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21.xml" ContentType="application/vnd.openxmlformats-officedocument.drawing+xml"/>
  <Override PartName="/xl/charts/chart1.xml" ContentType="application/vnd.openxmlformats-officedocument.drawingml.chart+xml"/>
  <Override PartName="/xl/drawings/drawing22.xml" ContentType="application/vnd.openxmlformats-officedocument.drawing+xml"/>
  <Override PartName="/xl/charts/chart2.xml" ContentType="application/vnd.openxmlformats-officedocument.drawingml.chart+xml"/>
  <Override PartName="/xl/drawings/drawing23.xml" ContentType="application/vnd.openxmlformats-officedocument.drawingml.chartshapes+xml"/>
  <Override PartName="/xl/charts/chart3.xml" ContentType="application/vnd.openxmlformats-officedocument.drawingml.chart+xml"/>
  <Override PartName="/xl/drawings/drawing24.xml" ContentType="application/vnd.openxmlformats-officedocument.drawingml.chartshapes+xml"/>
  <Override PartName="/xl/charts/chart4.xml" ContentType="application/vnd.openxmlformats-officedocument.drawingml.chart+xml"/>
  <Override PartName="/xl/drawings/drawing25.xml" ContentType="application/vnd.openxmlformats-officedocument.drawingml.chartshapes+xml"/>
  <Override PartName="/xl/charts/chart5.xml" ContentType="application/vnd.openxmlformats-officedocument.drawingml.chart+xml"/>
  <Override PartName="/xl/drawings/drawing26.xml" ContentType="application/vnd.openxmlformats-officedocument.drawingml.chartshapes+xml"/>
  <Override PartName="/xl/charts/chart6.xml" ContentType="application/vnd.openxmlformats-officedocument.drawingml.chart+xml"/>
  <Override PartName="/xl/drawings/drawing27.xml" ContentType="application/vnd.openxmlformats-officedocument.drawingml.chartshapes+xml"/>
  <Override PartName="/xl/charts/chart7.xml" ContentType="application/vnd.openxmlformats-officedocument.drawingml.chart+xml"/>
  <Override PartName="/xl/drawings/drawing28.xml" ContentType="application/vnd.openxmlformats-officedocument.drawingml.chartshapes+xml"/>
  <Override PartName="/xl/charts/chart8.xml" ContentType="application/vnd.openxmlformats-officedocument.drawingml.chart+xml"/>
  <Override PartName="/xl/drawings/drawing29.xml" ContentType="application/vnd.openxmlformats-officedocument.drawingml.chartshapes+xml"/>
  <Override PartName="/xl/charts/chart9.xml" ContentType="application/vnd.openxmlformats-officedocument.drawingml.chart+xml"/>
  <Override PartName="/xl/drawings/drawing30.xml" ContentType="application/vnd.openxmlformats-officedocument.drawingml.chartshapes+xml"/>
  <Override PartName="/xl/charts/chart10.xml" ContentType="application/vnd.openxmlformats-officedocument.drawingml.chart+xml"/>
  <Override PartName="/xl/drawings/drawing31.xml" ContentType="application/vnd.openxmlformats-officedocument.drawingml.chartshapes+xml"/>
  <Override PartName="/xl/charts/chart11.xml" ContentType="application/vnd.openxmlformats-officedocument.drawingml.chart+xml"/>
  <Override PartName="/xl/drawings/drawing32.xml" ContentType="application/vnd.openxmlformats-officedocument.drawingml.chartshapes+xml"/>
  <Override PartName="/xl/charts/chart12.xml" ContentType="application/vnd.openxmlformats-officedocument.drawingml.chart+xml"/>
  <Override PartName="/xl/drawings/drawing33.xml" ContentType="application/vnd.openxmlformats-officedocument.drawingml.chartshapes+xml"/>
  <Override PartName="/xl/charts/chart13.xml" ContentType="application/vnd.openxmlformats-officedocument.drawingml.chart+xml"/>
  <Override PartName="/xl/drawings/drawing34.xml" ContentType="application/vnd.openxmlformats-officedocument.drawingml.chartshapes+xml"/>
  <Override PartName="/xl/charts/chart14.xml" ContentType="application/vnd.openxmlformats-officedocument.drawingml.chart+xml"/>
  <Override PartName="/xl/drawings/drawing35.xml" ContentType="application/vnd.openxmlformats-officedocument.drawingml.chartshapes+xml"/>
  <Override PartName="/xl/charts/chart15.xml" ContentType="application/vnd.openxmlformats-officedocument.drawingml.chart+xml"/>
  <Override PartName="/xl/drawings/drawing36.xml" ContentType="application/vnd.openxmlformats-officedocument.drawingml.chartshapes+xml"/>
  <Override PartName="/xl/charts/chart16.xml" ContentType="application/vnd.openxmlformats-officedocument.drawingml.chart+xml"/>
  <Override PartName="/xl/drawings/drawing37.xml" ContentType="application/vnd.openxmlformats-officedocument.drawingml.chartshapes+xml"/>
  <Override PartName="/xl/charts/chart17.xml" ContentType="application/vnd.openxmlformats-officedocument.drawingml.chart+xml"/>
  <Override PartName="/xl/drawings/drawing38.xml" ContentType="application/vnd.openxmlformats-officedocument.drawingml.chartshapes+xml"/>
  <Override PartName="/xl/charts/chart18.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autoCompressPictures="0" defaultThemeVersion="124226"/>
  <mc:AlternateContent xmlns:mc="http://schemas.openxmlformats.org/markup-compatibility/2006">
    <mc:Choice Requires="x15">
      <x15ac:absPath xmlns:x15ac="http://schemas.microsoft.com/office/spreadsheetml/2010/11/ac" url="E:\2024\NOVEMBRE\"/>
    </mc:Choice>
  </mc:AlternateContent>
  <xr:revisionPtr revIDLastSave="0" documentId="13_ncr:1_{9F758E7E-2B79-493B-B71F-922353B5D241}" xr6:coauthVersionLast="47" xr6:coauthVersionMax="47" xr10:uidLastSave="{00000000-0000-0000-0000-000000000000}"/>
  <bookViews>
    <workbookView xWindow="-110" yWindow="-110" windowWidth="19420" windowHeight="10300" activeTab="1" xr2:uid="{00000000-000D-0000-FFFF-FFFF00000000}"/>
  </bookViews>
  <sheets>
    <sheet name="Logo" sheetId="69" r:id="rId1"/>
    <sheet name="Accueil" sheetId="63" r:id="rId2"/>
    <sheet name="Méthodologie" sheetId="64" r:id="rId3"/>
    <sheet name="Contexte" sheetId="62" r:id="rId4"/>
    <sheet name="ODD 1" sheetId="46" r:id="rId5"/>
    <sheet name="ODD 2" sheetId="21" r:id="rId6"/>
    <sheet name="ODD 3" sheetId="47" r:id="rId7"/>
    <sheet name="ODD 4" sheetId="48" r:id="rId8"/>
    <sheet name="ODD 5" sheetId="49" r:id="rId9"/>
    <sheet name="ODD 6" sheetId="50" r:id="rId10"/>
    <sheet name="ODD 7" sheetId="51" r:id="rId11"/>
    <sheet name="ODD 8" sheetId="52" r:id="rId12"/>
    <sheet name="ODD 9" sheetId="53" r:id="rId13"/>
    <sheet name="ODD 10" sheetId="54" r:id="rId14"/>
    <sheet name="ODD 11" sheetId="55" r:id="rId15"/>
    <sheet name="ODD 12" sheetId="56" r:id="rId16"/>
    <sheet name="ODD 13" sheetId="57" r:id="rId17"/>
    <sheet name="ODD 14" sheetId="58" r:id="rId18"/>
    <sheet name="ODD 15" sheetId="59" r:id="rId19"/>
    <sheet name="ODD 16" sheetId="60" r:id="rId20"/>
    <sheet name="ODD 17" sheetId="61" r:id="rId21"/>
    <sheet name="Résultats détaillés" sheetId="45" r:id="rId22"/>
    <sheet name="Priorisation" sheetId="44" state="hidden" r:id="rId23"/>
    <sheet name="Résultats synthèses" sheetId="65" r:id="rId24"/>
    <sheet name="Graphiques par ODD" sheetId="67" r:id="rId25"/>
    <sheet name="Modalités d'interprétation" sheetId="43" r:id="rId26"/>
    <sheet name="Exploitation des résultats" sheetId="68" r:id="rId27"/>
  </sheets>
  <externalReferences>
    <externalReference r:id="rId28"/>
  </externalReferences>
  <definedNames>
    <definedName name="HTML_CodePage" hidden="1">1252</definedName>
    <definedName name="HTML_Control" localSheetId="24" hidden="1">{"'Pôle écologique'!$B$2:$K$23"}</definedName>
    <definedName name="HTML_Control" localSheetId="0" hidden="1">{"'Pôle écologique'!$B$2:$K$23"}</definedName>
    <definedName name="HTML_Control" hidden="1">{"'Pôle écologique'!$B$2:$K$23"}</definedName>
    <definedName name="HTML_Description" hidden="1">""</definedName>
    <definedName name="HTML_Email" hidden="1">""</definedName>
    <definedName name="HTML_Header" hidden="1">"Pôle écologique"</definedName>
    <definedName name="HTML_LastUpdate" hidden="1">"22/09/99"</definedName>
    <definedName name="HTML_LineAfter" hidden="1">FALSE</definedName>
    <definedName name="HTML_LineBefore" hidden="1">FALSE</definedName>
    <definedName name="HTML_Name" hidden="1">"Claude Villeneuve"</definedName>
    <definedName name="HTML_OBDlg2" hidden="1">TRUE</definedName>
    <definedName name="HTML_OBDlg4" hidden="1">TRUE</definedName>
    <definedName name="HTML_OS" hidden="1">1</definedName>
    <definedName name="HTML_PathFileMac" hidden="1">"Disque Dur:Desktop Folder:Francois page web:Grille:tab1dgrilledd.html"</definedName>
    <definedName name="HTML_Title" hidden="1">"Pôle écologique"</definedName>
    <definedName name="liste_évaluation">[1]Grille!$K$6:$K$10</definedName>
    <definedName name="Print_Area" localSheetId="26">'Exploitation des résultats'!$B$13:$E$26</definedName>
    <definedName name="Print_Area" localSheetId="24">'Graphiques par ODD'!#REF!</definedName>
    <definedName name="Print_Area" localSheetId="21">'Résultats détaillés'!$B$2:$BK$196</definedName>
    <definedName name="Print_Area" localSheetId="23">'Résultats synthèses'!$C$2:$M$20</definedName>
    <definedName name="valeurs" localSheetId="24">#REF!</definedName>
    <definedName name="valeurs" localSheetId="2">#REF!</definedName>
    <definedName name="valeurs" localSheetId="4">#REF!</definedName>
    <definedName name="valeurs" localSheetId="13">#REF!</definedName>
    <definedName name="valeurs" localSheetId="14">#REF!</definedName>
    <definedName name="valeurs" localSheetId="15">#REF!</definedName>
    <definedName name="valeurs" localSheetId="16">#REF!</definedName>
    <definedName name="valeurs" localSheetId="17">#REF!</definedName>
    <definedName name="valeurs" localSheetId="18">#REF!</definedName>
    <definedName name="valeurs" localSheetId="19">#REF!</definedName>
    <definedName name="valeurs" localSheetId="20">#REF!</definedName>
    <definedName name="valeurs" localSheetId="6">#REF!</definedName>
    <definedName name="valeurs" localSheetId="7">#REF!</definedName>
    <definedName name="valeurs" localSheetId="8">#REF!</definedName>
    <definedName name="valeurs" localSheetId="9">#REF!</definedName>
    <definedName name="valeurs" localSheetId="10">#REF!</definedName>
    <definedName name="valeurs" localSheetId="11">#REF!</definedName>
    <definedName name="valeurs" localSheetId="12">#REF!</definedName>
    <definedName name="valeurs">#REF!</definedName>
    <definedName name="_xlnm.Print_Area" localSheetId="26">'Exploitation des résultats'!$B$13:$E$26</definedName>
  </definedNames>
  <calcPr calcId="181029"/>
  <fileRecoveryPr autoRecover="0"/>
</workbook>
</file>

<file path=xl/calcChain.xml><?xml version="1.0" encoding="utf-8"?>
<calcChain xmlns="http://schemas.openxmlformats.org/spreadsheetml/2006/main">
  <c r="B56" i="45" l="1"/>
  <c r="BO56" i="45" s="1"/>
  <c r="C9" i="65" s="1"/>
  <c r="D20" i="65"/>
  <c r="D19" i="65"/>
  <c r="D18" i="65"/>
  <c r="D17" i="65"/>
  <c r="D16" i="65"/>
  <c r="D15" i="65"/>
  <c r="D14" i="65"/>
  <c r="D13" i="65"/>
  <c r="D12" i="65"/>
  <c r="D11" i="65"/>
  <c r="D10" i="65"/>
  <c r="D9" i="65"/>
  <c r="D8" i="65"/>
  <c r="D7" i="65"/>
  <c r="D6" i="65"/>
  <c r="D5" i="65"/>
  <c r="D4" i="65"/>
  <c r="M2" i="65"/>
  <c r="L2" i="65"/>
  <c r="K2" i="65"/>
  <c r="J2" i="65"/>
  <c r="I2" i="65"/>
  <c r="H2" i="65"/>
  <c r="G2" i="65"/>
  <c r="F2" i="65"/>
  <c r="E2" i="65"/>
  <c r="D2" i="65"/>
  <c r="BI196" i="45"/>
  <c r="K196" i="45"/>
  <c r="I196" i="45"/>
  <c r="BL196" i="45" s="1"/>
  <c r="H196" i="45"/>
  <c r="G196" i="45"/>
  <c r="BH196" i="45" s="1"/>
  <c r="F196" i="45"/>
  <c r="E196" i="45"/>
  <c r="D196" i="45"/>
  <c r="BM196" i="45" s="1"/>
  <c r="BI195" i="45"/>
  <c r="K195" i="45"/>
  <c r="I195" i="45"/>
  <c r="BL195" i="45" s="1"/>
  <c r="H195" i="45"/>
  <c r="G195" i="45"/>
  <c r="BH195" i="45" s="1"/>
  <c r="F195" i="45"/>
  <c r="E195" i="45"/>
  <c r="D195" i="45"/>
  <c r="BM195" i="45" s="1"/>
  <c r="BI193" i="45"/>
  <c r="I193" i="45"/>
  <c r="BL193" i="45" s="1"/>
  <c r="H193" i="45"/>
  <c r="G193" i="45"/>
  <c r="BH193" i="45" s="1"/>
  <c r="F193" i="45"/>
  <c r="E193" i="45"/>
  <c r="D193" i="45"/>
  <c r="BM193" i="45" s="1"/>
  <c r="BI192" i="45"/>
  <c r="I192" i="45"/>
  <c r="BL192" i="45" s="1"/>
  <c r="H192" i="45"/>
  <c r="G192" i="45"/>
  <c r="BH192" i="45" s="1"/>
  <c r="F192" i="45"/>
  <c r="E192" i="45"/>
  <c r="D192" i="45"/>
  <c r="BM192" i="45" s="1"/>
  <c r="BI190" i="45"/>
  <c r="I190" i="45"/>
  <c r="BL190" i="45" s="1"/>
  <c r="H190" i="45"/>
  <c r="G190" i="45"/>
  <c r="BH190" i="45" s="1"/>
  <c r="F190" i="45"/>
  <c r="E190" i="45"/>
  <c r="D190" i="45"/>
  <c r="BM190" i="45" s="1"/>
  <c r="BI189" i="45"/>
  <c r="I189" i="45"/>
  <c r="BL189" i="45" s="1"/>
  <c r="H189" i="45"/>
  <c r="G189" i="45"/>
  <c r="BH189" i="45" s="1"/>
  <c r="F189" i="45"/>
  <c r="E189" i="45"/>
  <c r="D189" i="45"/>
  <c r="BM189" i="45" s="1"/>
  <c r="BI188" i="45"/>
  <c r="I188" i="45"/>
  <c r="BL188" i="45" s="1"/>
  <c r="H188" i="45"/>
  <c r="G188" i="45"/>
  <c r="BH188" i="45" s="1"/>
  <c r="F188" i="45"/>
  <c r="E188" i="45"/>
  <c r="D188" i="45"/>
  <c r="BM188" i="45" s="1"/>
  <c r="BI185" i="45"/>
  <c r="I185" i="45"/>
  <c r="BL185" i="45" s="1"/>
  <c r="H185" i="45"/>
  <c r="G185" i="45"/>
  <c r="BH185" i="45" s="1"/>
  <c r="F185" i="45"/>
  <c r="E185" i="45"/>
  <c r="D185" i="45"/>
  <c r="BM185" i="45" s="1"/>
  <c r="BI184" i="45"/>
  <c r="I184" i="45"/>
  <c r="BL184" i="45" s="1"/>
  <c r="H184" i="45"/>
  <c r="G184" i="45"/>
  <c r="BH184" i="45" s="1"/>
  <c r="F184" i="45"/>
  <c r="E184" i="45"/>
  <c r="D184" i="45"/>
  <c r="BM184" i="45" s="1"/>
  <c r="BI183" i="45"/>
  <c r="I183" i="45"/>
  <c r="BL183" i="45" s="1"/>
  <c r="H183" i="45"/>
  <c r="G183" i="45"/>
  <c r="BH183" i="45" s="1"/>
  <c r="F183" i="45"/>
  <c r="E183" i="45"/>
  <c r="D183" i="45"/>
  <c r="BM183" i="45" s="1"/>
  <c r="BI181" i="45"/>
  <c r="I181" i="45"/>
  <c r="BL181" i="45" s="1"/>
  <c r="H181" i="45"/>
  <c r="G181" i="45"/>
  <c r="BH181" i="45" s="1"/>
  <c r="F181" i="45"/>
  <c r="K181" i="45" s="1"/>
  <c r="E181" i="45"/>
  <c r="D181" i="45"/>
  <c r="BM181" i="45" s="1"/>
  <c r="BI179" i="45"/>
  <c r="I179" i="45"/>
  <c r="BL179" i="45" s="1"/>
  <c r="H179" i="45"/>
  <c r="G179" i="45"/>
  <c r="BH179" i="45" s="1"/>
  <c r="F179" i="45"/>
  <c r="E179" i="45"/>
  <c r="D179" i="45"/>
  <c r="BM179" i="45" s="1"/>
  <c r="BI178" i="45"/>
  <c r="I178" i="45"/>
  <c r="BL178" i="45" s="1"/>
  <c r="H178" i="45"/>
  <c r="G178" i="45"/>
  <c r="BH178" i="45" s="1"/>
  <c r="F178" i="45"/>
  <c r="E178" i="45"/>
  <c r="D178" i="45"/>
  <c r="BM178" i="45" s="1"/>
  <c r="BI177" i="45"/>
  <c r="BH177" i="45"/>
  <c r="I177" i="45"/>
  <c r="BL177" i="45" s="1"/>
  <c r="H177" i="45"/>
  <c r="G177" i="45"/>
  <c r="F177" i="45"/>
  <c r="E177" i="45"/>
  <c r="D177" i="45"/>
  <c r="BM177" i="45" s="1"/>
  <c r="BI175" i="45"/>
  <c r="BH175" i="45"/>
  <c r="I175" i="45"/>
  <c r="BL175" i="45" s="1"/>
  <c r="H175" i="45"/>
  <c r="G175" i="45"/>
  <c r="F175" i="45"/>
  <c r="E175" i="45"/>
  <c r="D175" i="45"/>
  <c r="BM175" i="45" s="1"/>
  <c r="BI174" i="45"/>
  <c r="BH174" i="45"/>
  <c r="I174" i="45"/>
  <c r="BL174" i="45" s="1"/>
  <c r="H174" i="45"/>
  <c r="G174" i="45"/>
  <c r="F174" i="45"/>
  <c r="E174" i="45"/>
  <c r="D174" i="45"/>
  <c r="BM174" i="45" s="1"/>
  <c r="BI173" i="45"/>
  <c r="BH173" i="45"/>
  <c r="I173" i="45"/>
  <c r="BL173" i="45" s="1"/>
  <c r="H173" i="45"/>
  <c r="G173" i="45"/>
  <c r="F173" i="45"/>
  <c r="E173" i="45"/>
  <c r="D173" i="45"/>
  <c r="BM173" i="45" s="1"/>
  <c r="BI172" i="45"/>
  <c r="BH172" i="45"/>
  <c r="I172" i="45"/>
  <c r="BL172" i="45" s="1"/>
  <c r="H172" i="45"/>
  <c r="G172" i="45"/>
  <c r="F172" i="45"/>
  <c r="E172" i="45"/>
  <c r="D172" i="45"/>
  <c r="BM172" i="45" s="1"/>
  <c r="BI171" i="45"/>
  <c r="BH171" i="45"/>
  <c r="I171" i="45"/>
  <c r="BL171" i="45" s="1"/>
  <c r="H171" i="45"/>
  <c r="G171" i="45"/>
  <c r="F171" i="45"/>
  <c r="E171" i="45"/>
  <c r="D171" i="45"/>
  <c r="BM171" i="45" s="1"/>
  <c r="B170" i="45"/>
  <c r="BO170" i="45" s="1"/>
  <c r="C20" i="65" s="1"/>
  <c r="BI169" i="45"/>
  <c r="I169" i="45"/>
  <c r="BL169" i="45" s="1"/>
  <c r="H169" i="45"/>
  <c r="G169" i="45"/>
  <c r="BH169" i="45" s="1"/>
  <c r="F169" i="45"/>
  <c r="E169" i="45"/>
  <c r="K169" i="45" s="1"/>
  <c r="D169" i="45"/>
  <c r="BM169" i="45" s="1"/>
  <c r="BI168" i="45"/>
  <c r="I168" i="45"/>
  <c r="BL168" i="45" s="1"/>
  <c r="H168" i="45"/>
  <c r="G168" i="45"/>
  <c r="BH168" i="45" s="1"/>
  <c r="F168" i="45"/>
  <c r="E168" i="45"/>
  <c r="K168" i="45" s="1"/>
  <c r="P168" i="45" s="1"/>
  <c r="BW168" i="45" s="1"/>
  <c r="D168" i="45"/>
  <c r="BM168" i="45" s="1"/>
  <c r="BI167" i="45"/>
  <c r="I167" i="45"/>
  <c r="BL167" i="45" s="1"/>
  <c r="H167" i="45"/>
  <c r="G167" i="45"/>
  <c r="BH167" i="45" s="1"/>
  <c r="F167" i="45"/>
  <c r="E167" i="45"/>
  <c r="D167" i="45"/>
  <c r="BM167" i="45" s="1"/>
  <c r="BL166" i="45"/>
  <c r="BI166" i="45"/>
  <c r="I166" i="45"/>
  <c r="H166" i="45"/>
  <c r="G166" i="45"/>
  <c r="BH166" i="45" s="1"/>
  <c r="F166" i="45"/>
  <c r="E166" i="45"/>
  <c r="D166" i="45"/>
  <c r="BM166" i="45" s="1"/>
  <c r="BI165" i="45"/>
  <c r="I165" i="45"/>
  <c r="BL165" i="45" s="1"/>
  <c r="H165" i="45"/>
  <c r="G165" i="45"/>
  <c r="BH165" i="45" s="1"/>
  <c r="F165" i="45"/>
  <c r="E165" i="45"/>
  <c r="D165" i="45"/>
  <c r="BM165" i="45" s="1"/>
  <c r="BL164" i="45"/>
  <c r="BI164" i="45"/>
  <c r="I164" i="45"/>
  <c r="H164" i="45"/>
  <c r="G164" i="45"/>
  <c r="BH164" i="45" s="1"/>
  <c r="F164" i="45"/>
  <c r="E164" i="45"/>
  <c r="D164" i="45"/>
  <c r="BM164" i="45" s="1"/>
  <c r="BI163" i="45"/>
  <c r="I163" i="45"/>
  <c r="BL163" i="45" s="1"/>
  <c r="H163" i="45"/>
  <c r="G163" i="45"/>
  <c r="BH163" i="45" s="1"/>
  <c r="F163" i="45"/>
  <c r="E163" i="45"/>
  <c r="D163" i="45"/>
  <c r="BM163" i="45" s="1"/>
  <c r="BI162" i="45"/>
  <c r="I162" i="45"/>
  <c r="BL162" i="45" s="1"/>
  <c r="H162" i="45"/>
  <c r="G162" i="45"/>
  <c r="BH162" i="45" s="1"/>
  <c r="F162" i="45"/>
  <c r="E162" i="45"/>
  <c r="D162" i="45"/>
  <c r="BM162" i="45" s="1"/>
  <c r="BL161" i="45"/>
  <c r="BI161" i="45"/>
  <c r="I161" i="45"/>
  <c r="H161" i="45"/>
  <c r="G161" i="45"/>
  <c r="BH161" i="45" s="1"/>
  <c r="F161" i="45"/>
  <c r="E161" i="45"/>
  <c r="D161" i="45"/>
  <c r="BM161" i="45" s="1"/>
  <c r="BM160" i="45"/>
  <c r="BI160" i="45"/>
  <c r="I160" i="45"/>
  <c r="BL160" i="45" s="1"/>
  <c r="H160" i="45"/>
  <c r="G160" i="45"/>
  <c r="BH160" i="45" s="1"/>
  <c r="F160" i="45"/>
  <c r="E160" i="45"/>
  <c r="D160" i="45"/>
  <c r="BI159" i="45"/>
  <c r="K159" i="45"/>
  <c r="I159" i="45"/>
  <c r="BL159" i="45" s="1"/>
  <c r="H159" i="45"/>
  <c r="G159" i="45"/>
  <c r="BH159" i="45" s="1"/>
  <c r="F159" i="45"/>
  <c r="E159" i="45"/>
  <c r="D159" i="45"/>
  <c r="BM159" i="45" s="1"/>
  <c r="BI158" i="45"/>
  <c r="I158" i="45"/>
  <c r="BL158" i="45" s="1"/>
  <c r="H158" i="45"/>
  <c r="G158" i="45"/>
  <c r="BH158" i="45" s="1"/>
  <c r="F158" i="45"/>
  <c r="E158" i="45"/>
  <c r="D158" i="45"/>
  <c r="BM158" i="45" s="1"/>
  <c r="B157" i="45"/>
  <c r="BO157" i="45" s="1"/>
  <c r="C19" i="65" s="1"/>
  <c r="BL156" i="45"/>
  <c r="BI156" i="45"/>
  <c r="BH156" i="45"/>
  <c r="I156" i="45"/>
  <c r="H156" i="45"/>
  <c r="G156" i="45"/>
  <c r="F156" i="45"/>
  <c r="E156" i="45"/>
  <c r="D156" i="45"/>
  <c r="BM156" i="45" s="1"/>
  <c r="BI155" i="45"/>
  <c r="I155" i="45"/>
  <c r="BL155" i="45" s="1"/>
  <c r="H155" i="45"/>
  <c r="G155" i="45"/>
  <c r="BH155" i="45" s="1"/>
  <c r="F155" i="45"/>
  <c r="E155" i="45"/>
  <c r="D155" i="45"/>
  <c r="BM155" i="45" s="1"/>
  <c r="BL154" i="45"/>
  <c r="BI154" i="45"/>
  <c r="I154" i="45"/>
  <c r="H154" i="45"/>
  <c r="G154" i="45"/>
  <c r="BH154" i="45" s="1"/>
  <c r="F154" i="45"/>
  <c r="E154" i="45"/>
  <c r="D154" i="45"/>
  <c r="BM154" i="45" s="1"/>
  <c r="BI153" i="45"/>
  <c r="I153" i="45"/>
  <c r="BL153" i="45" s="1"/>
  <c r="H153" i="45"/>
  <c r="G153" i="45"/>
  <c r="BH153" i="45" s="1"/>
  <c r="F153" i="45"/>
  <c r="E153" i="45"/>
  <c r="D153" i="45"/>
  <c r="BM153" i="45" s="1"/>
  <c r="BI152" i="45"/>
  <c r="BH152" i="45"/>
  <c r="I152" i="45"/>
  <c r="BL152" i="45" s="1"/>
  <c r="H152" i="45"/>
  <c r="G152" i="45"/>
  <c r="F152" i="45"/>
  <c r="E152" i="45"/>
  <c r="D152" i="45"/>
  <c r="BM152" i="45" s="1"/>
  <c r="BI151" i="45"/>
  <c r="BH151" i="45"/>
  <c r="K151" i="45"/>
  <c r="I151" i="45"/>
  <c r="BL151" i="45" s="1"/>
  <c r="H151" i="45"/>
  <c r="G151" i="45"/>
  <c r="F151" i="45"/>
  <c r="E151" i="45"/>
  <c r="D151" i="45"/>
  <c r="BM151" i="45" s="1"/>
  <c r="BM150" i="45"/>
  <c r="BI150" i="45"/>
  <c r="I150" i="45"/>
  <c r="BL150" i="45" s="1"/>
  <c r="H150" i="45"/>
  <c r="G150" i="45"/>
  <c r="BH150" i="45" s="1"/>
  <c r="F150" i="45"/>
  <c r="E150" i="45"/>
  <c r="K150" i="45" s="1"/>
  <c r="O150" i="45" s="1"/>
  <c r="BV150" i="45" s="1"/>
  <c r="D150" i="45"/>
  <c r="BM149" i="45"/>
  <c r="BI149" i="45"/>
  <c r="I149" i="45"/>
  <c r="BL149" i="45" s="1"/>
  <c r="H149" i="45"/>
  <c r="G149" i="45"/>
  <c r="F149" i="45"/>
  <c r="E149" i="45"/>
  <c r="K149" i="45" s="1"/>
  <c r="O149" i="45" s="1"/>
  <c r="BV149" i="45" s="1"/>
  <c r="D149" i="45"/>
  <c r="BI148" i="45"/>
  <c r="I148" i="45"/>
  <c r="BL148" i="45" s="1"/>
  <c r="H148" i="45"/>
  <c r="G148" i="45"/>
  <c r="BH148" i="45" s="1"/>
  <c r="F148" i="45"/>
  <c r="K148" i="45" s="1"/>
  <c r="E148" i="45"/>
  <c r="D148" i="45"/>
  <c r="BM148" i="45" s="1"/>
  <c r="BI147" i="45"/>
  <c r="I147" i="45"/>
  <c r="BL147" i="45" s="1"/>
  <c r="H147" i="45"/>
  <c r="G147" i="45"/>
  <c r="BH147" i="45" s="1"/>
  <c r="F147" i="45"/>
  <c r="E147" i="45"/>
  <c r="K147" i="45" s="1"/>
  <c r="D147" i="45"/>
  <c r="BM147" i="45" s="1"/>
  <c r="BI146" i="45"/>
  <c r="O146" i="45"/>
  <c r="BV146" i="45" s="1"/>
  <c r="K146" i="45"/>
  <c r="I146" i="45"/>
  <c r="BL146" i="45" s="1"/>
  <c r="H146" i="45"/>
  <c r="G146" i="45"/>
  <c r="BH146" i="45" s="1"/>
  <c r="F146" i="45"/>
  <c r="E146" i="45"/>
  <c r="D146" i="45"/>
  <c r="BM146" i="45" s="1"/>
  <c r="BM145" i="45"/>
  <c r="BI145" i="45"/>
  <c r="O145" i="45"/>
  <c r="BV145" i="45" s="1"/>
  <c r="I145" i="45"/>
  <c r="BL145" i="45" s="1"/>
  <c r="H145" i="45"/>
  <c r="G145" i="45"/>
  <c r="F145" i="45"/>
  <c r="E145" i="45"/>
  <c r="K145" i="45" s="1"/>
  <c r="D145" i="45"/>
  <c r="B144" i="45"/>
  <c r="BO144" i="45" s="1"/>
  <c r="C18" i="65" s="1"/>
  <c r="BL143" i="45"/>
  <c r="BI143" i="45"/>
  <c r="I143" i="45"/>
  <c r="H143" i="45"/>
  <c r="G143" i="45"/>
  <c r="BH143" i="45" s="1"/>
  <c r="F143" i="45"/>
  <c r="E143" i="45"/>
  <c r="D143" i="45"/>
  <c r="BM143" i="45" s="1"/>
  <c r="BM142" i="45"/>
  <c r="BI142" i="45"/>
  <c r="I142" i="45"/>
  <c r="BL142" i="45" s="1"/>
  <c r="H142" i="45"/>
  <c r="G142" i="45"/>
  <c r="BH142" i="45" s="1"/>
  <c r="F142" i="45"/>
  <c r="E142" i="45"/>
  <c r="D142" i="45"/>
  <c r="BI141" i="45"/>
  <c r="I141" i="45"/>
  <c r="BL141" i="45" s="1"/>
  <c r="H141" i="45"/>
  <c r="G141" i="45"/>
  <c r="BH141" i="45" s="1"/>
  <c r="F141" i="45"/>
  <c r="E141" i="45"/>
  <c r="D141" i="45"/>
  <c r="BM141" i="45" s="1"/>
  <c r="BL140" i="45"/>
  <c r="BI140" i="45"/>
  <c r="I140" i="45"/>
  <c r="H140" i="45"/>
  <c r="G140" i="45"/>
  <c r="BH140" i="45" s="1"/>
  <c r="F140" i="45"/>
  <c r="E140" i="45"/>
  <c r="D140" i="45"/>
  <c r="BM140" i="45" s="1"/>
  <c r="BL139" i="45"/>
  <c r="BI139" i="45"/>
  <c r="I139" i="45"/>
  <c r="H139" i="45"/>
  <c r="G139" i="45"/>
  <c r="BH139" i="45" s="1"/>
  <c r="F139" i="45"/>
  <c r="E139" i="45"/>
  <c r="D139" i="45"/>
  <c r="BM139" i="45" s="1"/>
  <c r="BL138" i="45"/>
  <c r="BI138" i="45"/>
  <c r="I138" i="45"/>
  <c r="H138" i="45"/>
  <c r="G138" i="45"/>
  <c r="BH138" i="45" s="1"/>
  <c r="F138" i="45"/>
  <c r="E138" i="45"/>
  <c r="D138" i="45"/>
  <c r="BM138" i="45" s="1"/>
  <c r="BI137" i="45"/>
  <c r="I137" i="45"/>
  <c r="BL137" i="45" s="1"/>
  <c r="H137" i="45"/>
  <c r="G137" i="45"/>
  <c r="BH137" i="45" s="1"/>
  <c r="F137" i="45"/>
  <c r="E137" i="45"/>
  <c r="D137" i="45"/>
  <c r="BM137" i="45" s="1"/>
  <c r="BM136" i="45"/>
  <c r="BI136" i="45"/>
  <c r="I136" i="45"/>
  <c r="BL136" i="45" s="1"/>
  <c r="H136" i="45"/>
  <c r="G136" i="45"/>
  <c r="BH136" i="45" s="1"/>
  <c r="F136" i="45"/>
  <c r="E136" i="45"/>
  <c r="D136" i="45"/>
  <c r="BL135" i="45"/>
  <c r="BI135" i="45"/>
  <c r="I135" i="45"/>
  <c r="H135" i="45"/>
  <c r="G135" i="45"/>
  <c r="F135" i="45"/>
  <c r="E135" i="45"/>
  <c r="D135" i="45"/>
  <c r="BM135" i="45" s="1"/>
  <c r="BI134" i="45"/>
  <c r="I134" i="45"/>
  <c r="BL134" i="45" s="1"/>
  <c r="H134" i="45"/>
  <c r="G134" i="45"/>
  <c r="BH134" i="45" s="1"/>
  <c r="F134" i="45"/>
  <c r="E134" i="45"/>
  <c r="D134" i="45"/>
  <c r="BM134" i="45" s="1"/>
  <c r="B133" i="45"/>
  <c r="BO133" i="45" s="1"/>
  <c r="C17" i="65" s="1"/>
  <c r="BI132" i="45"/>
  <c r="I132" i="45"/>
  <c r="BL132" i="45" s="1"/>
  <c r="H132" i="45"/>
  <c r="G132" i="45"/>
  <c r="BH132" i="45" s="1"/>
  <c r="F132" i="45"/>
  <c r="E132" i="45"/>
  <c r="D132" i="45"/>
  <c r="BM132" i="45" s="1"/>
  <c r="BL131" i="45"/>
  <c r="BI131" i="45"/>
  <c r="I131" i="45"/>
  <c r="H131" i="45"/>
  <c r="G131" i="45"/>
  <c r="BH131" i="45" s="1"/>
  <c r="F131" i="45"/>
  <c r="E131" i="45"/>
  <c r="D131" i="45"/>
  <c r="BM131" i="45" s="1"/>
  <c r="BM130" i="45"/>
  <c r="BI130" i="45"/>
  <c r="I130" i="45"/>
  <c r="BL130" i="45" s="1"/>
  <c r="H130" i="45"/>
  <c r="G130" i="45"/>
  <c r="BH130" i="45" s="1"/>
  <c r="F130" i="45"/>
  <c r="E130" i="45"/>
  <c r="D130" i="45"/>
  <c r="BL129" i="45"/>
  <c r="BI129" i="45"/>
  <c r="I129" i="45"/>
  <c r="H129" i="45"/>
  <c r="G129" i="45"/>
  <c r="BH129" i="45" s="1"/>
  <c r="F129" i="45"/>
  <c r="E129" i="45"/>
  <c r="D129" i="45"/>
  <c r="BM129" i="45" s="1"/>
  <c r="BM128" i="45"/>
  <c r="BI128" i="45"/>
  <c r="I128" i="45"/>
  <c r="BL128" i="45" s="1"/>
  <c r="H128" i="45"/>
  <c r="G128" i="45"/>
  <c r="BH128" i="45" s="1"/>
  <c r="F128" i="45"/>
  <c r="E128" i="45"/>
  <c r="D128" i="45"/>
  <c r="B127" i="45"/>
  <c r="BO127" i="45" s="1"/>
  <c r="C16" i="65" s="1"/>
  <c r="BI126" i="45"/>
  <c r="I126" i="45"/>
  <c r="BL126" i="45" s="1"/>
  <c r="H126" i="45"/>
  <c r="G126" i="45"/>
  <c r="BH126" i="45" s="1"/>
  <c r="F126" i="45"/>
  <c r="E126" i="45"/>
  <c r="D126" i="45"/>
  <c r="BM126" i="45" s="1"/>
  <c r="BI125" i="45"/>
  <c r="I125" i="45"/>
  <c r="BL125" i="45" s="1"/>
  <c r="H125" i="45"/>
  <c r="G125" i="45"/>
  <c r="BH125" i="45" s="1"/>
  <c r="F125" i="45"/>
  <c r="E125" i="45"/>
  <c r="D125" i="45"/>
  <c r="BM125" i="45" s="1"/>
  <c r="BI124" i="45"/>
  <c r="I124" i="45"/>
  <c r="BL124" i="45" s="1"/>
  <c r="H124" i="45"/>
  <c r="G124" i="45"/>
  <c r="BH124" i="45" s="1"/>
  <c r="F124" i="45"/>
  <c r="E124" i="45"/>
  <c r="D124" i="45"/>
  <c r="BM124" i="45" s="1"/>
  <c r="BI123" i="45"/>
  <c r="I123" i="45"/>
  <c r="BL123" i="45" s="1"/>
  <c r="H123" i="45"/>
  <c r="G123" i="45"/>
  <c r="BH123" i="45" s="1"/>
  <c r="F123" i="45"/>
  <c r="E123" i="45"/>
  <c r="D123" i="45"/>
  <c r="BM123" i="45" s="1"/>
  <c r="BI122" i="45"/>
  <c r="I122" i="45"/>
  <c r="BL122" i="45" s="1"/>
  <c r="H122" i="45"/>
  <c r="G122" i="45"/>
  <c r="BH122" i="45" s="1"/>
  <c r="F122" i="45"/>
  <c r="E122" i="45"/>
  <c r="D122" i="45"/>
  <c r="BM122" i="45" s="1"/>
  <c r="BI121" i="45"/>
  <c r="I121" i="45"/>
  <c r="BL121" i="45" s="1"/>
  <c r="H121" i="45"/>
  <c r="G121" i="45"/>
  <c r="BH121" i="45" s="1"/>
  <c r="F121" i="45"/>
  <c r="E121" i="45"/>
  <c r="D121" i="45"/>
  <c r="BM121" i="45" s="1"/>
  <c r="BI120" i="45"/>
  <c r="I120" i="45"/>
  <c r="BL120" i="45" s="1"/>
  <c r="H120" i="45"/>
  <c r="G120" i="45"/>
  <c r="BH120" i="45" s="1"/>
  <c r="F120" i="45"/>
  <c r="E120" i="45"/>
  <c r="D120" i="45"/>
  <c r="BM120" i="45" s="1"/>
  <c r="BI119" i="45"/>
  <c r="I119" i="45"/>
  <c r="BL119" i="45" s="1"/>
  <c r="H119" i="45"/>
  <c r="G119" i="45"/>
  <c r="BH119" i="45" s="1"/>
  <c r="F119" i="45"/>
  <c r="E119" i="45"/>
  <c r="D119" i="45"/>
  <c r="BM119" i="45" s="1"/>
  <c r="BI118" i="45"/>
  <c r="I118" i="45"/>
  <c r="BL118" i="45" s="1"/>
  <c r="H118" i="45"/>
  <c r="G118" i="45"/>
  <c r="BH118" i="45" s="1"/>
  <c r="F118" i="45"/>
  <c r="E118" i="45"/>
  <c r="D118" i="45"/>
  <c r="BM118" i="45" s="1"/>
  <c r="BI117" i="45"/>
  <c r="I117" i="45"/>
  <c r="BL117" i="45" s="1"/>
  <c r="H117" i="45"/>
  <c r="G117" i="45"/>
  <c r="BH117" i="45" s="1"/>
  <c r="F117" i="45"/>
  <c r="E117" i="45"/>
  <c r="D117" i="45"/>
  <c r="BM117" i="45" s="1"/>
  <c r="BI116" i="45"/>
  <c r="I116" i="45"/>
  <c r="BL116" i="45" s="1"/>
  <c r="H116" i="45"/>
  <c r="G116" i="45"/>
  <c r="BH116" i="45" s="1"/>
  <c r="F116" i="45"/>
  <c r="E116" i="45"/>
  <c r="D116" i="45"/>
  <c r="BM116" i="45" s="1"/>
  <c r="BO115" i="45"/>
  <c r="C15" i="65" s="1"/>
  <c r="B115" i="45"/>
  <c r="BI114" i="45"/>
  <c r="I114" i="45"/>
  <c r="BL114" i="45" s="1"/>
  <c r="H114" i="45"/>
  <c r="G114" i="45"/>
  <c r="BH114" i="45" s="1"/>
  <c r="F114" i="45"/>
  <c r="E114" i="45"/>
  <c r="D114" i="45"/>
  <c r="BM114" i="45" s="1"/>
  <c r="BI113" i="45"/>
  <c r="I113" i="45"/>
  <c r="BL113" i="45" s="1"/>
  <c r="H113" i="45"/>
  <c r="G113" i="45"/>
  <c r="BH113" i="45" s="1"/>
  <c r="F113" i="45"/>
  <c r="E113" i="45"/>
  <c r="D113" i="45"/>
  <c r="BM113" i="45" s="1"/>
  <c r="BI112" i="45"/>
  <c r="I112" i="45"/>
  <c r="BL112" i="45" s="1"/>
  <c r="H112" i="45"/>
  <c r="G112" i="45"/>
  <c r="BH112" i="45" s="1"/>
  <c r="F112" i="45"/>
  <c r="E112" i="45"/>
  <c r="D112" i="45"/>
  <c r="BM112" i="45" s="1"/>
  <c r="BI111" i="45"/>
  <c r="I111" i="45"/>
  <c r="BL111" i="45" s="1"/>
  <c r="H111" i="45"/>
  <c r="G111" i="45"/>
  <c r="BH111" i="45" s="1"/>
  <c r="F111" i="45"/>
  <c r="E111" i="45"/>
  <c r="D111" i="45"/>
  <c r="BM111" i="45" s="1"/>
  <c r="BI110" i="45"/>
  <c r="I110" i="45"/>
  <c r="BL110" i="45" s="1"/>
  <c r="H110" i="45"/>
  <c r="G110" i="45"/>
  <c r="BH110" i="45" s="1"/>
  <c r="F110" i="45"/>
  <c r="E110" i="45"/>
  <c r="D110" i="45"/>
  <c r="BM110" i="45" s="1"/>
  <c r="BI109" i="45"/>
  <c r="I109" i="45"/>
  <c r="BL109" i="45" s="1"/>
  <c r="H109" i="45"/>
  <c r="G109" i="45"/>
  <c r="BH109" i="45" s="1"/>
  <c r="F109" i="45"/>
  <c r="E109" i="45"/>
  <c r="D109" i="45"/>
  <c r="BM109" i="45" s="1"/>
  <c r="BI108" i="45"/>
  <c r="I108" i="45"/>
  <c r="BL108" i="45" s="1"/>
  <c r="H108" i="45"/>
  <c r="G108" i="45"/>
  <c r="BH108" i="45" s="1"/>
  <c r="F108" i="45"/>
  <c r="E108" i="45"/>
  <c r="D108" i="45"/>
  <c r="BM108" i="45" s="1"/>
  <c r="BI107" i="45"/>
  <c r="I107" i="45"/>
  <c r="BL107" i="45" s="1"/>
  <c r="H107" i="45"/>
  <c r="G107" i="45"/>
  <c r="BH107" i="45" s="1"/>
  <c r="F107" i="45"/>
  <c r="E107" i="45"/>
  <c r="D107" i="45"/>
  <c r="BM107" i="45" s="1"/>
  <c r="BI106" i="45"/>
  <c r="I106" i="45"/>
  <c r="BL106" i="45" s="1"/>
  <c r="H106" i="45"/>
  <c r="G106" i="45"/>
  <c r="BH106" i="45" s="1"/>
  <c r="F106" i="45"/>
  <c r="E106" i="45"/>
  <c r="D106" i="45"/>
  <c r="BM106" i="45" s="1"/>
  <c r="BI105" i="45"/>
  <c r="I105" i="45"/>
  <c r="BL105" i="45" s="1"/>
  <c r="H105" i="45"/>
  <c r="G105" i="45"/>
  <c r="BH105" i="45" s="1"/>
  <c r="F105" i="45"/>
  <c r="E105" i="45"/>
  <c r="D105" i="45"/>
  <c r="BM105" i="45" s="1"/>
  <c r="B104" i="45"/>
  <c r="BO104" i="45" s="1"/>
  <c r="C14" i="65" s="1"/>
  <c r="BM103" i="45"/>
  <c r="BI103" i="45"/>
  <c r="L103" i="45"/>
  <c r="BS103" i="45" s="1"/>
  <c r="I103" i="45"/>
  <c r="BL103" i="45" s="1"/>
  <c r="H103" i="45"/>
  <c r="G103" i="45"/>
  <c r="BH103" i="45" s="1"/>
  <c r="F103" i="45"/>
  <c r="E103" i="45"/>
  <c r="K103" i="45" s="1"/>
  <c r="P103" i="45" s="1"/>
  <c r="BW103" i="45" s="1"/>
  <c r="D103" i="45"/>
  <c r="BM102" i="45"/>
  <c r="BI102" i="45"/>
  <c r="P102" i="45"/>
  <c r="BW102" i="45" s="1"/>
  <c r="I102" i="45"/>
  <c r="BL102" i="45" s="1"/>
  <c r="H102" i="45"/>
  <c r="G102" i="45"/>
  <c r="F102" i="45"/>
  <c r="E102" i="45"/>
  <c r="K102" i="45" s="1"/>
  <c r="D102" i="45"/>
  <c r="BI101" i="45"/>
  <c r="K101" i="45"/>
  <c r="L101" i="45" s="1"/>
  <c r="BS101" i="45" s="1"/>
  <c r="I101" i="45"/>
  <c r="BL101" i="45" s="1"/>
  <c r="H101" i="45"/>
  <c r="G101" i="45"/>
  <c r="BH101" i="45" s="1"/>
  <c r="F101" i="45"/>
  <c r="E101" i="45"/>
  <c r="D101" i="45"/>
  <c r="BM101" i="45" s="1"/>
  <c r="BI100" i="45"/>
  <c r="I100" i="45"/>
  <c r="BL100" i="45" s="1"/>
  <c r="H100" i="45"/>
  <c r="G100" i="45"/>
  <c r="BH100" i="45" s="1"/>
  <c r="F100" i="45"/>
  <c r="E100" i="45"/>
  <c r="D100" i="45"/>
  <c r="BM100" i="45" s="1"/>
  <c r="BM99" i="45"/>
  <c r="BI99" i="45"/>
  <c r="I99" i="45"/>
  <c r="BL99" i="45" s="1"/>
  <c r="H99" i="45"/>
  <c r="G99" i="45"/>
  <c r="BH99" i="45" s="1"/>
  <c r="F99" i="45"/>
  <c r="E99" i="45"/>
  <c r="D99" i="45"/>
  <c r="BM98" i="45"/>
  <c r="BI98" i="45"/>
  <c r="I98" i="45"/>
  <c r="BL98" i="45" s="1"/>
  <c r="H98" i="45"/>
  <c r="G98" i="45"/>
  <c r="BH98" i="45" s="1"/>
  <c r="F98" i="45"/>
  <c r="E98" i="45"/>
  <c r="D98" i="45"/>
  <c r="BM97" i="45"/>
  <c r="BI97" i="45"/>
  <c r="I97" i="45"/>
  <c r="BL97" i="45" s="1"/>
  <c r="H97" i="45"/>
  <c r="G97" i="45"/>
  <c r="BH97" i="45" s="1"/>
  <c r="F97" i="45"/>
  <c r="E97" i="45"/>
  <c r="D97" i="45"/>
  <c r="BM96" i="45"/>
  <c r="BI96" i="45"/>
  <c r="I96" i="45"/>
  <c r="BL96" i="45" s="1"/>
  <c r="H96" i="45"/>
  <c r="G96" i="45"/>
  <c r="BH96" i="45" s="1"/>
  <c r="F96" i="45"/>
  <c r="E96" i="45"/>
  <c r="D96" i="45"/>
  <c r="BM95" i="45"/>
  <c r="BI95" i="45"/>
  <c r="I95" i="45"/>
  <c r="BL95" i="45" s="1"/>
  <c r="H95" i="45"/>
  <c r="G95" i="45"/>
  <c r="BH95" i="45" s="1"/>
  <c r="F95" i="45"/>
  <c r="E95" i="45"/>
  <c r="D95" i="45"/>
  <c r="BM94" i="45"/>
  <c r="BI94" i="45"/>
  <c r="I94" i="45"/>
  <c r="BL94" i="45" s="1"/>
  <c r="H94" i="45"/>
  <c r="G94" i="45"/>
  <c r="BH94" i="45" s="1"/>
  <c r="F94" i="45"/>
  <c r="E94" i="45"/>
  <c r="D94" i="45"/>
  <c r="B93" i="45"/>
  <c r="BO93" i="45" s="1"/>
  <c r="C13" i="65" s="1"/>
  <c r="BI92" i="45"/>
  <c r="I92" i="45"/>
  <c r="BL92" i="45" s="1"/>
  <c r="H92" i="45"/>
  <c r="G92" i="45"/>
  <c r="BH92" i="45" s="1"/>
  <c r="F92" i="45"/>
  <c r="E92" i="45"/>
  <c r="D92" i="45"/>
  <c r="BM92" i="45" s="1"/>
  <c r="BL91" i="45"/>
  <c r="BI91" i="45"/>
  <c r="I91" i="45"/>
  <c r="H91" i="45"/>
  <c r="G91" i="45"/>
  <c r="BH91" i="45" s="1"/>
  <c r="F91" i="45"/>
  <c r="E91" i="45"/>
  <c r="D91" i="45"/>
  <c r="BM91" i="45" s="1"/>
  <c r="BI90" i="45"/>
  <c r="I90" i="45"/>
  <c r="BL90" i="45" s="1"/>
  <c r="H90" i="45"/>
  <c r="G90" i="45"/>
  <c r="BH90" i="45" s="1"/>
  <c r="F90" i="45"/>
  <c r="E90" i="45"/>
  <c r="D90" i="45"/>
  <c r="BM90" i="45" s="1"/>
  <c r="BI89" i="45"/>
  <c r="BH89" i="45"/>
  <c r="I89" i="45"/>
  <c r="BL89" i="45" s="1"/>
  <c r="H89" i="45"/>
  <c r="G89" i="45"/>
  <c r="F89" i="45"/>
  <c r="E89" i="45"/>
  <c r="D89" i="45"/>
  <c r="BM89" i="45" s="1"/>
  <c r="BI88" i="45"/>
  <c r="I88" i="45"/>
  <c r="BL88" i="45" s="1"/>
  <c r="H88" i="45"/>
  <c r="G88" i="45"/>
  <c r="BH88" i="45" s="1"/>
  <c r="F88" i="45"/>
  <c r="E88" i="45"/>
  <c r="D88" i="45"/>
  <c r="BM88" i="45" s="1"/>
  <c r="BL87" i="45"/>
  <c r="BI87" i="45"/>
  <c r="BH87" i="45"/>
  <c r="I87" i="45"/>
  <c r="H87" i="45"/>
  <c r="G87" i="45"/>
  <c r="F87" i="45"/>
  <c r="E87" i="45"/>
  <c r="D87" i="45"/>
  <c r="BM87" i="45" s="1"/>
  <c r="BI86" i="45"/>
  <c r="I86" i="45"/>
  <c r="BL86" i="45" s="1"/>
  <c r="H86" i="45"/>
  <c r="G86" i="45"/>
  <c r="BH86" i="45" s="1"/>
  <c r="F86" i="45"/>
  <c r="E86" i="45"/>
  <c r="D86" i="45"/>
  <c r="BM86" i="45" s="1"/>
  <c r="BL85" i="45"/>
  <c r="BI85" i="45"/>
  <c r="BH85" i="45"/>
  <c r="I85" i="45"/>
  <c r="H85" i="45"/>
  <c r="G85" i="45"/>
  <c r="F85" i="45"/>
  <c r="E85" i="45"/>
  <c r="D85" i="45"/>
  <c r="BM85" i="45" s="1"/>
  <c r="B84" i="45"/>
  <c r="BO84" i="45" s="1"/>
  <c r="C12" i="65" s="1"/>
  <c r="BI83" i="45"/>
  <c r="I83" i="45"/>
  <c r="BL83" i="45" s="1"/>
  <c r="H83" i="45"/>
  <c r="G83" i="45"/>
  <c r="BH83" i="45" s="1"/>
  <c r="F83" i="45"/>
  <c r="E83" i="45"/>
  <c r="K83" i="45" s="1"/>
  <c r="D83" i="45"/>
  <c r="BM83" i="45" s="1"/>
  <c r="BI82" i="45"/>
  <c r="O82" i="45"/>
  <c r="BV82" i="45" s="1"/>
  <c r="K82" i="45"/>
  <c r="I82" i="45"/>
  <c r="BL82" i="45" s="1"/>
  <c r="H82" i="45"/>
  <c r="G82" i="45"/>
  <c r="BH82" i="45" s="1"/>
  <c r="F82" i="45"/>
  <c r="E82" i="45"/>
  <c r="D82" i="45"/>
  <c r="BM82" i="45" s="1"/>
  <c r="BI81" i="45"/>
  <c r="I81" i="45"/>
  <c r="BL81" i="45" s="1"/>
  <c r="H81" i="45"/>
  <c r="G81" i="45"/>
  <c r="BH81" i="45" s="1"/>
  <c r="F81" i="45"/>
  <c r="E81" i="45"/>
  <c r="D81" i="45"/>
  <c r="BM81" i="45" s="1"/>
  <c r="BI80" i="45"/>
  <c r="I80" i="45"/>
  <c r="BL80" i="45" s="1"/>
  <c r="H80" i="45"/>
  <c r="G80" i="45"/>
  <c r="BH80" i="45" s="1"/>
  <c r="F80" i="45"/>
  <c r="E80" i="45"/>
  <c r="D80" i="45"/>
  <c r="BM80" i="45" s="1"/>
  <c r="BI79" i="45"/>
  <c r="I79" i="45"/>
  <c r="BL79" i="45" s="1"/>
  <c r="H79" i="45"/>
  <c r="G79" i="45"/>
  <c r="BH79" i="45" s="1"/>
  <c r="F79" i="45"/>
  <c r="E79" i="45"/>
  <c r="K79" i="45" s="1"/>
  <c r="D79" i="45"/>
  <c r="BM79" i="45" s="1"/>
  <c r="BI78" i="45"/>
  <c r="I78" i="45"/>
  <c r="BL78" i="45" s="1"/>
  <c r="H78" i="45"/>
  <c r="G78" i="45"/>
  <c r="BH78" i="45" s="1"/>
  <c r="F78" i="45"/>
  <c r="E78" i="45"/>
  <c r="K78" i="45" s="1"/>
  <c r="D78" i="45"/>
  <c r="BM78" i="45" s="1"/>
  <c r="BI77" i="45"/>
  <c r="I77" i="45"/>
  <c r="BL77" i="45" s="1"/>
  <c r="H77" i="45"/>
  <c r="G77" i="45"/>
  <c r="BH77" i="45" s="1"/>
  <c r="F77" i="45"/>
  <c r="E77" i="45"/>
  <c r="D77" i="45"/>
  <c r="BM77" i="45" s="1"/>
  <c r="BI76" i="45"/>
  <c r="I76" i="45"/>
  <c r="BL76" i="45" s="1"/>
  <c r="H76" i="45"/>
  <c r="G76" i="45"/>
  <c r="BH76" i="45" s="1"/>
  <c r="F76" i="45"/>
  <c r="E76" i="45"/>
  <c r="D76" i="45"/>
  <c r="BM76" i="45" s="1"/>
  <c r="BI75" i="45"/>
  <c r="I75" i="45"/>
  <c r="BL75" i="45" s="1"/>
  <c r="H75" i="45"/>
  <c r="G75" i="45"/>
  <c r="BH75" i="45" s="1"/>
  <c r="F75" i="45"/>
  <c r="E75" i="45"/>
  <c r="K75" i="45" s="1"/>
  <c r="D75" i="45"/>
  <c r="BM75" i="45" s="1"/>
  <c r="BI74" i="45"/>
  <c r="O74" i="45"/>
  <c r="BV74" i="45" s="1"/>
  <c r="K74" i="45"/>
  <c r="I74" i="45"/>
  <c r="BL74" i="45" s="1"/>
  <c r="H74" i="45"/>
  <c r="G74" i="45"/>
  <c r="BH74" i="45" s="1"/>
  <c r="F74" i="45"/>
  <c r="E74" i="45"/>
  <c r="D74" i="45"/>
  <c r="BM74" i="45" s="1"/>
  <c r="BI73" i="45"/>
  <c r="I73" i="45"/>
  <c r="BL73" i="45" s="1"/>
  <c r="H73" i="45"/>
  <c r="G73" i="45"/>
  <c r="BH73" i="45" s="1"/>
  <c r="F73" i="45"/>
  <c r="E73" i="45"/>
  <c r="D73" i="45"/>
  <c r="BM73" i="45" s="1"/>
  <c r="BI72" i="45"/>
  <c r="I72" i="45"/>
  <c r="BL72" i="45" s="1"/>
  <c r="H72" i="45"/>
  <c r="G72" i="45"/>
  <c r="BH72" i="45" s="1"/>
  <c r="F72" i="45"/>
  <c r="E72" i="45"/>
  <c r="D72" i="45"/>
  <c r="BM72" i="45" s="1"/>
  <c r="B71" i="45"/>
  <c r="BO71" i="45" s="1"/>
  <c r="C11" i="65" s="1"/>
  <c r="BL70" i="45"/>
  <c r="BI70" i="45"/>
  <c r="BH70" i="45"/>
  <c r="I70" i="45"/>
  <c r="H70" i="45"/>
  <c r="G70" i="45"/>
  <c r="F70" i="45"/>
  <c r="E70" i="45"/>
  <c r="D70" i="45"/>
  <c r="BM70" i="45" s="1"/>
  <c r="BI69" i="45"/>
  <c r="I69" i="45"/>
  <c r="BL69" i="45" s="1"/>
  <c r="H69" i="45"/>
  <c r="G69" i="45"/>
  <c r="BH69" i="45" s="1"/>
  <c r="F69" i="45"/>
  <c r="E69" i="45"/>
  <c r="D69" i="45"/>
  <c r="BM69" i="45" s="1"/>
  <c r="BL68" i="45"/>
  <c r="BI68" i="45"/>
  <c r="I68" i="45"/>
  <c r="H68" i="45"/>
  <c r="G68" i="45"/>
  <c r="BH68" i="45" s="1"/>
  <c r="F68" i="45"/>
  <c r="E68" i="45"/>
  <c r="D68" i="45"/>
  <c r="BM68" i="45" s="1"/>
  <c r="BI67" i="45"/>
  <c r="BH67" i="45"/>
  <c r="I67" i="45"/>
  <c r="BL67" i="45" s="1"/>
  <c r="H67" i="45"/>
  <c r="G67" i="45"/>
  <c r="F67" i="45"/>
  <c r="E67" i="45"/>
  <c r="D67" i="45"/>
  <c r="BM67" i="45" s="1"/>
  <c r="BI66" i="45"/>
  <c r="I66" i="45"/>
  <c r="BL66" i="45" s="1"/>
  <c r="H66" i="45"/>
  <c r="G66" i="45"/>
  <c r="BH66" i="45" s="1"/>
  <c r="F66" i="45"/>
  <c r="E66" i="45"/>
  <c r="D66" i="45"/>
  <c r="BM66" i="45" s="1"/>
  <c r="BO65" i="45"/>
  <c r="C10" i="65" s="1"/>
  <c r="B65" i="45"/>
  <c r="BI64" i="45"/>
  <c r="I64" i="45"/>
  <c r="BL64" i="45" s="1"/>
  <c r="H64" i="45"/>
  <c r="G64" i="45"/>
  <c r="BH64" i="45" s="1"/>
  <c r="F64" i="45"/>
  <c r="E64" i="45"/>
  <c r="D64" i="45"/>
  <c r="BM64" i="45" s="1"/>
  <c r="BI63" i="45"/>
  <c r="BH63" i="45"/>
  <c r="I63" i="45"/>
  <c r="BL63" i="45" s="1"/>
  <c r="H63" i="45"/>
  <c r="G63" i="45"/>
  <c r="F63" i="45"/>
  <c r="E63" i="45"/>
  <c r="D63" i="45"/>
  <c r="BM63" i="45" s="1"/>
  <c r="BI62" i="45"/>
  <c r="BH62" i="45"/>
  <c r="I62" i="45"/>
  <c r="BL62" i="45" s="1"/>
  <c r="H62" i="45"/>
  <c r="G62" i="45"/>
  <c r="F62" i="45"/>
  <c r="E62" i="45"/>
  <c r="D62" i="45"/>
  <c r="BM62" i="45" s="1"/>
  <c r="BI61" i="45"/>
  <c r="BH61" i="45"/>
  <c r="I61" i="45"/>
  <c r="BL61" i="45" s="1"/>
  <c r="H61" i="45"/>
  <c r="G61" i="45"/>
  <c r="F61" i="45"/>
  <c r="E61" i="45"/>
  <c r="D61" i="45"/>
  <c r="BM61" i="45" s="1"/>
  <c r="BI60" i="45"/>
  <c r="BH60" i="45"/>
  <c r="I60" i="45"/>
  <c r="BL60" i="45" s="1"/>
  <c r="H60" i="45"/>
  <c r="G60" i="45"/>
  <c r="F60" i="45"/>
  <c r="E60" i="45"/>
  <c r="D60" i="45"/>
  <c r="BM60" i="45" s="1"/>
  <c r="BI59" i="45"/>
  <c r="BH59" i="45"/>
  <c r="I59" i="45"/>
  <c r="BL59" i="45" s="1"/>
  <c r="H59" i="45"/>
  <c r="G59" i="45"/>
  <c r="F59" i="45"/>
  <c r="E59" i="45"/>
  <c r="D59" i="45"/>
  <c r="BM59" i="45" s="1"/>
  <c r="BI58" i="45"/>
  <c r="I58" i="45"/>
  <c r="BL58" i="45" s="1"/>
  <c r="H58" i="45"/>
  <c r="G58" i="45"/>
  <c r="BH58" i="45" s="1"/>
  <c r="F58" i="45"/>
  <c r="E58" i="45"/>
  <c r="D58" i="45"/>
  <c r="BM58" i="45" s="1"/>
  <c r="BI57" i="45"/>
  <c r="BH57" i="45"/>
  <c r="K57" i="45"/>
  <c r="I57" i="45"/>
  <c r="BL57" i="45" s="1"/>
  <c r="H57" i="45"/>
  <c r="G57" i="45"/>
  <c r="F57" i="45"/>
  <c r="E57" i="45"/>
  <c r="D57" i="45"/>
  <c r="BM57" i="45" s="1"/>
  <c r="BM55" i="45"/>
  <c r="BL55" i="45"/>
  <c r="BI55" i="45"/>
  <c r="O55" i="45"/>
  <c r="BV55" i="45" s="1"/>
  <c r="I55" i="45"/>
  <c r="H55" i="45"/>
  <c r="G55" i="45"/>
  <c r="BH55" i="45" s="1"/>
  <c r="F55" i="45"/>
  <c r="E55" i="45"/>
  <c r="K55" i="45" s="1"/>
  <c r="D55" i="45"/>
  <c r="BM54" i="45"/>
  <c r="BI54" i="45"/>
  <c r="I54" i="45"/>
  <c r="BL54" i="45" s="1"/>
  <c r="H54" i="45"/>
  <c r="G54" i="45"/>
  <c r="BH54" i="45" s="1"/>
  <c r="F54" i="45"/>
  <c r="K54" i="45" s="1"/>
  <c r="O54" i="45" s="1"/>
  <c r="BV54" i="45" s="1"/>
  <c r="E54" i="45"/>
  <c r="D54" i="45"/>
  <c r="BM53" i="45"/>
  <c r="BI53" i="45"/>
  <c r="I53" i="45"/>
  <c r="BL53" i="45" s="1"/>
  <c r="H53" i="45"/>
  <c r="G53" i="45"/>
  <c r="BH53" i="45" s="1"/>
  <c r="F53" i="45"/>
  <c r="E53" i="45"/>
  <c r="K53" i="45" s="1"/>
  <c r="O53" i="45" s="1"/>
  <c r="BV53" i="45" s="1"/>
  <c r="D53" i="45"/>
  <c r="BM52" i="45"/>
  <c r="BI52" i="45"/>
  <c r="I52" i="45"/>
  <c r="BL52" i="45" s="1"/>
  <c r="H52" i="45"/>
  <c r="G52" i="45"/>
  <c r="BH52" i="45" s="1"/>
  <c r="F52" i="45"/>
  <c r="E52" i="45"/>
  <c r="K52" i="45" s="1"/>
  <c r="O52" i="45" s="1"/>
  <c r="BV52" i="45" s="1"/>
  <c r="D52" i="45"/>
  <c r="BI51" i="45"/>
  <c r="O51" i="45"/>
  <c r="BV51" i="45" s="1"/>
  <c r="K51" i="45"/>
  <c r="I51" i="45"/>
  <c r="BL51" i="45" s="1"/>
  <c r="H51" i="45"/>
  <c r="G51" i="45"/>
  <c r="BH51" i="45" s="1"/>
  <c r="F51" i="45"/>
  <c r="E51" i="45"/>
  <c r="D51" i="45"/>
  <c r="BM51" i="45" s="1"/>
  <c r="BL50" i="45"/>
  <c r="BI50" i="45"/>
  <c r="I50" i="45"/>
  <c r="H50" i="45"/>
  <c r="G50" i="45"/>
  <c r="BH50" i="45" s="1"/>
  <c r="F50" i="45"/>
  <c r="K50" i="45" s="1"/>
  <c r="O50" i="45" s="1"/>
  <c r="BV50" i="45" s="1"/>
  <c r="E50" i="45"/>
  <c r="D50" i="45"/>
  <c r="BM50" i="45" s="1"/>
  <c r="BI49" i="45"/>
  <c r="I49" i="45"/>
  <c r="BL49" i="45" s="1"/>
  <c r="H49" i="45"/>
  <c r="G49" i="45"/>
  <c r="BH49" i="45" s="1"/>
  <c r="F49" i="45"/>
  <c r="E49" i="45"/>
  <c r="K49" i="45" s="1"/>
  <c r="O49" i="45" s="1"/>
  <c r="BV49" i="45" s="1"/>
  <c r="D49" i="45"/>
  <c r="BM49" i="45" s="1"/>
  <c r="BL48" i="45"/>
  <c r="BI48" i="45"/>
  <c r="K48" i="45"/>
  <c r="O48" i="45" s="1"/>
  <c r="BV48" i="45" s="1"/>
  <c r="I48" i="45"/>
  <c r="H48" i="45"/>
  <c r="G48" i="45"/>
  <c r="BH48" i="45" s="1"/>
  <c r="F48" i="45"/>
  <c r="E48" i="45"/>
  <c r="D48" i="45"/>
  <c r="BM48" i="45" s="1"/>
  <c r="BM47" i="45"/>
  <c r="BL47" i="45"/>
  <c r="BI47" i="45"/>
  <c r="I47" i="45"/>
  <c r="H47" i="45"/>
  <c r="G47" i="45"/>
  <c r="BH47" i="45" s="1"/>
  <c r="F47" i="45"/>
  <c r="E47" i="45"/>
  <c r="K47" i="45" s="1"/>
  <c r="O47" i="45" s="1"/>
  <c r="BV47" i="45" s="1"/>
  <c r="D47" i="45"/>
  <c r="BO46" i="45"/>
  <c r="C8" i="65" s="1"/>
  <c r="B46" i="45"/>
  <c r="BL45" i="45"/>
  <c r="BI45" i="45"/>
  <c r="I45" i="45"/>
  <c r="H45" i="45"/>
  <c r="G45" i="45"/>
  <c r="BH45" i="45" s="1"/>
  <c r="F45" i="45"/>
  <c r="E45" i="45"/>
  <c r="D45" i="45"/>
  <c r="BM45" i="45" s="1"/>
  <c r="BL44" i="45"/>
  <c r="BI44" i="45"/>
  <c r="I44" i="45"/>
  <c r="H44" i="45"/>
  <c r="G44" i="45"/>
  <c r="BH44" i="45" s="1"/>
  <c r="F44" i="45"/>
  <c r="E44" i="45"/>
  <c r="D44" i="45"/>
  <c r="BM44" i="45" s="1"/>
  <c r="BL43" i="45"/>
  <c r="BI43" i="45"/>
  <c r="I43" i="45"/>
  <c r="H43" i="45"/>
  <c r="G43" i="45"/>
  <c r="BH43" i="45" s="1"/>
  <c r="F43" i="45"/>
  <c r="E43" i="45"/>
  <c r="D43" i="45"/>
  <c r="BM43" i="45" s="1"/>
  <c r="BL42" i="45"/>
  <c r="BI42" i="45"/>
  <c r="I42" i="45"/>
  <c r="H42" i="45"/>
  <c r="G42" i="45"/>
  <c r="BH42" i="45" s="1"/>
  <c r="F42" i="45"/>
  <c r="E42" i="45"/>
  <c r="D42" i="45"/>
  <c r="BM42" i="45" s="1"/>
  <c r="BI41" i="45"/>
  <c r="I41" i="45"/>
  <c r="BL41" i="45" s="1"/>
  <c r="H41" i="45"/>
  <c r="G41" i="45"/>
  <c r="BH41" i="45" s="1"/>
  <c r="F41" i="45"/>
  <c r="E41" i="45"/>
  <c r="D41" i="45"/>
  <c r="BM41" i="45" s="1"/>
  <c r="BL40" i="45"/>
  <c r="BI40" i="45"/>
  <c r="I40" i="45"/>
  <c r="H40" i="45"/>
  <c r="G40" i="45"/>
  <c r="BH40" i="45" s="1"/>
  <c r="F40" i="45"/>
  <c r="E40" i="45"/>
  <c r="D40" i="45"/>
  <c r="BM40" i="45" s="1"/>
  <c r="BI39" i="45"/>
  <c r="I39" i="45"/>
  <c r="BL39" i="45" s="1"/>
  <c r="H39" i="45"/>
  <c r="G39" i="45"/>
  <c r="BH39" i="45" s="1"/>
  <c r="F39" i="45"/>
  <c r="E39" i="45"/>
  <c r="D39" i="45"/>
  <c r="BM39" i="45" s="1"/>
  <c r="BI38" i="45"/>
  <c r="I38" i="45"/>
  <c r="BL38" i="45" s="1"/>
  <c r="H38" i="45"/>
  <c r="G38" i="45"/>
  <c r="BH38" i="45" s="1"/>
  <c r="F38" i="45"/>
  <c r="E38" i="45"/>
  <c r="D38" i="45"/>
  <c r="BM38" i="45" s="1"/>
  <c r="BL37" i="45"/>
  <c r="BI37" i="45"/>
  <c r="I37" i="45"/>
  <c r="H37" i="45"/>
  <c r="G37" i="45"/>
  <c r="BH37" i="45" s="1"/>
  <c r="F37" i="45"/>
  <c r="E37" i="45"/>
  <c r="D37" i="45"/>
  <c r="BM37" i="45" s="1"/>
  <c r="BL36" i="45"/>
  <c r="BI36" i="45"/>
  <c r="I36" i="45"/>
  <c r="H36" i="45"/>
  <c r="G36" i="45"/>
  <c r="BH36" i="45" s="1"/>
  <c r="F36" i="45"/>
  <c r="E36" i="45"/>
  <c r="D36" i="45"/>
  <c r="BM36" i="45" s="1"/>
  <c r="BO35" i="45"/>
  <c r="C7" i="65" s="1"/>
  <c r="B35" i="45"/>
  <c r="BI34" i="45"/>
  <c r="I34" i="45"/>
  <c r="BL34" i="45" s="1"/>
  <c r="H34" i="45"/>
  <c r="G34" i="45"/>
  <c r="BH34" i="45" s="1"/>
  <c r="F34" i="45"/>
  <c r="E34" i="45"/>
  <c r="D34" i="45"/>
  <c r="BM34" i="45" s="1"/>
  <c r="BI33" i="45"/>
  <c r="I33" i="45"/>
  <c r="BL33" i="45" s="1"/>
  <c r="H33" i="45"/>
  <c r="G33" i="45"/>
  <c r="BH33" i="45" s="1"/>
  <c r="F33" i="45"/>
  <c r="E33" i="45"/>
  <c r="D33" i="45"/>
  <c r="BM33" i="45" s="1"/>
  <c r="BI32" i="45"/>
  <c r="I32" i="45"/>
  <c r="BL32" i="45" s="1"/>
  <c r="H32" i="45"/>
  <c r="G32" i="45"/>
  <c r="BH32" i="45" s="1"/>
  <c r="F32" i="45"/>
  <c r="E32" i="45"/>
  <c r="D32" i="45"/>
  <c r="BM32" i="45" s="1"/>
  <c r="BI31" i="45"/>
  <c r="I31" i="45"/>
  <c r="BL31" i="45" s="1"/>
  <c r="H31" i="45"/>
  <c r="G31" i="45"/>
  <c r="BH31" i="45" s="1"/>
  <c r="F31" i="45"/>
  <c r="E31" i="45"/>
  <c r="D31" i="45"/>
  <c r="BM31" i="45" s="1"/>
  <c r="BI30" i="45"/>
  <c r="I30" i="45"/>
  <c r="BL30" i="45" s="1"/>
  <c r="H30" i="45"/>
  <c r="G30" i="45"/>
  <c r="BH30" i="45" s="1"/>
  <c r="F30" i="45"/>
  <c r="E30" i="45"/>
  <c r="K30" i="45" s="1"/>
  <c r="R30" i="45" s="1"/>
  <c r="BY30" i="45" s="1"/>
  <c r="D30" i="45"/>
  <c r="BM30" i="45" s="1"/>
  <c r="BI29" i="45"/>
  <c r="I29" i="45"/>
  <c r="BL29" i="45" s="1"/>
  <c r="H29" i="45"/>
  <c r="G29" i="45"/>
  <c r="BH29" i="45" s="1"/>
  <c r="F29" i="45"/>
  <c r="E29" i="45"/>
  <c r="K29" i="45" s="1"/>
  <c r="R29" i="45" s="1"/>
  <c r="BY29" i="45" s="1"/>
  <c r="D29" i="45"/>
  <c r="BM29" i="45" s="1"/>
  <c r="BI28" i="45"/>
  <c r="I28" i="45"/>
  <c r="BL28" i="45" s="1"/>
  <c r="H28" i="45"/>
  <c r="G28" i="45"/>
  <c r="BH28" i="45" s="1"/>
  <c r="F28" i="45"/>
  <c r="E28" i="45"/>
  <c r="D28" i="45"/>
  <c r="BM28" i="45" s="1"/>
  <c r="BI27" i="45"/>
  <c r="I27" i="45"/>
  <c r="BL27" i="45" s="1"/>
  <c r="H27" i="45"/>
  <c r="G27" i="45"/>
  <c r="BH27" i="45" s="1"/>
  <c r="F27" i="45"/>
  <c r="E27" i="45"/>
  <c r="K27" i="45" s="1"/>
  <c r="R27" i="45" s="1"/>
  <c r="BY27" i="45" s="1"/>
  <c r="D27" i="45"/>
  <c r="BM27" i="45" s="1"/>
  <c r="BI26" i="45"/>
  <c r="I26" i="45"/>
  <c r="BL26" i="45" s="1"/>
  <c r="H26" i="45"/>
  <c r="G26" i="45"/>
  <c r="BH26" i="45" s="1"/>
  <c r="F26" i="45"/>
  <c r="K26" i="45" s="1"/>
  <c r="R26" i="45" s="1"/>
  <c r="BY26" i="45" s="1"/>
  <c r="E26" i="45"/>
  <c r="D26" i="45"/>
  <c r="BM26" i="45" s="1"/>
  <c r="BI25" i="45"/>
  <c r="K25" i="45"/>
  <c r="R25" i="45" s="1"/>
  <c r="BY25" i="45" s="1"/>
  <c r="I25" i="45"/>
  <c r="BL25" i="45" s="1"/>
  <c r="H25" i="45"/>
  <c r="G25" i="45"/>
  <c r="BH25" i="45" s="1"/>
  <c r="F25" i="45"/>
  <c r="E25" i="45"/>
  <c r="D25" i="45"/>
  <c r="BM25" i="45" s="1"/>
  <c r="BI24" i="45"/>
  <c r="K24" i="45"/>
  <c r="R24" i="45" s="1"/>
  <c r="BY24" i="45" s="1"/>
  <c r="I24" i="45"/>
  <c r="BL24" i="45" s="1"/>
  <c r="H24" i="45"/>
  <c r="G24" i="45"/>
  <c r="BH24" i="45" s="1"/>
  <c r="F24" i="45"/>
  <c r="E24" i="45"/>
  <c r="D24" i="45"/>
  <c r="BM24" i="45" s="1"/>
  <c r="BI23" i="45"/>
  <c r="I23" i="45"/>
  <c r="BL23" i="45" s="1"/>
  <c r="H23" i="45"/>
  <c r="G23" i="45"/>
  <c r="BH23" i="45" s="1"/>
  <c r="F23" i="45"/>
  <c r="E23" i="45"/>
  <c r="K23" i="45" s="1"/>
  <c r="R23" i="45" s="1"/>
  <c r="BY23" i="45" s="1"/>
  <c r="D23" i="45"/>
  <c r="BM23" i="45" s="1"/>
  <c r="BI22" i="45"/>
  <c r="I22" i="45"/>
  <c r="BL22" i="45" s="1"/>
  <c r="H22" i="45"/>
  <c r="G22" i="45"/>
  <c r="BH22" i="45" s="1"/>
  <c r="F22" i="45"/>
  <c r="K22" i="45" s="1"/>
  <c r="R22" i="45" s="1"/>
  <c r="BY22" i="45" s="1"/>
  <c r="E22" i="45"/>
  <c r="D22" i="45"/>
  <c r="BM22" i="45" s="1"/>
  <c r="B21" i="45"/>
  <c r="BO21" i="45" s="1"/>
  <c r="C6" i="65" s="1"/>
  <c r="BM20" i="45"/>
  <c r="BI20" i="45"/>
  <c r="I20" i="45"/>
  <c r="BL20" i="45" s="1"/>
  <c r="H20" i="45"/>
  <c r="G20" i="45"/>
  <c r="BH20" i="45" s="1"/>
  <c r="F20" i="45"/>
  <c r="E20" i="45"/>
  <c r="D20" i="45"/>
  <c r="BI19" i="45"/>
  <c r="I19" i="45"/>
  <c r="BL19" i="45" s="1"/>
  <c r="H19" i="45"/>
  <c r="G19" i="45"/>
  <c r="BH19" i="45" s="1"/>
  <c r="F19" i="45"/>
  <c r="E19" i="45"/>
  <c r="D19" i="45"/>
  <c r="BM19" i="45" s="1"/>
  <c r="BL18" i="45"/>
  <c r="BI18" i="45"/>
  <c r="I18" i="45"/>
  <c r="H18" i="45"/>
  <c r="G18" i="45"/>
  <c r="BH18" i="45" s="1"/>
  <c r="F18" i="45"/>
  <c r="E18" i="45"/>
  <c r="D18" i="45"/>
  <c r="BM18" i="45" s="1"/>
  <c r="BI17" i="45"/>
  <c r="I17" i="45"/>
  <c r="BL17" i="45" s="1"/>
  <c r="H17" i="45"/>
  <c r="G17" i="45"/>
  <c r="BH17" i="45" s="1"/>
  <c r="F17" i="45"/>
  <c r="E17" i="45"/>
  <c r="D17" i="45"/>
  <c r="BM17" i="45" s="1"/>
  <c r="BL16" i="45"/>
  <c r="BI16" i="45"/>
  <c r="I16" i="45"/>
  <c r="H16" i="45"/>
  <c r="G16" i="45"/>
  <c r="BH16" i="45" s="1"/>
  <c r="F16" i="45"/>
  <c r="E16" i="45"/>
  <c r="D16" i="45"/>
  <c r="BM16" i="45" s="1"/>
  <c r="BI15" i="45"/>
  <c r="I15" i="45"/>
  <c r="BL15" i="45" s="1"/>
  <c r="H15" i="45"/>
  <c r="G15" i="45"/>
  <c r="BH15" i="45" s="1"/>
  <c r="F15" i="45"/>
  <c r="E15" i="45"/>
  <c r="D15" i="45"/>
  <c r="BM15" i="45" s="1"/>
  <c r="BL14" i="45"/>
  <c r="BI14" i="45"/>
  <c r="I14" i="45"/>
  <c r="H14" i="45"/>
  <c r="G14" i="45"/>
  <c r="BH14" i="45" s="1"/>
  <c r="F14" i="45"/>
  <c r="E14" i="45"/>
  <c r="D14" i="45"/>
  <c r="BM14" i="45" s="1"/>
  <c r="BL13" i="45"/>
  <c r="BI13" i="45"/>
  <c r="I13" i="45"/>
  <c r="H13" i="45"/>
  <c r="G13" i="45"/>
  <c r="BH13" i="45" s="1"/>
  <c r="F13" i="45"/>
  <c r="E13" i="45"/>
  <c r="D13" i="45"/>
  <c r="BM13" i="45" s="1"/>
  <c r="BO12" i="45"/>
  <c r="C5" i="65" s="1"/>
  <c r="BI11" i="45"/>
  <c r="I11" i="45"/>
  <c r="BL11" i="45" s="1"/>
  <c r="H11" i="45"/>
  <c r="G11" i="45"/>
  <c r="BH11" i="45" s="1"/>
  <c r="F11" i="45"/>
  <c r="E11" i="45"/>
  <c r="D11" i="45"/>
  <c r="BM11" i="45" s="1"/>
  <c r="BI10" i="45"/>
  <c r="I10" i="45"/>
  <c r="BL10" i="45" s="1"/>
  <c r="H10" i="45"/>
  <c r="G10" i="45"/>
  <c r="BH10" i="45" s="1"/>
  <c r="F10" i="45"/>
  <c r="E10" i="45"/>
  <c r="D10" i="45"/>
  <c r="BM10" i="45" s="1"/>
  <c r="BI9" i="45"/>
  <c r="I9" i="45"/>
  <c r="BL9" i="45" s="1"/>
  <c r="H9" i="45"/>
  <c r="G9" i="45"/>
  <c r="BH9" i="45" s="1"/>
  <c r="F9" i="45"/>
  <c r="E9" i="45"/>
  <c r="D9" i="45"/>
  <c r="BM9" i="45" s="1"/>
  <c r="BI8" i="45"/>
  <c r="I8" i="45"/>
  <c r="BL8" i="45" s="1"/>
  <c r="H8" i="45"/>
  <c r="G8" i="45"/>
  <c r="BH8" i="45" s="1"/>
  <c r="F8" i="45"/>
  <c r="E8" i="45"/>
  <c r="D8" i="45"/>
  <c r="BM8" i="45" s="1"/>
  <c r="BI7" i="45"/>
  <c r="I7" i="45"/>
  <c r="BL7" i="45" s="1"/>
  <c r="H7" i="45"/>
  <c r="G7" i="45"/>
  <c r="BH7" i="45" s="1"/>
  <c r="F7" i="45"/>
  <c r="E7" i="45"/>
  <c r="D7" i="45"/>
  <c r="BM7" i="45" s="1"/>
  <c r="BI6" i="45"/>
  <c r="I6" i="45"/>
  <c r="BL6" i="45" s="1"/>
  <c r="H6" i="45"/>
  <c r="G6" i="45"/>
  <c r="BH6" i="45" s="1"/>
  <c r="F6" i="45"/>
  <c r="E6" i="45"/>
  <c r="D6" i="45"/>
  <c r="BM6" i="45" s="1"/>
  <c r="BI5" i="45"/>
  <c r="I5" i="45"/>
  <c r="BL5" i="45" s="1"/>
  <c r="H5" i="45"/>
  <c r="G5" i="45"/>
  <c r="BH5" i="45" s="1"/>
  <c r="F5" i="45"/>
  <c r="E5" i="45"/>
  <c r="D5" i="45"/>
  <c r="BM5" i="45" s="1"/>
  <c r="BO4" i="45"/>
  <c r="C4" i="65" s="1"/>
  <c r="J3" i="45"/>
  <c r="I3" i="45"/>
  <c r="H3" i="45"/>
  <c r="G3" i="45"/>
  <c r="F3" i="45"/>
  <c r="E3" i="45"/>
  <c r="AV32" i="61"/>
  <c r="AQ32" i="61"/>
  <c r="AM32" i="61"/>
  <c r="AG32" i="61"/>
  <c r="AA32" i="61"/>
  <c r="U32" i="61"/>
  <c r="AU32" i="61" s="1"/>
  <c r="T32" i="61"/>
  <c r="S32" i="61"/>
  <c r="Q32" i="61"/>
  <c r="K32" i="61"/>
  <c r="O32" i="61" s="1"/>
  <c r="J32" i="61"/>
  <c r="AV31" i="61"/>
  <c r="AQ31" i="61"/>
  <c r="AM31" i="61"/>
  <c r="AG31" i="61"/>
  <c r="AA31" i="61"/>
  <c r="T31" i="61"/>
  <c r="U31" i="61" s="1"/>
  <c r="AB31" i="61" s="1"/>
  <c r="S31" i="61"/>
  <c r="J31" i="61" s="1"/>
  <c r="Q31" i="61"/>
  <c r="K31" i="61"/>
  <c r="AV29" i="61"/>
  <c r="AQ29" i="61"/>
  <c r="AM29" i="61"/>
  <c r="AG29" i="61"/>
  <c r="AA29" i="61"/>
  <c r="T29" i="61"/>
  <c r="U29" i="61" s="1"/>
  <c r="AE29" i="61" s="1"/>
  <c r="S29" i="61"/>
  <c r="J29" i="61" s="1"/>
  <c r="K29" i="61"/>
  <c r="O29" i="61" s="1"/>
  <c r="AV28" i="61"/>
  <c r="AQ28" i="61"/>
  <c r="AM28" i="61"/>
  <c r="AG28" i="61"/>
  <c r="AA28" i="61"/>
  <c r="T28" i="61"/>
  <c r="U28" i="61" s="1"/>
  <c r="S28" i="61"/>
  <c r="K28" i="61"/>
  <c r="J28" i="61"/>
  <c r="AV26" i="61"/>
  <c r="AQ26" i="61"/>
  <c r="AM26" i="61"/>
  <c r="AG26" i="61"/>
  <c r="AA26" i="61"/>
  <c r="U26" i="61"/>
  <c r="T26" i="61"/>
  <c r="S26" i="61"/>
  <c r="Q26" i="61"/>
  <c r="N26" i="61"/>
  <c r="M26" i="61"/>
  <c r="K26" i="61"/>
  <c r="O26" i="61" s="1"/>
  <c r="J26" i="61"/>
  <c r="AV25" i="61"/>
  <c r="AQ25" i="61"/>
  <c r="AM25" i="61"/>
  <c r="AG25" i="61"/>
  <c r="AA25" i="61"/>
  <c r="X25" i="61"/>
  <c r="T25" i="61"/>
  <c r="U25" i="61" s="1"/>
  <c r="AB25" i="61" s="1"/>
  <c r="S25" i="61"/>
  <c r="J25" i="61" s="1"/>
  <c r="P25" i="61"/>
  <c r="K25" i="61"/>
  <c r="R25" i="61" s="1"/>
  <c r="AV24" i="61"/>
  <c r="AQ24" i="61"/>
  <c r="AM24" i="61"/>
  <c r="AG24" i="61"/>
  <c r="AA24" i="61"/>
  <c r="T24" i="61"/>
  <c r="U24" i="61" s="1"/>
  <c r="S24" i="61"/>
  <c r="J24" i="61" s="1"/>
  <c r="K24" i="61"/>
  <c r="O24" i="61" s="1"/>
  <c r="AV21" i="61"/>
  <c r="AQ21" i="61"/>
  <c r="AP21" i="61"/>
  <c r="AM21" i="61"/>
  <c r="AG21" i="61"/>
  <c r="AA21" i="61"/>
  <c r="V21" i="61"/>
  <c r="T21" i="61"/>
  <c r="U21" i="61" s="1"/>
  <c r="AT21" i="61" s="1"/>
  <c r="S21" i="61"/>
  <c r="J21" i="61" s="1"/>
  <c r="R21" i="61"/>
  <c r="N21" i="61"/>
  <c r="K21" i="61"/>
  <c r="P21" i="61" s="1"/>
  <c r="AV20" i="61"/>
  <c r="AS20" i="61"/>
  <c r="AQ20" i="61"/>
  <c r="AM20" i="61"/>
  <c r="AG20" i="61"/>
  <c r="AA20" i="61"/>
  <c r="T20" i="61"/>
  <c r="U20" i="61" s="1"/>
  <c r="S20" i="61"/>
  <c r="R20" i="61"/>
  <c r="N20" i="61"/>
  <c r="K20" i="61"/>
  <c r="O20" i="61" s="1"/>
  <c r="J20" i="61"/>
  <c r="AV19" i="61"/>
  <c r="AQ19" i="61"/>
  <c r="AM19" i="61"/>
  <c r="AG19" i="61"/>
  <c r="AA19" i="61"/>
  <c r="T19" i="61"/>
  <c r="U19" i="61" s="1"/>
  <c r="AB19" i="61" s="1"/>
  <c r="S19" i="61"/>
  <c r="J19" i="61" s="1"/>
  <c r="Q19" i="61"/>
  <c r="M19" i="61"/>
  <c r="K19" i="61"/>
  <c r="AV17" i="61"/>
  <c r="AQ17" i="61"/>
  <c r="AM17" i="61"/>
  <c r="AG17" i="61"/>
  <c r="AA17" i="61"/>
  <c r="T17" i="61"/>
  <c r="U17" i="61" s="1"/>
  <c r="S17" i="61"/>
  <c r="J17" i="61" s="1"/>
  <c r="K17" i="61"/>
  <c r="O17" i="61" s="1"/>
  <c r="AV15" i="61"/>
  <c r="AQ15" i="61"/>
  <c r="AP15" i="61"/>
  <c r="AM15" i="61"/>
  <c r="AG15" i="61"/>
  <c r="AA15" i="61"/>
  <c r="T15" i="61"/>
  <c r="U15" i="61" s="1"/>
  <c r="AT15" i="61" s="1"/>
  <c r="S15" i="61"/>
  <c r="J15" i="61" s="1"/>
  <c r="K15" i="61"/>
  <c r="AV14" i="61"/>
  <c r="AQ14" i="61"/>
  <c r="AM14" i="61"/>
  <c r="AK14" i="61"/>
  <c r="AG14" i="61"/>
  <c r="AA14" i="61"/>
  <c r="U14" i="61"/>
  <c r="T14" i="61"/>
  <c r="S14" i="61"/>
  <c r="R14" i="61"/>
  <c r="Q14" i="61"/>
  <c r="N14" i="61"/>
  <c r="M14" i="61"/>
  <c r="K14" i="61"/>
  <c r="O14" i="61" s="1"/>
  <c r="J14" i="61"/>
  <c r="AV13" i="61"/>
  <c r="AQ13" i="61"/>
  <c r="AM13" i="61"/>
  <c r="AG13" i="61"/>
  <c r="AA13" i="61"/>
  <c r="X13" i="61"/>
  <c r="T13" i="61"/>
  <c r="U13" i="61" s="1"/>
  <c r="AB13" i="61" s="1"/>
  <c r="S13" i="61"/>
  <c r="J13" i="61" s="1"/>
  <c r="M13" i="61"/>
  <c r="L13" i="61"/>
  <c r="K13" i="61"/>
  <c r="R13" i="61" s="1"/>
  <c r="AV11" i="61"/>
  <c r="AQ11" i="61"/>
  <c r="AM11" i="61"/>
  <c r="AG11" i="61"/>
  <c r="AA11" i="61"/>
  <c r="W11" i="61"/>
  <c r="T11" i="61"/>
  <c r="U11" i="61" s="1"/>
  <c r="AE11" i="61" s="1"/>
  <c r="S11" i="61"/>
  <c r="J11" i="61" s="1"/>
  <c r="K11" i="61"/>
  <c r="O11" i="61" s="1"/>
  <c r="AV10" i="61"/>
  <c r="AQ10" i="61"/>
  <c r="AP10" i="61"/>
  <c r="AM10" i="61"/>
  <c r="AG10" i="61"/>
  <c r="AA10" i="61"/>
  <c r="V10" i="61"/>
  <c r="T10" i="61"/>
  <c r="U10" i="61" s="1"/>
  <c r="AT10" i="61" s="1"/>
  <c r="S10" i="61"/>
  <c r="K10" i="61"/>
  <c r="J10" i="61"/>
  <c r="AV9" i="61"/>
  <c r="AQ9" i="61"/>
  <c r="AM9" i="61"/>
  <c r="AG9" i="61"/>
  <c r="AA9" i="61"/>
  <c r="T9" i="61"/>
  <c r="U9" i="61" s="1"/>
  <c r="AS9" i="61" s="1"/>
  <c r="S9" i="61"/>
  <c r="R9" i="61"/>
  <c r="M9" i="61"/>
  <c r="K9" i="61"/>
  <c r="J9" i="61"/>
  <c r="AV8" i="61"/>
  <c r="AQ8" i="61"/>
  <c r="AM8" i="61"/>
  <c r="AG8" i="61"/>
  <c r="AA8" i="61"/>
  <c r="T8" i="61"/>
  <c r="U8" i="61" s="1"/>
  <c r="AB8" i="61" s="1"/>
  <c r="S8" i="61"/>
  <c r="J8" i="61" s="1"/>
  <c r="Q8" i="61"/>
  <c r="M8" i="61"/>
  <c r="K8" i="61"/>
  <c r="R8" i="61" s="1"/>
  <c r="AV7" i="61"/>
  <c r="AQ7" i="61"/>
  <c r="AM7" i="61"/>
  <c r="AI7" i="61"/>
  <c r="AG7" i="61"/>
  <c r="AA7" i="61"/>
  <c r="T7" i="61"/>
  <c r="U7" i="61" s="1"/>
  <c r="AE7" i="61" s="1"/>
  <c r="S7" i="61"/>
  <c r="J7" i="61" s="1"/>
  <c r="K7" i="61"/>
  <c r="O7" i="61" s="1"/>
  <c r="AV18" i="60"/>
  <c r="AQ18" i="60"/>
  <c r="AM18" i="60"/>
  <c r="AG18" i="60"/>
  <c r="AA18" i="60"/>
  <c r="T18" i="60"/>
  <c r="U18" i="60" s="1"/>
  <c r="S18" i="60"/>
  <c r="J18" i="60" s="1"/>
  <c r="R18" i="60"/>
  <c r="K18" i="60"/>
  <c r="AV17" i="60"/>
  <c r="AQ17" i="60"/>
  <c r="AM17" i="60"/>
  <c r="AK17" i="60"/>
  <c r="AG17" i="60"/>
  <c r="AA17" i="60"/>
  <c r="T17" i="60"/>
  <c r="U17" i="60" s="1"/>
  <c r="AS17" i="60" s="1"/>
  <c r="S17" i="60"/>
  <c r="J17" i="60" s="1"/>
  <c r="R17" i="60"/>
  <c r="Q17" i="60"/>
  <c r="N17" i="60"/>
  <c r="M17" i="60"/>
  <c r="K17" i="60"/>
  <c r="O17" i="60" s="1"/>
  <c r="AV16" i="60"/>
  <c r="AQ16" i="60"/>
  <c r="AM16" i="60"/>
  <c r="AG16" i="60"/>
  <c r="AA16" i="60"/>
  <c r="X16" i="60"/>
  <c r="T16" i="60"/>
  <c r="U16" i="60" s="1"/>
  <c r="AB16" i="60" s="1"/>
  <c r="S16" i="60"/>
  <c r="J16" i="60" s="1"/>
  <c r="Q16" i="60"/>
  <c r="P16" i="60"/>
  <c r="M16" i="60"/>
  <c r="L16" i="60"/>
  <c r="K16" i="60"/>
  <c r="R16" i="60" s="1"/>
  <c r="AV15" i="60"/>
  <c r="AQ15" i="60"/>
  <c r="AM15" i="60"/>
  <c r="AI15" i="60"/>
  <c r="AG15" i="60"/>
  <c r="AA15" i="60"/>
  <c r="W15" i="60"/>
  <c r="T15" i="60"/>
  <c r="U15" i="60" s="1"/>
  <c r="AE15" i="60" s="1"/>
  <c r="S15" i="60"/>
  <c r="J15" i="60" s="1"/>
  <c r="K15" i="60"/>
  <c r="AV14" i="60"/>
  <c r="AT14" i="60"/>
  <c r="AQ14" i="60"/>
  <c r="AM14" i="60"/>
  <c r="AH14" i="60"/>
  <c r="AG14" i="60"/>
  <c r="AA14" i="60"/>
  <c r="V14" i="60"/>
  <c r="T14" i="60"/>
  <c r="U14" i="60" s="1"/>
  <c r="S14" i="60"/>
  <c r="R14" i="60"/>
  <c r="K14" i="60"/>
  <c r="J14" i="60"/>
  <c r="AV13" i="60"/>
  <c r="AQ13" i="60"/>
  <c r="AM13" i="60"/>
  <c r="AG13" i="60"/>
  <c r="AA13" i="60"/>
  <c r="T13" i="60"/>
  <c r="U13" i="60" s="1"/>
  <c r="AR13" i="60" s="1"/>
  <c r="S13" i="60"/>
  <c r="J13" i="60" s="1"/>
  <c r="K13" i="60"/>
  <c r="AV12" i="60"/>
  <c r="AQ12" i="60"/>
  <c r="AM12" i="60"/>
  <c r="AG12" i="60"/>
  <c r="AA12" i="60"/>
  <c r="T12" i="60"/>
  <c r="U12" i="60" s="1"/>
  <c r="S12" i="60"/>
  <c r="J12" i="60" s="1"/>
  <c r="L12" i="60"/>
  <c r="K12" i="60"/>
  <c r="P12" i="60" s="1"/>
  <c r="AV11" i="60"/>
  <c r="AQ11" i="60"/>
  <c r="AM11" i="60"/>
  <c r="AI11" i="60"/>
  <c r="AG11" i="60"/>
  <c r="AE11" i="60"/>
  <c r="AD11" i="60"/>
  <c r="AA11" i="60"/>
  <c r="W11" i="60"/>
  <c r="T11" i="60"/>
  <c r="U11" i="60" s="1"/>
  <c r="AU11" i="60" s="1"/>
  <c r="S11" i="60"/>
  <c r="R11" i="60"/>
  <c r="O11" i="60"/>
  <c r="N11" i="60"/>
  <c r="K11" i="60"/>
  <c r="J11" i="60"/>
  <c r="AV10" i="60"/>
  <c r="AQ10" i="60"/>
  <c r="AM10" i="60"/>
  <c r="AG10" i="60"/>
  <c r="AA10" i="60"/>
  <c r="V10" i="60"/>
  <c r="T10" i="60"/>
  <c r="U10" i="60" s="1"/>
  <c r="AK10" i="60" s="1"/>
  <c r="S10" i="60"/>
  <c r="M10" i="60"/>
  <c r="K10" i="60"/>
  <c r="J10" i="60"/>
  <c r="AV9" i="60"/>
  <c r="AQ9" i="60"/>
  <c r="AM9" i="60"/>
  <c r="AG9" i="60"/>
  <c r="AA9" i="60"/>
  <c r="T9" i="60"/>
  <c r="U9" i="60" s="1"/>
  <c r="AS9" i="60" s="1"/>
  <c r="S9" i="60"/>
  <c r="R9" i="60"/>
  <c r="L9" i="60"/>
  <c r="K9" i="60"/>
  <c r="J9" i="60"/>
  <c r="AV8" i="60"/>
  <c r="AQ8" i="60"/>
  <c r="AM8" i="60"/>
  <c r="AG8" i="60"/>
  <c r="AE8" i="60"/>
  <c r="AA8" i="60"/>
  <c r="W8" i="60"/>
  <c r="T8" i="60"/>
  <c r="U8" i="60" s="1"/>
  <c r="AN8" i="60" s="1"/>
  <c r="S8" i="60"/>
  <c r="J8" i="60" s="1"/>
  <c r="K8" i="60"/>
  <c r="AV7" i="60"/>
  <c r="AT7" i="60"/>
  <c r="AQ7" i="60"/>
  <c r="AM7" i="60"/>
  <c r="AG7" i="60"/>
  <c r="AA7" i="60"/>
  <c r="T7" i="60"/>
  <c r="U7" i="60" s="1"/>
  <c r="S7" i="60"/>
  <c r="J7" i="60" s="1"/>
  <c r="K7" i="60"/>
  <c r="AV18" i="59"/>
  <c r="AQ18" i="59"/>
  <c r="AM18" i="59"/>
  <c r="AG18" i="59"/>
  <c r="AA18" i="59"/>
  <c r="T18" i="59"/>
  <c r="U18" i="59" s="1"/>
  <c r="S18" i="59"/>
  <c r="J18" i="59" s="1"/>
  <c r="R18" i="59"/>
  <c r="Q18" i="59"/>
  <c r="N18" i="59"/>
  <c r="M18" i="59"/>
  <c r="K18" i="59"/>
  <c r="P18" i="59" s="1"/>
  <c r="AV17" i="59"/>
  <c r="AQ17" i="59"/>
  <c r="AM17" i="59"/>
  <c r="AG17" i="59"/>
  <c r="AA17" i="59"/>
  <c r="U17" i="59"/>
  <c r="T17" i="59"/>
  <c r="S17" i="59"/>
  <c r="R17" i="59"/>
  <c r="Q17" i="59"/>
  <c r="P17" i="59"/>
  <c r="N17" i="59"/>
  <c r="M17" i="59"/>
  <c r="L17" i="59"/>
  <c r="K17" i="59"/>
  <c r="O17" i="59" s="1"/>
  <c r="J17" i="59"/>
  <c r="AV16" i="59"/>
  <c r="AU16" i="59"/>
  <c r="AQ16" i="59"/>
  <c r="AM16" i="59"/>
  <c r="AG16" i="59"/>
  <c r="AA16" i="59"/>
  <c r="T16" i="59"/>
  <c r="U16" i="59" s="1"/>
  <c r="S16" i="59"/>
  <c r="J16" i="59" s="1"/>
  <c r="O16" i="59"/>
  <c r="K16" i="59"/>
  <c r="P16" i="59" s="1"/>
  <c r="AV15" i="59"/>
  <c r="AQ15" i="59"/>
  <c r="AM15" i="59"/>
  <c r="AG15" i="59"/>
  <c r="AA15" i="59"/>
  <c r="T15" i="59"/>
  <c r="U15" i="59" s="1"/>
  <c r="AH15" i="59" s="1"/>
  <c r="S15" i="59"/>
  <c r="J15" i="59" s="1"/>
  <c r="K15" i="59"/>
  <c r="AV14" i="59"/>
  <c r="AT14" i="59"/>
  <c r="AQ14" i="59"/>
  <c r="AM14" i="59"/>
  <c r="AG14" i="59"/>
  <c r="AA14" i="59"/>
  <c r="U14" i="59"/>
  <c r="AH14" i="59" s="1"/>
  <c r="T14" i="59"/>
  <c r="S14" i="59"/>
  <c r="N14" i="59"/>
  <c r="M14" i="59"/>
  <c r="K14" i="59"/>
  <c r="P14" i="59" s="1"/>
  <c r="J14" i="59"/>
  <c r="AV13" i="59"/>
  <c r="AQ13" i="59"/>
  <c r="AM13" i="59"/>
  <c r="AG13" i="59"/>
  <c r="AA13" i="59"/>
  <c r="T13" i="59"/>
  <c r="U13" i="59" s="1"/>
  <c r="S13" i="59"/>
  <c r="Q13" i="59"/>
  <c r="M13" i="59"/>
  <c r="K13" i="59"/>
  <c r="J13" i="59"/>
  <c r="AV12" i="59"/>
  <c r="AU12" i="59"/>
  <c r="AQ12" i="59"/>
  <c r="AM12" i="59"/>
  <c r="AG12" i="59"/>
  <c r="AA12" i="59"/>
  <c r="T12" i="59"/>
  <c r="U12" i="59" s="1"/>
  <c r="S12" i="59"/>
  <c r="J12" i="59" s="1"/>
  <c r="K12" i="59"/>
  <c r="AV11" i="59"/>
  <c r="AQ11" i="59"/>
  <c r="AM11" i="59"/>
  <c r="AG11" i="59"/>
  <c r="AA11" i="59"/>
  <c r="T11" i="59"/>
  <c r="U11" i="59" s="1"/>
  <c r="S11" i="59"/>
  <c r="K11" i="59"/>
  <c r="J11" i="59"/>
  <c r="AV10" i="59"/>
  <c r="AQ10" i="59"/>
  <c r="AM10" i="59"/>
  <c r="AG10" i="59"/>
  <c r="AC10" i="59"/>
  <c r="AA10" i="59"/>
  <c r="U10" i="59"/>
  <c r="T10" i="59"/>
  <c r="S10" i="59"/>
  <c r="N10" i="59"/>
  <c r="M10" i="59"/>
  <c r="K10" i="59"/>
  <c r="P10" i="59" s="1"/>
  <c r="J10" i="59"/>
  <c r="AV9" i="59"/>
  <c r="AQ9" i="59"/>
  <c r="AM9" i="59"/>
  <c r="AG9" i="59"/>
  <c r="AA9" i="59"/>
  <c r="T9" i="59"/>
  <c r="U9" i="59" s="1"/>
  <c r="AR9" i="59" s="1"/>
  <c r="S9" i="59"/>
  <c r="R9" i="59"/>
  <c r="L9" i="59"/>
  <c r="K9" i="59"/>
  <c r="J9" i="59"/>
  <c r="AV8" i="59"/>
  <c r="AQ8" i="59"/>
  <c r="AM8" i="59"/>
  <c r="AG8" i="59"/>
  <c r="AA8" i="59"/>
  <c r="T8" i="59"/>
  <c r="U8" i="59" s="1"/>
  <c r="AB8" i="59" s="1"/>
  <c r="S8" i="59"/>
  <c r="J8" i="59" s="1"/>
  <c r="L8" i="59"/>
  <c r="K8" i="59"/>
  <c r="P8" i="59" s="1"/>
  <c r="AV7" i="59"/>
  <c r="AQ7" i="59"/>
  <c r="AM7" i="59"/>
  <c r="AI7" i="59"/>
  <c r="AG7" i="59"/>
  <c r="AE7" i="59"/>
  <c r="AA7" i="59"/>
  <c r="W7" i="59"/>
  <c r="V7" i="59"/>
  <c r="T7" i="59"/>
  <c r="U7" i="59" s="1"/>
  <c r="AU7" i="59" s="1"/>
  <c r="S7" i="59"/>
  <c r="J7" i="59" s="1"/>
  <c r="O7" i="59"/>
  <c r="K7" i="59"/>
  <c r="R7" i="59" s="1"/>
  <c r="AV16" i="58"/>
  <c r="AQ16" i="58"/>
  <c r="AP16" i="58"/>
  <c r="AM16" i="58"/>
  <c r="AG16" i="58"/>
  <c r="AA16" i="58"/>
  <c r="U16" i="58"/>
  <c r="T16" i="58"/>
  <c r="S16" i="58"/>
  <c r="R16" i="58"/>
  <c r="Q16" i="58"/>
  <c r="N16" i="58"/>
  <c r="M16" i="58"/>
  <c r="K16" i="58"/>
  <c r="P16" i="58" s="1"/>
  <c r="J16" i="58"/>
  <c r="AV15" i="58"/>
  <c r="AQ15" i="58"/>
  <c r="AM15" i="58"/>
  <c r="AG15" i="58"/>
  <c r="AA15" i="58"/>
  <c r="T15" i="58"/>
  <c r="U15" i="58" s="1"/>
  <c r="AS15" i="58" s="1"/>
  <c r="S15" i="58"/>
  <c r="J15" i="58" s="1"/>
  <c r="P15" i="58"/>
  <c r="N15" i="58"/>
  <c r="M15" i="58"/>
  <c r="L15" i="58"/>
  <c r="K15" i="58"/>
  <c r="O15" i="58" s="1"/>
  <c r="AV14" i="58"/>
  <c r="AQ14" i="58"/>
  <c r="AM14" i="58"/>
  <c r="AJ14" i="58"/>
  <c r="AG14" i="58"/>
  <c r="AE14" i="58"/>
  <c r="AA14" i="58"/>
  <c r="T14" i="58"/>
  <c r="U14" i="58" s="1"/>
  <c r="AN14" i="58" s="1"/>
  <c r="S14" i="58"/>
  <c r="J14" i="58" s="1"/>
  <c r="P14" i="58"/>
  <c r="O14" i="58"/>
  <c r="L14" i="58"/>
  <c r="K14" i="58"/>
  <c r="AV13" i="58"/>
  <c r="AQ13" i="58"/>
  <c r="AM13" i="58"/>
  <c r="AL13" i="58"/>
  <c r="AG13" i="58"/>
  <c r="AA13" i="58"/>
  <c r="T13" i="58"/>
  <c r="U13" i="58" s="1"/>
  <c r="AU13" i="58" s="1"/>
  <c r="S13" i="58"/>
  <c r="J13" i="58" s="1"/>
  <c r="K13" i="58"/>
  <c r="AV12" i="58"/>
  <c r="AQ12" i="58"/>
  <c r="AM12" i="58"/>
  <c r="AG12" i="58"/>
  <c r="AA12" i="58"/>
  <c r="U12" i="58"/>
  <c r="AL12" i="58" s="1"/>
  <c r="T12" i="58"/>
  <c r="S12" i="58"/>
  <c r="N12" i="58"/>
  <c r="M12" i="58"/>
  <c r="K12" i="58"/>
  <c r="J12" i="58"/>
  <c r="AV11" i="58"/>
  <c r="AQ11" i="58"/>
  <c r="AM11" i="58"/>
  <c r="AG11" i="58"/>
  <c r="AA11" i="58"/>
  <c r="U11" i="58"/>
  <c r="T11" i="58"/>
  <c r="S11" i="58"/>
  <c r="J11" i="58" s="1"/>
  <c r="K11" i="58"/>
  <c r="AV10" i="58"/>
  <c r="AQ10" i="58"/>
  <c r="AM10" i="58"/>
  <c r="AG10" i="58"/>
  <c r="AE10" i="58"/>
  <c r="AA10" i="58"/>
  <c r="X10" i="58"/>
  <c r="T10" i="58"/>
  <c r="U10" i="58" s="1"/>
  <c r="AR10" i="58" s="1"/>
  <c r="S10" i="58"/>
  <c r="J10" i="58" s="1"/>
  <c r="K10" i="58"/>
  <c r="AV9" i="58"/>
  <c r="AQ9" i="58"/>
  <c r="AM9" i="58"/>
  <c r="AH9" i="58"/>
  <c r="AG9" i="58"/>
  <c r="AA9" i="58"/>
  <c r="T9" i="58"/>
  <c r="U9" i="58" s="1"/>
  <c r="S9" i="58"/>
  <c r="J9" i="58" s="1"/>
  <c r="K9" i="58"/>
  <c r="AV8" i="58"/>
  <c r="AQ8" i="58"/>
  <c r="AM8" i="58"/>
  <c r="AG8" i="58"/>
  <c r="AA8" i="58"/>
  <c r="U8" i="58"/>
  <c r="T8" i="58"/>
  <c r="S8" i="58"/>
  <c r="Q8" i="58"/>
  <c r="N8" i="58"/>
  <c r="M8" i="58"/>
  <c r="K8" i="58"/>
  <c r="P8" i="58" s="1"/>
  <c r="J8" i="58"/>
  <c r="AV7" i="58"/>
  <c r="AQ7" i="58"/>
  <c r="AM7" i="58"/>
  <c r="AG7" i="58"/>
  <c r="AC7" i="58"/>
  <c r="AA7" i="58"/>
  <c r="X7" i="58"/>
  <c r="T7" i="58"/>
  <c r="U7" i="58" s="1"/>
  <c r="S7" i="58"/>
  <c r="R7" i="58"/>
  <c r="P7" i="58"/>
  <c r="M7" i="58"/>
  <c r="K7" i="58"/>
  <c r="O7" i="58" s="1"/>
  <c r="J7" i="58"/>
  <c r="AV11" i="57"/>
  <c r="AQ11" i="57"/>
  <c r="AM11" i="57"/>
  <c r="AG11" i="57"/>
  <c r="AF11" i="57"/>
  <c r="AA11" i="57"/>
  <c r="X11" i="57"/>
  <c r="T11" i="57"/>
  <c r="U11" i="57" s="1"/>
  <c r="AU11" i="57" s="1"/>
  <c r="S11" i="57"/>
  <c r="J11" i="57" s="1"/>
  <c r="K11" i="57"/>
  <c r="AV10" i="57"/>
  <c r="AQ10" i="57"/>
  <c r="AM10" i="57"/>
  <c r="AG10" i="57"/>
  <c r="AA10" i="57"/>
  <c r="T10" i="57"/>
  <c r="U10" i="57" s="1"/>
  <c r="S10" i="57"/>
  <c r="R10" i="57"/>
  <c r="N10" i="57"/>
  <c r="K10" i="57"/>
  <c r="O10" i="57" s="1"/>
  <c r="J10" i="57"/>
  <c r="AV9" i="57"/>
  <c r="AQ9" i="57"/>
  <c r="AM9" i="57"/>
  <c r="AG9" i="57"/>
  <c r="AA9" i="57"/>
  <c r="U9" i="57"/>
  <c r="T9" i="57"/>
  <c r="S9" i="57"/>
  <c r="Q9" i="57"/>
  <c r="N9" i="57"/>
  <c r="M9" i="57"/>
  <c r="K9" i="57"/>
  <c r="P9" i="57" s="1"/>
  <c r="J9" i="57"/>
  <c r="AV8" i="57"/>
  <c r="AQ8" i="57"/>
  <c r="AM8" i="57"/>
  <c r="AG8" i="57"/>
  <c r="AA8" i="57"/>
  <c r="T8" i="57"/>
  <c r="U8" i="57" s="1"/>
  <c r="AR8" i="57" s="1"/>
  <c r="S8" i="57"/>
  <c r="K8" i="57"/>
  <c r="J8" i="57"/>
  <c r="AV7" i="57"/>
  <c r="AQ7" i="57"/>
  <c r="AM7" i="57"/>
  <c r="AG7" i="57"/>
  <c r="AA7" i="57"/>
  <c r="T7" i="57"/>
  <c r="U7" i="57" s="1"/>
  <c r="AB7" i="57" s="1"/>
  <c r="S7" i="57"/>
  <c r="J7" i="57" s="1"/>
  <c r="L7" i="57"/>
  <c r="K7" i="57"/>
  <c r="P7" i="57" s="1"/>
  <c r="AV17" i="56"/>
  <c r="AT17" i="56"/>
  <c r="AQ17" i="56"/>
  <c r="AM17" i="56"/>
  <c r="AI17" i="56"/>
  <c r="AG17" i="56"/>
  <c r="AE17" i="56"/>
  <c r="AA17" i="56"/>
  <c r="W17" i="56"/>
  <c r="V17" i="56"/>
  <c r="T17" i="56"/>
  <c r="U17" i="56" s="1"/>
  <c r="AU17" i="56" s="1"/>
  <c r="S17" i="56"/>
  <c r="J17" i="56" s="1"/>
  <c r="R17" i="56"/>
  <c r="O17" i="56"/>
  <c r="K17" i="56"/>
  <c r="AV16" i="56"/>
  <c r="AS16" i="56"/>
  <c r="AQ16" i="56"/>
  <c r="AP16" i="56"/>
  <c r="AM16" i="56"/>
  <c r="AG16" i="56"/>
  <c r="AC16" i="56"/>
  <c r="AA16" i="56"/>
  <c r="Y16" i="56"/>
  <c r="U16" i="56"/>
  <c r="V16" i="56" s="1"/>
  <c r="T16" i="56"/>
  <c r="S16" i="56"/>
  <c r="J16" i="56" s="1"/>
  <c r="R16" i="56"/>
  <c r="Q16" i="56"/>
  <c r="N16" i="56"/>
  <c r="M16" i="56"/>
  <c r="K16" i="56"/>
  <c r="P16" i="56" s="1"/>
  <c r="AV15" i="56"/>
  <c r="AS15" i="56"/>
  <c r="AQ15" i="56"/>
  <c r="AM15" i="56"/>
  <c r="AG15" i="56"/>
  <c r="AA15" i="56"/>
  <c r="T15" i="56"/>
  <c r="U15" i="56" s="1"/>
  <c r="S15" i="56"/>
  <c r="Q15" i="56"/>
  <c r="P15" i="56"/>
  <c r="N15" i="56"/>
  <c r="M15" i="56"/>
  <c r="L15" i="56"/>
  <c r="K15" i="56"/>
  <c r="O15" i="56" s="1"/>
  <c r="J15" i="56"/>
  <c r="AV14" i="56"/>
  <c r="AQ14" i="56"/>
  <c r="AM14" i="56"/>
  <c r="AG14" i="56"/>
  <c r="AA14" i="56"/>
  <c r="T14" i="56"/>
  <c r="U14" i="56" s="1"/>
  <c r="AN14" i="56" s="1"/>
  <c r="S14" i="56"/>
  <c r="J14" i="56" s="1"/>
  <c r="P14" i="56"/>
  <c r="O14" i="56"/>
  <c r="L14" i="56"/>
  <c r="K14" i="56"/>
  <c r="AV13" i="56"/>
  <c r="AQ13" i="56"/>
  <c r="AM13" i="56"/>
  <c r="AG13" i="56"/>
  <c r="AA13" i="56"/>
  <c r="T13" i="56"/>
  <c r="U13" i="56" s="1"/>
  <c r="AE13" i="56" s="1"/>
  <c r="S13" i="56"/>
  <c r="J13" i="56" s="1"/>
  <c r="K13" i="56"/>
  <c r="AV12" i="56"/>
  <c r="AT12" i="56"/>
  <c r="AQ12" i="56"/>
  <c r="AM12" i="56"/>
  <c r="AG12" i="56"/>
  <c r="AA12" i="56"/>
  <c r="V12" i="56"/>
  <c r="T12" i="56"/>
  <c r="U12" i="56" s="1"/>
  <c r="AI12" i="56" s="1"/>
  <c r="S12" i="56"/>
  <c r="J12" i="56" s="1"/>
  <c r="K12" i="56"/>
  <c r="AV11" i="56"/>
  <c r="AQ11" i="56"/>
  <c r="AM11" i="56"/>
  <c r="AG11" i="56"/>
  <c r="AA11" i="56"/>
  <c r="T11" i="56"/>
  <c r="U11" i="56" s="1"/>
  <c r="AC11" i="56" s="1"/>
  <c r="S11" i="56"/>
  <c r="R11" i="56"/>
  <c r="P11" i="56"/>
  <c r="K11" i="56"/>
  <c r="J11" i="56"/>
  <c r="AV10" i="56"/>
  <c r="AQ10" i="56"/>
  <c r="AM10" i="56"/>
  <c r="AG10" i="56"/>
  <c r="AA10" i="56"/>
  <c r="T10" i="56"/>
  <c r="U10" i="56" s="1"/>
  <c r="AS10" i="56" s="1"/>
  <c r="S10" i="56"/>
  <c r="J10" i="56" s="1"/>
  <c r="Q10" i="56"/>
  <c r="O10" i="56"/>
  <c r="M10" i="56"/>
  <c r="L10" i="56"/>
  <c r="K10" i="56"/>
  <c r="AV9" i="56"/>
  <c r="AQ9" i="56"/>
  <c r="AM9" i="56"/>
  <c r="AG9" i="56"/>
  <c r="AA9" i="56"/>
  <c r="T9" i="56"/>
  <c r="U9" i="56" s="1"/>
  <c r="S9" i="56"/>
  <c r="J9" i="56" s="1"/>
  <c r="K9" i="56"/>
  <c r="P9" i="56" s="1"/>
  <c r="AV8" i="56"/>
  <c r="AQ8" i="56"/>
  <c r="AM8" i="56"/>
  <c r="AI8" i="56"/>
  <c r="AG8" i="56"/>
  <c r="AA8" i="56"/>
  <c r="Y8" i="56"/>
  <c r="U8" i="56"/>
  <c r="AO8" i="56" s="1"/>
  <c r="T8" i="56"/>
  <c r="S8" i="56"/>
  <c r="N8" i="56"/>
  <c r="K8" i="56"/>
  <c r="O8" i="56" s="1"/>
  <c r="J8" i="56"/>
  <c r="AV7" i="56"/>
  <c r="AR7" i="56"/>
  <c r="AQ7" i="56"/>
  <c r="AN7" i="56"/>
  <c r="AM7" i="56"/>
  <c r="AG7" i="56"/>
  <c r="AD7" i="56"/>
  <c r="AA7" i="56"/>
  <c r="U7" i="56"/>
  <c r="AJ7" i="56" s="1"/>
  <c r="T7" i="56"/>
  <c r="S7" i="56"/>
  <c r="Q7" i="56"/>
  <c r="N7" i="56"/>
  <c r="M7" i="56"/>
  <c r="L7" i="56"/>
  <c r="K7" i="56"/>
  <c r="O7" i="56" s="1"/>
  <c r="J7" i="56"/>
  <c r="AV16" i="55"/>
  <c r="AQ16" i="55"/>
  <c r="AM16" i="55"/>
  <c r="AG16" i="55"/>
  <c r="AA16" i="55"/>
  <c r="T16" i="55"/>
  <c r="U16" i="55" s="1"/>
  <c r="AO16" i="55" s="1"/>
  <c r="S16" i="55"/>
  <c r="J16" i="55" s="1"/>
  <c r="O16" i="55"/>
  <c r="K16" i="55"/>
  <c r="AV15" i="55"/>
  <c r="AR15" i="55"/>
  <c r="AQ15" i="55"/>
  <c r="AP15" i="55"/>
  <c r="AM15" i="55"/>
  <c r="AL15" i="55"/>
  <c r="AH15" i="55"/>
  <c r="AG15" i="55"/>
  <c r="AF15" i="55"/>
  <c r="AB15" i="55"/>
  <c r="AA15" i="55"/>
  <c r="X15" i="55"/>
  <c r="V15" i="55"/>
  <c r="T15" i="55"/>
  <c r="U15" i="55" s="1"/>
  <c r="AJ15" i="55" s="1"/>
  <c r="S15" i="55"/>
  <c r="J15" i="55" s="1"/>
  <c r="N15" i="55"/>
  <c r="K15" i="55"/>
  <c r="O15" i="55" s="1"/>
  <c r="AV14" i="55"/>
  <c r="AQ14" i="55"/>
  <c r="AM14" i="55"/>
  <c r="AG14" i="55"/>
  <c r="AE14" i="55"/>
  <c r="AA14" i="55"/>
  <c r="U14" i="55"/>
  <c r="AP14" i="55" s="1"/>
  <c r="T14" i="55"/>
  <c r="S14" i="55"/>
  <c r="K14" i="55"/>
  <c r="J14" i="55"/>
  <c r="AV13" i="55"/>
  <c r="AQ13" i="55"/>
  <c r="AM13" i="55"/>
  <c r="AG13" i="55"/>
  <c r="AA13" i="55"/>
  <c r="X13" i="55"/>
  <c r="U13" i="55"/>
  <c r="AO13" i="55" s="1"/>
  <c r="T13" i="55"/>
  <c r="S13" i="55"/>
  <c r="Q13" i="55"/>
  <c r="N13" i="55"/>
  <c r="M13" i="55"/>
  <c r="L13" i="55"/>
  <c r="K13" i="55"/>
  <c r="O13" i="55" s="1"/>
  <c r="J13" i="55"/>
  <c r="AV12" i="55"/>
  <c r="AQ12" i="55"/>
  <c r="AM12" i="55"/>
  <c r="AG12" i="55"/>
  <c r="AA12" i="55"/>
  <c r="T12" i="55"/>
  <c r="U12" i="55" s="1"/>
  <c r="AF12" i="55" s="1"/>
  <c r="S12" i="55"/>
  <c r="K12" i="55"/>
  <c r="J12" i="55"/>
  <c r="AV11" i="55"/>
  <c r="AQ11" i="55"/>
  <c r="AM11" i="55"/>
  <c r="AG11" i="55"/>
  <c r="AA11" i="55"/>
  <c r="T11" i="55"/>
  <c r="U11" i="55" s="1"/>
  <c r="AE11" i="55" s="1"/>
  <c r="S11" i="55"/>
  <c r="J11" i="55" s="1"/>
  <c r="K11" i="55"/>
  <c r="AV10" i="55"/>
  <c r="AQ10" i="55"/>
  <c r="AM10" i="55"/>
  <c r="AL10" i="55"/>
  <c r="AH10" i="55"/>
  <c r="AG10" i="55"/>
  <c r="AA10" i="55"/>
  <c r="V10" i="55"/>
  <c r="T10" i="55"/>
  <c r="U10" i="55" s="1"/>
  <c r="AP10" i="55" s="1"/>
  <c r="S10" i="55"/>
  <c r="K10" i="55"/>
  <c r="J10" i="55"/>
  <c r="AV9" i="55"/>
  <c r="AQ9" i="55"/>
  <c r="AM9" i="55"/>
  <c r="AG9" i="55"/>
  <c r="AA9" i="55"/>
  <c r="U9" i="55"/>
  <c r="T9" i="55"/>
  <c r="S9" i="55"/>
  <c r="Q9" i="55"/>
  <c r="P9" i="55"/>
  <c r="N9" i="55"/>
  <c r="M9" i="55"/>
  <c r="L9" i="55"/>
  <c r="K9" i="55"/>
  <c r="O9" i="55" s="1"/>
  <c r="J9" i="55"/>
  <c r="AV8" i="55"/>
  <c r="AQ8" i="55"/>
  <c r="AM8" i="55"/>
  <c r="AG8" i="55"/>
  <c r="AA8" i="55"/>
  <c r="T8" i="55"/>
  <c r="U8" i="55" s="1"/>
  <c r="AB8" i="55" s="1"/>
  <c r="S8" i="55"/>
  <c r="J8" i="55" s="1"/>
  <c r="P8" i="55"/>
  <c r="M8" i="55"/>
  <c r="L8" i="55"/>
  <c r="K8" i="55"/>
  <c r="O8" i="55" s="1"/>
  <c r="AV7" i="55"/>
  <c r="AQ7" i="55"/>
  <c r="AM7" i="55"/>
  <c r="AG7" i="55"/>
  <c r="AE7" i="55"/>
  <c r="AA7" i="55"/>
  <c r="T7" i="55"/>
  <c r="U7" i="55" s="1"/>
  <c r="S7" i="55"/>
  <c r="J7" i="55" s="1"/>
  <c r="K7" i="55"/>
  <c r="AV16" i="54"/>
  <c r="AQ16" i="54"/>
  <c r="AM16" i="54"/>
  <c r="AI16" i="54"/>
  <c r="AG16" i="54"/>
  <c r="AD16" i="54"/>
  <c r="AA16" i="54"/>
  <c r="U16" i="54"/>
  <c r="T16" i="54"/>
  <c r="S16" i="54"/>
  <c r="N16" i="54"/>
  <c r="K16" i="54"/>
  <c r="Q16" i="54" s="1"/>
  <c r="J16" i="54"/>
  <c r="AV15" i="54"/>
  <c r="AQ15" i="54"/>
  <c r="AM15" i="54"/>
  <c r="AG15" i="54"/>
  <c r="AA15" i="54"/>
  <c r="U15" i="54"/>
  <c r="AS15" i="54" s="1"/>
  <c r="T15" i="54"/>
  <c r="S15" i="54"/>
  <c r="J15" i="54" s="1"/>
  <c r="Q15" i="54"/>
  <c r="N15" i="54"/>
  <c r="L15" i="54"/>
  <c r="K15" i="54"/>
  <c r="O15" i="54" s="1"/>
  <c r="AV14" i="54"/>
  <c r="AR14" i="54"/>
  <c r="AQ14" i="54"/>
  <c r="AM14" i="54"/>
  <c r="AG14" i="54"/>
  <c r="AB14" i="54"/>
  <c r="AA14" i="54"/>
  <c r="T14" i="54"/>
  <c r="U14" i="54" s="1"/>
  <c r="AJ14" i="54" s="1"/>
  <c r="S14" i="54"/>
  <c r="J14" i="54" s="1"/>
  <c r="P14" i="54"/>
  <c r="L14" i="54"/>
  <c r="K14" i="54"/>
  <c r="O14" i="54" s="1"/>
  <c r="AV13" i="54"/>
  <c r="AQ13" i="54"/>
  <c r="AM13" i="54"/>
  <c r="AG13" i="54"/>
  <c r="AA13" i="54"/>
  <c r="T13" i="54"/>
  <c r="U13" i="54" s="1"/>
  <c r="AE13" i="54" s="1"/>
  <c r="S13" i="54"/>
  <c r="J13" i="54" s="1"/>
  <c r="O13" i="54"/>
  <c r="K13" i="54"/>
  <c r="AV12" i="54"/>
  <c r="AQ12" i="54"/>
  <c r="AM12" i="54"/>
  <c r="AL12" i="54"/>
  <c r="AH12" i="54"/>
  <c r="AG12" i="54"/>
  <c r="AA12" i="54"/>
  <c r="V12" i="54"/>
  <c r="T12" i="54"/>
  <c r="U12" i="54" s="1"/>
  <c r="AP12" i="54" s="1"/>
  <c r="S12" i="54"/>
  <c r="K12" i="54"/>
  <c r="J12" i="54"/>
  <c r="AV11" i="54"/>
  <c r="AQ11" i="54"/>
  <c r="AM11" i="54"/>
  <c r="AG11" i="54"/>
  <c r="AA11" i="54"/>
  <c r="T11" i="54"/>
  <c r="U11" i="54" s="1"/>
  <c r="AC11" i="54" s="1"/>
  <c r="S11" i="54"/>
  <c r="R11" i="54"/>
  <c r="M11" i="54"/>
  <c r="K11" i="54"/>
  <c r="J11" i="54"/>
  <c r="AV10" i="54"/>
  <c r="AQ10" i="54"/>
  <c r="AM10" i="54"/>
  <c r="AJ10" i="54"/>
  <c r="AG10" i="54"/>
  <c r="AB10" i="54"/>
  <c r="AA10" i="54"/>
  <c r="X10" i="54"/>
  <c r="T10" i="54"/>
  <c r="U10" i="54" s="1"/>
  <c r="AR10" i="54" s="1"/>
  <c r="S10" i="54"/>
  <c r="J10" i="54" s="1"/>
  <c r="P10" i="54"/>
  <c r="M10" i="54"/>
  <c r="L10" i="54"/>
  <c r="K10" i="54"/>
  <c r="O10" i="54" s="1"/>
  <c r="AV9" i="54"/>
  <c r="AQ9" i="54"/>
  <c r="AM9" i="54"/>
  <c r="AG9" i="54"/>
  <c r="AA9" i="54"/>
  <c r="T9" i="54"/>
  <c r="U9" i="54" s="1"/>
  <c r="S9" i="54"/>
  <c r="J9" i="54" s="1"/>
  <c r="K9" i="54"/>
  <c r="O9" i="54" s="1"/>
  <c r="AV8" i="54"/>
  <c r="AU8" i="54"/>
  <c r="AQ8" i="54"/>
  <c r="AM8" i="54"/>
  <c r="AG8" i="54"/>
  <c r="AD8" i="54"/>
  <c r="AA8" i="54"/>
  <c r="W8" i="54"/>
  <c r="U8" i="54"/>
  <c r="AS8" i="54" s="1"/>
  <c r="T8" i="54"/>
  <c r="S8" i="54"/>
  <c r="J8" i="54" s="1"/>
  <c r="R8" i="54"/>
  <c r="N8" i="54"/>
  <c r="K8" i="54"/>
  <c r="Q8" i="54" s="1"/>
  <c r="AV7" i="54"/>
  <c r="AQ7" i="54"/>
  <c r="AM7" i="54"/>
  <c r="AG7" i="54"/>
  <c r="AA7" i="54"/>
  <c r="U7" i="54"/>
  <c r="AO7" i="54" s="1"/>
  <c r="T7" i="54"/>
  <c r="S7" i="54"/>
  <c r="Q7" i="54"/>
  <c r="P7" i="54"/>
  <c r="N7" i="54"/>
  <c r="L7" i="54"/>
  <c r="K7" i="54"/>
  <c r="O7" i="54" s="1"/>
  <c r="J7" i="54"/>
  <c r="AV14" i="53"/>
  <c r="AQ14" i="53"/>
  <c r="AM14" i="53"/>
  <c r="AG14" i="53"/>
  <c r="AA14" i="53"/>
  <c r="T14" i="53"/>
  <c r="U14" i="53" s="1"/>
  <c r="AB14" i="53" s="1"/>
  <c r="S14" i="53"/>
  <c r="J14" i="53" s="1"/>
  <c r="M14" i="53"/>
  <c r="K14" i="53"/>
  <c r="AV13" i="53"/>
  <c r="AQ13" i="53"/>
  <c r="AM13" i="53"/>
  <c r="AG13" i="53"/>
  <c r="AA13" i="53"/>
  <c r="T13" i="53"/>
  <c r="U13" i="53" s="1"/>
  <c r="S13" i="53"/>
  <c r="J13" i="53" s="1"/>
  <c r="K13" i="53"/>
  <c r="AV12" i="53"/>
  <c r="AQ12" i="53"/>
  <c r="AM12" i="53"/>
  <c r="AG12" i="53"/>
  <c r="AA12" i="53"/>
  <c r="U12" i="53"/>
  <c r="AU12" i="53" s="1"/>
  <c r="T12" i="53"/>
  <c r="S12" i="53"/>
  <c r="R12" i="53"/>
  <c r="N12" i="53"/>
  <c r="K12" i="53"/>
  <c r="Q12" i="53" s="1"/>
  <c r="J12" i="53"/>
  <c r="AV11" i="53"/>
  <c r="AQ11" i="53"/>
  <c r="AM11" i="53"/>
  <c r="AG11" i="53"/>
  <c r="AC11" i="53"/>
  <c r="AA11" i="53"/>
  <c r="T11" i="53"/>
  <c r="U11" i="53" s="1"/>
  <c r="AK11" i="53" s="1"/>
  <c r="S11" i="53"/>
  <c r="P11" i="53"/>
  <c r="M11" i="53"/>
  <c r="K11" i="53"/>
  <c r="J11" i="53"/>
  <c r="AV10" i="53"/>
  <c r="AQ10" i="53"/>
  <c r="AM10" i="53"/>
  <c r="AG10" i="53"/>
  <c r="AB10" i="53"/>
  <c r="AA10" i="53"/>
  <c r="T10" i="53"/>
  <c r="U10" i="53" s="1"/>
  <c r="S10" i="53"/>
  <c r="J10" i="53" s="1"/>
  <c r="M10" i="53"/>
  <c r="K10" i="53"/>
  <c r="AV9" i="53"/>
  <c r="AQ9" i="53"/>
  <c r="AM9" i="53"/>
  <c r="AG9" i="53"/>
  <c r="AA9" i="53"/>
  <c r="T9" i="53"/>
  <c r="U9" i="53" s="1"/>
  <c r="AE9" i="53" s="1"/>
  <c r="S9" i="53"/>
  <c r="J9" i="53" s="1"/>
  <c r="K9" i="53"/>
  <c r="AV8" i="53"/>
  <c r="AQ8" i="53"/>
  <c r="AP8" i="53"/>
  <c r="AM8" i="53"/>
  <c r="AH8" i="53"/>
  <c r="AG8" i="53"/>
  <c r="AA8" i="53"/>
  <c r="V8" i="53"/>
  <c r="T8" i="53"/>
  <c r="U8" i="53" s="1"/>
  <c r="AL8" i="53" s="1"/>
  <c r="S8" i="53"/>
  <c r="K8" i="53"/>
  <c r="J8" i="53"/>
  <c r="AV7" i="53"/>
  <c r="AQ7" i="53"/>
  <c r="AM7" i="53"/>
  <c r="AG7" i="53"/>
  <c r="AA7" i="53"/>
  <c r="T7" i="53"/>
  <c r="U7" i="53" s="1"/>
  <c r="AS7" i="53" s="1"/>
  <c r="S7" i="53"/>
  <c r="P7" i="53"/>
  <c r="K7" i="53"/>
  <c r="R7" i="53" s="1"/>
  <c r="J7" i="53"/>
  <c r="AV18" i="52"/>
  <c r="AQ18" i="52"/>
  <c r="AM18" i="52"/>
  <c r="AG18" i="52"/>
  <c r="AA18" i="52"/>
  <c r="T18" i="52"/>
  <c r="U18" i="52" s="1"/>
  <c r="AB18" i="52" s="1"/>
  <c r="S18" i="52"/>
  <c r="J18" i="52" s="1"/>
  <c r="Q18" i="52"/>
  <c r="K18" i="52"/>
  <c r="AV17" i="52"/>
  <c r="AQ17" i="52"/>
  <c r="AM17" i="52"/>
  <c r="AG17" i="52"/>
  <c r="AE17" i="52"/>
  <c r="AA17" i="52"/>
  <c r="T17" i="52"/>
  <c r="U17" i="52" s="1"/>
  <c r="S17" i="52"/>
  <c r="J17" i="52" s="1"/>
  <c r="K17" i="52"/>
  <c r="O17" i="52" s="1"/>
  <c r="AV16" i="52"/>
  <c r="AQ16" i="52"/>
  <c r="AM16" i="52"/>
  <c r="AG16" i="52"/>
  <c r="AA16" i="52"/>
  <c r="W16" i="52"/>
  <c r="U16" i="52"/>
  <c r="AU16" i="52" s="1"/>
  <c r="T16" i="52"/>
  <c r="S16" i="52"/>
  <c r="J16" i="52" s="1"/>
  <c r="R16" i="52"/>
  <c r="N16" i="52"/>
  <c r="K16" i="52"/>
  <c r="Q16" i="52" s="1"/>
  <c r="AV15" i="52"/>
  <c r="AQ15" i="52"/>
  <c r="AO15" i="52"/>
  <c r="AM15" i="52"/>
  <c r="AG15" i="52"/>
  <c r="AC15" i="52"/>
  <c r="AA15" i="52"/>
  <c r="Y15" i="52"/>
  <c r="U15" i="52"/>
  <c r="T15" i="52"/>
  <c r="S15" i="52"/>
  <c r="Q15" i="52"/>
  <c r="P15" i="52"/>
  <c r="N15" i="52"/>
  <c r="L15" i="52"/>
  <c r="K15" i="52"/>
  <c r="O15" i="52" s="1"/>
  <c r="J15" i="52"/>
  <c r="AV14" i="52"/>
  <c r="AQ14" i="52"/>
  <c r="AM14" i="52"/>
  <c r="AG14" i="52"/>
  <c r="AA14" i="52"/>
  <c r="U14" i="52"/>
  <c r="AR14" i="52" s="1"/>
  <c r="T14" i="52"/>
  <c r="S14" i="52"/>
  <c r="J14" i="52" s="1"/>
  <c r="P14" i="52"/>
  <c r="M14" i="52"/>
  <c r="L14" i="52"/>
  <c r="K14" i="52"/>
  <c r="O14" i="52" s="1"/>
  <c r="AV13" i="52"/>
  <c r="AQ13" i="52"/>
  <c r="AM13" i="52"/>
  <c r="AG13" i="52"/>
  <c r="AA13" i="52"/>
  <c r="T13" i="52"/>
  <c r="U13" i="52" s="1"/>
  <c r="AN13" i="52" s="1"/>
  <c r="S13" i="52"/>
  <c r="J13" i="52" s="1"/>
  <c r="K13" i="52"/>
  <c r="O13" i="52" s="1"/>
  <c r="AV12" i="52"/>
  <c r="AQ12" i="52"/>
  <c r="AM12" i="52"/>
  <c r="AG12" i="52"/>
  <c r="AD12" i="52"/>
  <c r="AA12" i="52"/>
  <c r="U12" i="52"/>
  <c r="AI12" i="52" s="1"/>
  <c r="T12" i="52"/>
  <c r="S12" i="52"/>
  <c r="K12" i="52"/>
  <c r="R12" i="52" s="1"/>
  <c r="J12" i="52"/>
  <c r="AV11" i="52"/>
  <c r="AQ11" i="52"/>
  <c r="AM11" i="52"/>
  <c r="AG11" i="52"/>
  <c r="AD11" i="52"/>
  <c r="AA11" i="52"/>
  <c r="Y11" i="52"/>
  <c r="T11" i="52"/>
  <c r="U11" i="52" s="1"/>
  <c r="S11" i="52"/>
  <c r="K11" i="52"/>
  <c r="J11" i="52"/>
  <c r="AV10" i="52"/>
  <c r="AQ10" i="52"/>
  <c r="AM10" i="52"/>
  <c r="AG10" i="52"/>
  <c r="AA10" i="52"/>
  <c r="T10" i="52"/>
  <c r="U10" i="52" s="1"/>
  <c r="S10" i="52"/>
  <c r="J10" i="52" s="1"/>
  <c r="L10" i="52"/>
  <c r="K10" i="52"/>
  <c r="O10" i="52" s="1"/>
  <c r="AV9" i="52"/>
  <c r="AQ9" i="52"/>
  <c r="AM9" i="52"/>
  <c r="AG9" i="52"/>
  <c r="AA9" i="52"/>
  <c r="T9" i="52"/>
  <c r="U9" i="52" s="1"/>
  <c r="AR9" i="52" s="1"/>
  <c r="S9" i="52"/>
  <c r="J9" i="52" s="1"/>
  <c r="K9" i="52"/>
  <c r="AV8" i="52"/>
  <c r="AQ8" i="52"/>
  <c r="AM8" i="52"/>
  <c r="AI8" i="52"/>
  <c r="AG8" i="52"/>
  <c r="AD8" i="52"/>
  <c r="AA8" i="52"/>
  <c r="W8" i="52"/>
  <c r="U8" i="52"/>
  <c r="T8" i="52"/>
  <c r="S8" i="52"/>
  <c r="J8" i="52" s="1"/>
  <c r="K8" i="52"/>
  <c r="N8" i="52" s="1"/>
  <c r="AV7" i="52"/>
  <c r="AS7" i="52"/>
  <c r="AQ7" i="52"/>
  <c r="AM7" i="52"/>
  <c r="AG7" i="52"/>
  <c r="AA7" i="52"/>
  <c r="U7" i="52"/>
  <c r="T7" i="52"/>
  <c r="S7" i="52"/>
  <c r="J7" i="52" s="1"/>
  <c r="R7" i="52"/>
  <c r="Q7" i="52"/>
  <c r="N7" i="52"/>
  <c r="L7" i="52"/>
  <c r="K7" i="52"/>
  <c r="O7" i="52" s="1"/>
  <c r="AK12" i="51"/>
  <c r="T12" i="51"/>
  <c r="U12" i="51" s="1"/>
  <c r="S12" i="51"/>
  <c r="P12" i="51"/>
  <c r="K12" i="51"/>
  <c r="O12" i="51" s="1"/>
  <c r="AV11" i="51"/>
  <c r="AQ11" i="51"/>
  <c r="AM11" i="51"/>
  <c r="AG11" i="51"/>
  <c r="AA11" i="51"/>
  <c r="U11" i="51"/>
  <c r="AS11" i="51" s="1"/>
  <c r="T11" i="51"/>
  <c r="S11" i="51"/>
  <c r="R11" i="51"/>
  <c r="Q11" i="51"/>
  <c r="P11" i="51"/>
  <c r="N11" i="51"/>
  <c r="L11" i="51"/>
  <c r="K11" i="51"/>
  <c r="O11" i="51" s="1"/>
  <c r="J11" i="51"/>
  <c r="AV10" i="51"/>
  <c r="AQ10" i="51"/>
  <c r="AM10" i="51"/>
  <c r="AG10" i="51"/>
  <c r="AA10" i="51"/>
  <c r="T10" i="51"/>
  <c r="U10" i="51" s="1"/>
  <c r="S10" i="51"/>
  <c r="J10" i="51" s="1"/>
  <c r="K10" i="51"/>
  <c r="M10" i="51" s="1"/>
  <c r="AV9" i="51"/>
  <c r="AU9" i="51"/>
  <c r="AQ9" i="51"/>
  <c r="AM9" i="51"/>
  <c r="AG9" i="51"/>
  <c r="AA9" i="51"/>
  <c r="T9" i="51"/>
  <c r="U9" i="51" s="1"/>
  <c r="S9" i="51"/>
  <c r="J9" i="51" s="1"/>
  <c r="P9" i="51"/>
  <c r="K9" i="51"/>
  <c r="AV8" i="51"/>
  <c r="AQ8" i="51"/>
  <c r="AM8" i="51"/>
  <c r="AH8" i="51"/>
  <c r="AG8" i="51"/>
  <c r="AA8" i="51"/>
  <c r="T8" i="51"/>
  <c r="U8" i="51" s="1"/>
  <c r="AP8" i="51" s="1"/>
  <c r="S8" i="51"/>
  <c r="J8" i="51" s="1"/>
  <c r="R8" i="51"/>
  <c r="K8" i="51"/>
  <c r="O8" i="51" s="1"/>
  <c r="AV7" i="51"/>
  <c r="AQ7" i="51"/>
  <c r="AM7" i="51"/>
  <c r="AK7" i="51"/>
  <c r="AG7" i="51"/>
  <c r="AA7" i="51"/>
  <c r="V7" i="51"/>
  <c r="T7" i="51"/>
  <c r="U7" i="51" s="1"/>
  <c r="S7" i="51"/>
  <c r="K7" i="51"/>
  <c r="J7" i="51"/>
  <c r="AV14" i="50"/>
  <c r="AQ14" i="50"/>
  <c r="AM14" i="50"/>
  <c r="AG14" i="50"/>
  <c r="AA14" i="50"/>
  <c r="T14" i="50"/>
  <c r="U14" i="50" s="1"/>
  <c r="AR14" i="50" s="1"/>
  <c r="S14" i="50"/>
  <c r="J14" i="50" s="1"/>
  <c r="K14" i="50"/>
  <c r="AV13" i="50"/>
  <c r="AQ13" i="50"/>
  <c r="AM13" i="50"/>
  <c r="AG13" i="50"/>
  <c r="AA13" i="50"/>
  <c r="T13" i="50"/>
  <c r="U13" i="50" s="1"/>
  <c r="AN13" i="50" s="1"/>
  <c r="S13" i="50"/>
  <c r="J13" i="50" s="1"/>
  <c r="K13" i="50"/>
  <c r="L13" i="50" s="1"/>
  <c r="AV12" i="50"/>
  <c r="AQ12" i="50"/>
  <c r="AP12" i="50"/>
  <c r="AM12" i="50"/>
  <c r="AL12" i="50"/>
  <c r="AH12" i="50"/>
  <c r="AG12" i="50"/>
  <c r="AA12" i="50"/>
  <c r="V12" i="50"/>
  <c r="T12" i="50"/>
  <c r="U12" i="50" s="1"/>
  <c r="S12" i="50"/>
  <c r="R12" i="50"/>
  <c r="K12" i="50"/>
  <c r="J12" i="50"/>
  <c r="AV11" i="50"/>
  <c r="AS11" i="50"/>
  <c r="AQ11" i="50"/>
  <c r="AM11" i="50"/>
  <c r="AG11" i="50"/>
  <c r="AA11" i="50"/>
  <c r="U11" i="50"/>
  <c r="T11" i="50"/>
  <c r="S11" i="50"/>
  <c r="R11" i="50"/>
  <c r="Q11" i="50"/>
  <c r="P11" i="50"/>
  <c r="N11" i="50"/>
  <c r="M11" i="50"/>
  <c r="L11" i="50"/>
  <c r="K11" i="50"/>
  <c r="O11" i="50" s="1"/>
  <c r="J11" i="50"/>
  <c r="AV10" i="50"/>
  <c r="AQ10" i="50"/>
  <c r="AM10" i="50"/>
  <c r="AG10" i="50"/>
  <c r="AA10" i="50"/>
  <c r="T10" i="50"/>
  <c r="U10" i="50" s="1"/>
  <c r="S10" i="50"/>
  <c r="J10" i="50" s="1"/>
  <c r="K10" i="50"/>
  <c r="AV9" i="50"/>
  <c r="AQ9" i="50"/>
  <c r="AM9" i="50"/>
  <c r="AG9" i="50"/>
  <c r="AA9" i="50"/>
  <c r="T9" i="50"/>
  <c r="U9" i="50" s="1"/>
  <c r="AU9" i="50" s="1"/>
  <c r="S9" i="50"/>
  <c r="J9" i="50" s="1"/>
  <c r="P9" i="50"/>
  <c r="O9" i="50"/>
  <c r="L9" i="50"/>
  <c r="K9" i="50"/>
  <c r="AV8" i="50"/>
  <c r="AQ8" i="50"/>
  <c r="AP8" i="50"/>
  <c r="AM8" i="50"/>
  <c r="AL8" i="50"/>
  <c r="AG8" i="50"/>
  <c r="AA8" i="50"/>
  <c r="T8" i="50"/>
  <c r="U8" i="50" s="1"/>
  <c r="AH8" i="50" s="1"/>
  <c r="S8" i="50"/>
  <c r="J8" i="50" s="1"/>
  <c r="K8" i="50"/>
  <c r="O8" i="50" s="1"/>
  <c r="AV7" i="50"/>
  <c r="AQ7" i="50"/>
  <c r="AM7" i="50"/>
  <c r="AG7" i="50"/>
  <c r="AA7" i="50"/>
  <c r="T7" i="50"/>
  <c r="U7" i="50" s="1"/>
  <c r="AS7" i="50" s="1"/>
  <c r="S7" i="50"/>
  <c r="R7" i="50"/>
  <c r="Q7" i="50"/>
  <c r="P7" i="50"/>
  <c r="M7" i="50"/>
  <c r="K7" i="50"/>
  <c r="O7" i="50" s="1"/>
  <c r="J7" i="50"/>
  <c r="AV15" i="49"/>
  <c r="AQ15" i="49"/>
  <c r="AM15" i="49"/>
  <c r="AG15" i="49"/>
  <c r="AA15" i="49"/>
  <c r="T15" i="49"/>
  <c r="U15" i="49" s="1"/>
  <c r="S15" i="49"/>
  <c r="J15" i="49" s="1"/>
  <c r="P15" i="49"/>
  <c r="M15" i="49"/>
  <c r="L15" i="49"/>
  <c r="K15" i="49"/>
  <c r="O15" i="49" s="1"/>
  <c r="AV14" i="49"/>
  <c r="AQ14" i="49"/>
  <c r="AN14" i="49"/>
  <c r="AM14" i="49"/>
  <c r="AJ14" i="49"/>
  <c r="AG14" i="49"/>
  <c r="AF14" i="49"/>
  <c r="AA14" i="49"/>
  <c r="W14" i="49"/>
  <c r="T14" i="49"/>
  <c r="U14" i="49" s="1"/>
  <c r="S14" i="49"/>
  <c r="J14" i="49" s="1"/>
  <c r="P14" i="49"/>
  <c r="O14" i="49"/>
  <c r="K14" i="49"/>
  <c r="AV13" i="49"/>
  <c r="AQ13" i="49"/>
  <c r="AM13" i="49"/>
  <c r="AH13" i="49"/>
  <c r="AG13" i="49"/>
  <c r="AA13" i="49"/>
  <c r="Y13" i="49"/>
  <c r="U13" i="49"/>
  <c r="AP13" i="49" s="1"/>
  <c r="T13" i="49"/>
  <c r="S13" i="49"/>
  <c r="J13" i="49" s="1"/>
  <c r="O13" i="49"/>
  <c r="N13" i="49"/>
  <c r="M13" i="49"/>
  <c r="K13" i="49"/>
  <c r="R13" i="49" s="1"/>
  <c r="AV12" i="49"/>
  <c r="AQ12" i="49"/>
  <c r="AM12" i="49"/>
  <c r="AG12" i="49"/>
  <c r="AA12" i="49"/>
  <c r="T12" i="49"/>
  <c r="U12" i="49" s="1"/>
  <c r="S12" i="49"/>
  <c r="Q12" i="49"/>
  <c r="N12" i="49"/>
  <c r="M12" i="49"/>
  <c r="L12" i="49"/>
  <c r="K12" i="49"/>
  <c r="J12" i="49"/>
  <c r="AV11" i="49"/>
  <c r="AQ11" i="49"/>
  <c r="AM11" i="49"/>
  <c r="AG11" i="49"/>
  <c r="AA11" i="49"/>
  <c r="T11" i="49"/>
  <c r="U11" i="49" s="1"/>
  <c r="S11" i="49"/>
  <c r="J11" i="49" s="1"/>
  <c r="Q11" i="49"/>
  <c r="K11" i="49"/>
  <c r="AV10" i="49"/>
  <c r="AQ10" i="49"/>
  <c r="AM10" i="49"/>
  <c r="AG10" i="49"/>
  <c r="AA10" i="49"/>
  <c r="T10" i="49"/>
  <c r="U10" i="49" s="1"/>
  <c r="AL10" i="49" s="1"/>
  <c r="S10" i="49"/>
  <c r="K10" i="49"/>
  <c r="O10" i="49" s="1"/>
  <c r="J10" i="49"/>
  <c r="AV9" i="49"/>
  <c r="AQ9" i="49"/>
  <c r="AM9" i="49"/>
  <c r="AG9" i="49"/>
  <c r="AA9" i="49"/>
  <c r="T9" i="49"/>
  <c r="U9" i="49" s="1"/>
  <c r="S9" i="49"/>
  <c r="J9" i="49" s="1"/>
  <c r="K9" i="49"/>
  <c r="N9" i="49" s="1"/>
  <c r="AV8" i="49"/>
  <c r="AQ8" i="49"/>
  <c r="AM8" i="49"/>
  <c r="AG8" i="49"/>
  <c r="AA8" i="49"/>
  <c r="T8" i="49"/>
  <c r="U8" i="49" s="1"/>
  <c r="S8" i="49"/>
  <c r="K8" i="49"/>
  <c r="R8" i="49" s="1"/>
  <c r="J8" i="49"/>
  <c r="AV7" i="49"/>
  <c r="AQ7" i="49"/>
  <c r="AM7" i="49"/>
  <c r="AG7" i="49"/>
  <c r="AA7" i="49"/>
  <c r="T7" i="49"/>
  <c r="U7" i="49" s="1"/>
  <c r="S7" i="49"/>
  <c r="J7" i="49" s="1"/>
  <c r="M7" i="49"/>
  <c r="K7" i="49"/>
  <c r="O7" i="49" s="1"/>
  <c r="AV16" i="48"/>
  <c r="AR16" i="48"/>
  <c r="AQ16" i="48"/>
  <c r="AM16" i="48"/>
  <c r="AJ16" i="48"/>
  <c r="AH16" i="48"/>
  <c r="AG16" i="48"/>
  <c r="AF16" i="48"/>
  <c r="AD16" i="48"/>
  <c r="AA16" i="48"/>
  <c r="W16" i="48"/>
  <c r="V16" i="48"/>
  <c r="T16" i="48"/>
  <c r="U16" i="48" s="1"/>
  <c r="AL16" i="48" s="1"/>
  <c r="S16" i="48"/>
  <c r="J16" i="48" s="1"/>
  <c r="K16" i="48"/>
  <c r="O16" i="48" s="1"/>
  <c r="AV15" i="48"/>
  <c r="AQ15" i="48"/>
  <c r="AM15" i="48"/>
  <c r="AG15" i="48"/>
  <c r="AA15" i="48"/>
  <c r="T15" i="48"/>
  <c r="U15" i="48" s="1"/>
  <c r="AU15" i="48" s="1"/>
  <c r="S15" i="48"/>
  <c r="J15" i="48" s="1"/>
  <c r="Q15" i="48"/>
  <c r="K15" i="48"/>
  <c r="P15" i="48" s="1"/>
  <c r="AV14" i="48"/>
  <c r="AQ14" i="48"/>
  <c r="AM14" i="48"/>
  <c r="AG14" i="48"/>
  <c r="AA14" i="48"/>
  <c r="T14" i="48"/>
  <c r="U14" i="48" s="1"/>
  <c r="S14" i="48"/>
  <c r="Q14" i="48"/>
  <c r="M14" i="48"/>
  <c r="K14" i="48"/>
  <c r="O14" i="48" s="1"/>
  <c r="J14" i="48"/>
  <c r="AV13" i="48"/>
  <c r="AQ13" i="48"/>
  <c r="AM13" i="48"/>
  <c r="AG13" i="48"/>
  <c r="AA13" i="48"/>
  <c r="T13" i="48"/>
  <c r="U13" i="48" s="1"/>
  <c r="S13" i="48"/>
  <c r="J13" i="48" s="1"/>
  <c r="K13" i="48"/>
  <c r="R13" i="48" s="1"/>
  <c r="AV12" i="48"/>
  <c r="AQ12" i="48"/>
  <c r="AM12" i="48"/>
  <c r="AG12" i="48"/>
  <c r="AA12" i="48"/>
  <c r="T12" i="48"/>
  <c r="U12" i="48" s="1"/>
  <c r="S12" i="48"/>
  <c r="J12" i="48" s="1"/>
  <c r="R12" i="48"/>
  <c r="K12" i="48"/>
  <c r="Q12" i="48" s="1"/>
  <c r="AV11" i="48"/>
  <c r="AQ11" i="48"/>
  <c r="AM11" i="48"/>
  <c r="AG11" i="48"/>
  <c r="AA11" i="48"/>
  <c r="T11" i="48"/>
  <c r="U11" i="48" s="1"/>
  <c r="AO11" i="48" s="1"/>
  <c r="S11" i="48"/>
  <c r="J11" i="48" s="1"/>
  <c r="Q11" i="48"/>
  <c r="K11" i="48"/>
  <c r="P11" i="48" s="1"/>
  <c r="AV10" i="48"/>
  <c r="AQ10" i="48"/>
  <c r="AM10" i="48"/>
  <c r="AG10" i="48"/>
  <c r="AA10" i="48"/>
  <c r="T10" i="48"/>
  <c r="U10" i="48" s="1"/>
  <c r="S10" i="48"/>
  <c r="Q10" i="48"/>
  <c r="M10" i="48"/>
  <c r="K10" i="48"/>
  <c r="O10" i="48" s="1"/>
  <c r="J10" i="48"/>
  <c r="AV9" i="48"/>
  <c r="AQ9" i="48"/>
  <c r="AM9" i="48"/>
  <c r="AG9" i="48"/>
  <c r="AA9" i="48"/>
  <c r="T9" i="48"/>
  <c r="U9" i="48" s="1"/>
  <c r="S9" i="48"/>
  <c r="J9" i="48" s="1"/>
  <c r="K9" i="48"/>
  <c r="R9" i="48" s="1"/>
  <c r="AV8" i="48"/>
  <c r="AQ8" i="48"/>
  <c r="AM8" i="48"/>
  <c r="AG8" i="48"/>
  <c r="AA8" i="48"/>
  <c r="T8" i="48"/>
  <c r="U8" i="48" s="1"/>
  <c r="S8" i="48"/>
  <c r="J8" i="48" s="1"/>
  <c r="R8" i="48"/>
  <c r="K8" i="48"/>
  <c r="Q8" i="48" s="1"/>
  <c r="AV7" i="48"/>
  <c r="AQ7" i="48"/>
  <c r="AM7" i="48"/>
  <c r="AG7" i="48"/>
  <c r="AA7" i="48"/>
  <c r="T7" i="48"/>
  <c r="U7" i="48" s="1"/>
  <c r="AK7" i="48" s="1"/>
  <c r="S7" i="48"/>
  <c r="J7" i="48" s="1"/>
  <c r="Q7" i="48"/>
  <c r="K7" i="48"/>
  <c r="P7" i="48" s="1"/>
  <c r="AV19" i="47"/>
  <c r="AQ19" i="47"/>
  <c r="AM19" i="47"/>
  <c r="AG19" i="47"/>
  <c r="AA19" i="47"/>
  <c r="T19" i="47"/>
  <c r="U19" i="47" s="1"/>
  <c r="S19" i="47"/>
  <c r="M19" i="47"/>
  <c r="K19" i="47"/>
  <c r="O19" i="47" s="1"/>
  <c r="J19" i="47"/>
  <c r="AV18" i="47"/>
  <c r="AQ18" i="47"/>
  <c r="AM18" i="47"/>
  <c r="AG18" i="47"/>
  <c r="AA18" i="47"/>
  <c r="T18" i="47"/>
  <c r="U18" i="47" s="1"/>
  <c r="S18" i="47"/>
  <c r="J18" i="47" s="1"/>
  <c r="K18" i="47"/>
  <c r="O18" i="47" s="1"/>
  <c r="AV17" i="47"/>
  <c r="AQ17" i="47"/>
  <c r="AM17" i="47"/>
  <c r="AG17" i="47"/>
  <c r="AA17" i="47"/>
  <c r="T17" i="47"/>
  <c r="U17" i="47" s="1"/>
  <c r="S17" i="47"/>
  <c r="J17" i="47" s="1"/>
  <c r="R17" i="47"/>
  <c r="K17" i="47"/>
  <c r="Q17" i="47" s="1"/>
  <c r="AV16" i="47"/>
  <c r="AQ16" i="47"/>
  <c r="AM16" i="47"/>
  <c r="AG16" i="47"/>
  <c r="AA16" i="47"/>
  <c r="T16" i="47"/>
  <c r="U16" i="47" s="1"/>
  <c r="AS16" i="47" s="1"/>
  <c r="S16" i="47"/>
  <c r="J16" i="47" s="1"/>
  <c r="Q16" i="47"/>
  <c r="K16" i="47"/>
  <c r="P16" i="47" s="1"/>
  <c r="AV15" i="47"/>
  <c r="AQ15" i="47"/>
  <c r="AM15" i="47"/>
  <c r="AG15" i="47"/>
  <c r="AA15" i="47"/>
  <c r="T15" i="47"/>
  <c r="U15" i="47" s="1"/>
  <c r="S15" i="47"/>
  <c r="M15" i="47"/>
  <c r="K15" i="47"/>
  <c r="O15" i="47" s="1"/>
  <c r="J15" i="47"/>
  <c r="AV14" i="47"/>
  <c r="AQ14" i="47"/>
  <c r="AM14" i="47"/>
  <c r="AG14" i="47"/>
  <c r="AA14" i="47"/>
  <c r="T14" i="47"/>
  <c r="U14" i="47" s="1"/>
  <c r="S14" i="47"/>
  <c r="J14" i="47" s="1"/>
  <c r="K14" i="47"/>
  <c r="O14" i="47" s="1"/>
  <c r="AV13" i="47"/>
  <c r="AQ13" i="47"/>
  <c r="AM13" i="47"/>
  <c r="AG13" i="47"/>
  <c r="AA13" i="47"/>
  <c r="T13" i="47"/>
  <c r="U13" i="47" s="1"/>
  <c r="S13" i="47"/>
  <c r="J13" i="47" s="1"/>
  <c r="R13" i="47"/>
  <c r="K13" i="47"/>
  <c r="Q13" i="47" s="1"/>
  <c r="AV12" i="47"/>
  <c r="AQ12" i="47"/>
  <c r="AM12" i="47"/>
  <c r="AG12" i="47"/>
  <c r="AA12" i="47"/>
  <c r="T12" i="47"/>
  <c r="U12" i="47" s="1"/>
  <c r="AO12" i="47" s="1"/>
  <c r="S12" i="47"/>
  <c r="J12" i="47" s="1"/>
  <c r="Q12" i="47"/>
  <c r="K12" i="47"/>
  <c r="P12" i="47" s="1"/>
  <c r="AV11" i="47"/>
  <c r="AQ11" i="47"/>
  <c r="AM11" i="47"/>
  <c r="AG11" i="47"/>
  <c r="AA11" i="47"/>
  <c r="T11" i="47"/>
  <c r="U11" i="47" s="1"/>
  <c r="S11" i="47"/>
  <c r="M11" i="47"/>
  <c r="K11" i="47"/>
  <c r="O11" i="47" s="1"/>
  <c r="J11" i="47"/>
  <c r="AV10" i="47"/>
  <c r="AQ10" i="47"/>
  <c r="AM10" i="47"/>
  <c r="AG10" i="47"/>
  <c r="AA10" i="47"/>
  <c r="T10" i="47"/>
  <c r="U10" i="47" s="1"/>
  <c r="S10" i="47"/>
  <c r="J10" i="47" s="1"/>
  <c r="K10" i="47"/>
  <c r="O10" i="47" s="1"/>
  <c r="AV9" i="47"/>
  <c r="AQ9" i="47"/>
  <c r="AM9" i="47"/>
  <c r="AG9" i="47"/>
  <c r="AA9" i="47"/>
  <c r="T9" i="47"/>
  <c r="U9" i="47" s="1"/>
  <c r="S9" i="47"/>
  <c r="J9" i="47" s="1"/>
  <c r="R9" i="47"/>
  <c r="K9" i="47"/>
  <c r="Q9" i="47" s="1"/>
  <c r="AV8" i="47"/>
  <c r="AQ8" i="47"/>
  <c r="AM8" i="47"/>
  <c r="AG8" i="47"/>
  <c r="AA8" i="47"/>
  <c r="T8" i="47"/>
  <c r="U8" i="47" s="1"/>
  <c r="AR8" i="47" s="1"/>
  <c r="S8" i="47"/>
  <c r="J8" i="47" s="1"/>
  <c r="Q8" i="47"/>
  <c r="K8" i="47"/>
  <c r="P8" i="47" s="1"/>
  <c r="AV7" i="47"/>
  <c r="AQ7" i="47"/>
  <c r="AM7" i="47"/>
  <c r="AG7" i="47"/>
  <c r="AA7" i="47"/>
  <c r="T7" i="47"/>
  <c r="U7" i="47" s="1"/>
  <c r="S7" i="47"/>
  <c r="M7" i="47"/>
  <c r="K7" i="47"/>
  <c r="O7" i="47" s="1"/>
  <c r="J7" i="47"/>
  <c r="AV14" i="21"/>
  <c r="AQ14" i="21"/>
  <c r="AM14" i="21"/>
  <c r="AG14" i="21"/>
  <c r="AA14" i="21"/>
  <c r="T14" i="21"/>
  <c r="U14" i="21" s="1"/>
  <c r="S14" i="21"/>
  <c r="J14" i="21" s="1"/>
  <c r="K14" i="21"/>
  <c r="O14" i="21" s="1"/>
  <c r="AV13" i="21"/>
  <c r="AQ13" i="21"/>
  <c r="AM13" i="21"/>
  <c r="AG13" i="21"/>
  <c r="AA13" i="21"/>
  <c r="T13" i="21"/>
  <c r="U13" i="21" s="1"/>
  <c r="S13" i="21"/>
  <c r="J13" i="21" s="1"/>
  <c r="R13" i="21"/>
  <c r="K13" i="21"/>
  <c r="Q13" i="21" s="1"/>
  <c r="AV12" i="21"/>
  <c r="AQ12" i="21"/>
  <c r="AM12" i="21"/>
  <c r="AG12" i="21"/>
  <c r="AA12" i="21"/>
  <c r="T12" i="21"/>
  <c r="U12" i="21" s="1"/>
  <c r="AO12" i="21" s="1"/>
  <c r="S12" i="21"/>
  <c r="J12" i="21" s="1"/>
  <c r="Q12" i="21"/>
  <c r="M12" i="21"/>
  <c r="K12" i="21"/>
  <c r="P12" i="21" s="1"/>
  <c r="AV11" i="21"/>
  <c r="AQ11" i="21"/>
  <c r="AM11" i="21"/>
  <c r="AG11" i="21"/>
  <c r="AA11" i="21"/>
  <c r="T11" i="21"/>
  <c r="U11" i="21" s="1"/>
  <c r="S11" i="21"/>
  <c r="M11" i="21"/>
  <c r="K11" i="21"/>
  <c r="O11" i="21" s="1"/>
  <c r="J11" i="21"/>
  <c r="AV10" i="21"/>
  <c r="AQ10" i="21"/>
  <c r="AM10" i="21"/>
  <c r="AG10" i="21"/>
  <c r="AA10" i="21"/>
  <c r="T10" i="21"/>
  <c r="U10" i="21" s="1"/>
  <c r="S10" i="21"/>
  <c r="J10" i="21" s="1"/>
  <c r="K10" i="21"/>
  <c r="R10" i="21" s="1"/>
  <c r="AV9" i="21"/>
  <c r="AQ9" i="21"/>
  <c r="AM9" i="21"/>
  <c r="AG9" i="21"/>
  <c r="AA9" i="21"/>
  <c r="T9" i="21"/>
  <c r="U9" i="21" s="1"/>
  <c r="S9" i="21"/>
  <c r="J9" i="21" s="1"/>
  <c r="R9" i="21"/>
  <c r="K9" i="21"/>
  <c r="Q9" i="21" s="1"/>
  <c r="AV8" i="21"/>
  <c r="AQ8" i="21"/>
  <c r="AM8" i="21"/>
  <c r="AG8" i="21"/>
  <c r="AA8" i="21"/>
  <c r="T8" i="21"/>
  <c r="U8" i="21" s="1"/>
  <c r="AS8" i="21" s="1"/>
  <c r="S8" i="21"/>
  <c r="Q8" i="21"/>
  <c r="N8" i="21"/>
  <c r="M8" i="21"/>
  <c r="K8" i="21"/>
  <c r="P8" i="21" s="1"/>
  <c r="J8" i="21"/>
  <c r="AV7" i="21"/>
  <c r="AQ7" i="21"/>
  <c r="AM7" i="21"/>
  <c r="AG7" i="21"/>
  <c r="AA7" i="21"/>
  <c r="T7" i="21"/>
  <c r="U7" i="21" s="1"/>
  <c r="S7" i="21"/>
  <c r="M7" i="21"/>
  <c r="K7" i="21"/>
  <c r="O7" i="21" s="1"/>
  <c r="J7" i="21"/>
  <c r="AV13" i="46"/>
  <c r="AQ13" i="46"/>
  <c r="AM13" i="46"/>
  <c r="AG13" i="46"/>
  <c r="AA13" i="46"/>
  <c r="T13" i="46"/>
  <c r="U13" i="46" s="1"/>
  <c r="S13" i="46"/>
  <c r="J13" i="46" s="1"/>
  <c r="K13" i="46"/>
  <c r="O13" i="46" s="1"/>
  <c r="AV12" i="46"/>
  <c r="AQ12" i="46"/>
  <c r="AM12" i="46"/>
  <c r="AG12" i="46"/>
  <c r="AA12" i="46"/>
  <c r="T12" i="46"/>
  <c r="U12" i="46" s="1"/>
  <c r="S12" i="46"/>
  <c r="J12" i="46" s="1"/>
  <c r="R12" i="46"/>
  <c r="K12" i="46"/>
  <c r="Q12" i="46" s="1"/>
  <c r="AV11" i="46"/>
  <c r="AQ11" i="46"/>
  <c r="AM11" i="46"/>
  <c r="AG11" i="46"/>
  <c r="AA11" i="46"/>
  <c r="T11" i="46"/>
  <c r="U11" i="46" s="1"/>
  <c r="AO11" i="46" s="1"/>
  <c r="S11" i="46"/>
  <c r="J11" i="46" s="1"/>
  <c r="Q11" i="46"/>
  <c r="N11" i="46"/>
  <c r="M11" i="46"/>
  <c r="K11" i="46"/>
  <c r="P11" i="46" s="1"/>
  <c r="AV10" i="46"/>
  <c r="AQ10" i="46"/>
  <c r="AM10" i="46"/>
  <c r="AG10" i="46"/>
  <c r="AA10" i="46"/>
  <c r="T10" i="46"/>
  <c r="U10" i="46" s="1"/>
  <c r="S10" i="46"/>
  <c r="M10" i="46"/>
  <c r="K10" i="46"/>
  <c r="O10" i="46" s="1"/>
  <c r="J10" i="46"/>
  <c r="AV9" i="46"/>
  <c r="AQ9" i="46"/>
  <c r="AM9" i="46"/>
  <c r="AG9" i="46"/>
  <c r="AA9" i="46"/>
  <c r="T9" i="46"/>
  <c r="U9" i="46" s="1"/>
  <c r="S9" i="46"/>
  <c r="J9" i="46" s="1"/>
  <c r="K9" i="46"/>
  <c r="R9" i="46" s="1"/>
  <c r="AV8" i="46"/>
  <c r="AQ8" i="46"/>
  <c r="AM8" i="46"/>
  <c r="AG8" i="46"/>
  <c r="AA8" i="46"/>
  <c r="T8" i="46"/>
  <c r="U8" i="46" s="1"/>
  <c r="S8" i="46"/>
  <c r="J8" i="46" s="1"/>
  <c r="R8" i="46"/>
  <c r="K8" i="46"/>
  <c r="Q8" i="46" s="1"/>
  <c r="K7" i="46"/>
  <c r="P7" i="46" s="1"/>
  <c r="AO9" i="49" l="1"/>
  <c r="Y9" i="49"/>
  <c r="AS9" i="49"/>
  <c r="AC9" i="49"/>
  <c r="AI9" i="49"/>
  <c r="AH9" i="49"/>
  <c r="AD9" i="49"/>
  <c r="AT9" i="49"/>
  <c r="W9" i="49"/>
  <c r="Q12" i="54"/>
  <c r="R12" i="54"/>
  <c r="N12" i="54"/>
  <c r="Q10" i="55"/>
  <c r="R10" i="55"/>
  <c r="N10" i="55"/>
  <c r="N10" i="46"/>
  <c r="R11" i="46"/>
  <c r="N7" i="21"/>
  <c r="R8" i="21"/>
  <c r="N11" i="21"/>
  <c r="R12" i="21"/>
  <c r="N7" i="47"/>
  <c r="R8" i="47"/>
  <c r="N11" i="47"/>
  <c r="R12" i="47"/>
  <c r="N15" i="47"/>
  <c r="R16" i="47"/>
  <c r="N19" i="47"/>
  <c r="R7" i="48"/>
  <c r="N10" i="48"/>
  <c r="R11" i="48"/>
  <c r="N14" i="48"/>
  <c r="R15" i="48"/>
  <c r="AB16" i="48"/>
  <c r="AP16" i="48"/>
  <c r="L8" i="49"/>
  <c r="O12" i="49"/>
  <c r="P12" i="49"/>
  <c r="R12" i="49"/>
  <c r="AU14" i="49"/>
  <c r="AE14" i="49"/>
  <c r="AR14" i="49"/>
  <c r="X14" i="49"/>
  <c r="AS12" i="50"/>
  <c r="AU12" i="50"/>
  <c r="AT12" i="50"/>
  <c r="AE12" i="50"/>
  <c r="AD12" i="50"/>
  <c r="W12" i="50"/>
  <c r="AI12" i="50"/>
  <c r="AD7" i="51"/>
  <c r="AS7" i="51"/>
  <c r="AC7" i="51"/>
  <c r="AP7" i="51"/>
  <c r="Y7" i="51"/>
  <c r="AL7" i="51"/>
  <c r="AN9" i="51"/>
  <c r="AF9" i="51"/>
  <c r="X9" i="51"/>
  <c r="AS8" i="52"/>
  <c r="AH8" i="52"/>
  <c r="AU8" i="52"/>
  <c r="AT8" i="52"/>
  <c r="AE8" i="52"/>
  <c r="AP8" i="52"/>
  <c r="AL8" i="52"/>
  <c r="V8" i="52"/>
  <c r="AL11" i="52"/>
  <c r="AS11" i="52"/>
  <c r="O11" i="53"/>
  <c r="R11" i="53"/>
  <c r="Q11" i="53"/>
  <c r="N11" i="53"/>
  <c r="L11" i="53"/>
  <c r="AI12" i="53"/>
  <c r="AC7" i="54"/>
  <c r="AO9" i="55"/>
  <c r="AK9" i="55"/>
  <c r="AC9" i="55"/>
  <c r="AS9" i="55"/>
  <c r="Y9" i="55"/>
  <c r="AE16" i="55"/>
  <c r="R9" i="58"/>
  <c r="N9" i="58"/>
  <c r="BV46" i="45"/>
  <c r="J8" i="65" s="1"/>
  <c r="P10" i="46"/>
  <c r="P7" i="21"/>
  <c r="P11" i="21"/>
  <c r="P7" i="47"/>
  <c r="P11" i="47"/>
  <c r="P15" i="47"/>
  <c r="P19" i="47"/>
  <c r="P10" i="48"/>
  <c r="P14" i="48"/>
  <c r="M8" i="49"/>
  <c r="P9" i="52"/>
  <c r="L9" i="52"/>
  <c r="AK15" i="52"/>
  <c r="V15" i="52"/>
  <c r="AS15" i="52"/>
  <c r="AS16" i="52"/>
  <c r="AT16" i="52"/>
  <c r="AE16" i="52"/>
  <c r="AD16" i="52"/>
  <c r="AP16" i="52"/>
  <c r="AL16" i="52"/>
  <c r="V16" i="52"/>
  <c r="AH16" i="52"/>
  <c r="Q8" i="53"/>
  <c r="R8" i="53"/>
  <c r="N8" i="53"/>
  <c r="AS12" i="54"/>
  <c r="AU12" i="54"/>
  <c r="AT12" i="54"/>
  <c r="AE12" i="54"/>
  <c r="AD12" i="54"/>
  <c r="W12" i="54"/>
  <c r="AI12" i="54"/>
  <c r="AS10" i="55"/>
  <c r="AU10" i="55"/>
  <c r="AT10" i="55"/>
  <c r="AE10" i="55"/>
  <c r="AD10" i="55"/>
  <c r="W10" i="55"/>
  <c r="AI10" i="55"/>
  <c r="AL13" i="55"/>
  <c r="O11" i="56"/>
  <c r="N11" i="56"/>
  <c r="M11" i="56"/>
  <c r="L11" i="56"/>
  <c r="Q11" i="56"/>
  <c r="P10" i="58"/>
  <c r="O10" i="58"/>
  <c r="P8" i="60"/>
  <c r="O8" i="60"/>
  <c r="L8" i="60"/>
  <c r="P15" i="61"/>
  <c r="N15" i="61"/>
  <c r="R15" i="61"/>
  <c r="AO20" i="61"/>
  <c r="Y20" i="61"/>
  <c r="AK20" i="61"/>
  <c r="Q10" i="46"/>
  <c r="Q7" i="21"/>
  <c r="Q11" i="21"/>
  <c r="Q7" i="47"/>
  <c r="Q11" i="47"/>
  <c r="Q15" i="47"/>
  <c r="Q19" i="47"/>
  <c r="N8" i="49"/>
  <c r="AD13" i="49"/>
  <c r="AU13" i="49"/>
  <c r="AC13" i="49"/>
  <c r="AI13" i="49"/>
  <c r="V13" i="49"/>
  <c r="O10" i="50"/>
  <c r="P10" i="50"/>
  <c r="M10" i="50"/>
  <c r="L10" i="50"/>
  <c r="O14" i="50"/>
  <c r="Q14" i="50"/>
  <c r="P14" i="50"/>
  <c r="L14" i="50"/>
  <c r="AH12" i="51"/>
  <c r="AF12" i="51"/>
  <c r="AB12" i="51"/>
  <c r="AU12" i="51"/>
  <c r="W12" i="51"/>
  <c r="AP12" i="51"/>
  <c r="O9" i="52"/>
  <c r="AO11" i="53"/>
  <c r="AS16" i="54"/>
  <c r="AH16" i="54"/>
  <c r="AU16" i="54"/>
  <c r="AT16" i="54"/>
  <c r="AE16" i="54"/>
  <c r="AP16" i="54"/>
  <c r="AL16" i="54"/>
  <c r="V16" i="54"/>
  <c r="O8" i="57"/>
  <c r="Q8" i="57"/>
  <c r="P8" i="57"/>
  <c r="N8" i="57"/>
  <c r="M8" i="57"/>
  <c r="L8" i="57"/>
  <c r="AS9" i="57"/>
  <c r="AP9" i="57"/>
  <c r="AK9" i="57"/>
  <c r="AC9" i="57"/>
  <c r="V9" i="57"/>
  <c r="AT8" i="58"/>
  <c r="AH8" i="58"/>
  <c r="AK16" i="58"/>
  <c r="V16" i="58"/>
  <c r="AD16" i="58"/>
  <c r="AC16" i="58"/>
  <c r="AS16" i="58"/>
  <c r="Y16" i="58"/>
  <c r="Y18" i="59"/>
  <c r="AS18" i="59"/>
  <c r="AL18" i="59"/>
  <c r="AD18" i="59"/>
  <c r="AL7" i="60"/>
  <c r="AU7" i="60"/>
  <c r="W7" i="60"/>
  <c r="AE7" i="60"/>
  <c r="O13" i="60"/>
  <c r="M13" i="60"/>
  <c r="L13" i="60"/>
  <c r="R13" i="60"/>
  <c r="P13" i="60"/>
  <c r="Q13" i="60"/>
  <c r="N13" i="60"/>
  <c r="Q78" i="45"/>
  <c r="BX78" i="45" s="1"/>
  <c r="M78" i="45"/>
  <c r="BT78" i="45" s="1"/>
  <c r="O78" i="45"/>
  <c r="BV78" i="45" s="1"/>
  <c r="AS13" i="59"/>
  <c r="AK13" i="59"/>
  <c r="AC13" i="59"/>
  <c r="X13" i="59"/>
  <c r="N8" i="46"/>
  <c r="R10" i="46"/>
  <c r="N12" i="46"/>
  <c r="R7" i="21"/>
  <c r="N9" i="21"/>
  <c r="R11" i="21"/>
  <c r="N13" i="21"/>
  <c r="R7" i="47"/>
  <c r="N9" i="47"/>
  <c r="R11" i="47"/>
  <c r="N13" i="47"/>
  <c r="R15" i="47"/>
  <c r="N17" i="47"/>
  <c r="R19" i="47"/>
  <c r="N8" i="48"/>
  <c r="R10" i="48"/>
  <c r="N12" i="48"/>
  <c r="R14" i="48"/>
  <c r="AU16" i="48"/>
  <c r="P8" i="49"/>
  <c r="W13" i="49"/>
  <c r="Q10" i="50"/>
  <c r="M14" i="50"/>
  <c r="AS8" i="51"/>
  <c r="W8" i="51"/>
  <c r="AL8" i="51"/>
  <c r="V8" i="51"/>
  <c r="AI8" i="51"/>
  <c r="AU8" i="51"/>
  <c r="AD8" i="51"/>
  <c r="AT8" i="51"/>
  <c r="X12" i="51"/>
  <c r="O18" i="52"/>
  <c r="P18" i="52"/>
  <c r="M18" i="52"/>
  <c r="L18" i="52"/>
  <c r="AS8" i="53"/>
  <c r="AU8" i="53"/>
  <c r="AT8" i="53"/>
  <c r="AE8" i="53"/>
  <c r="AD8" i="53"/>
  <c r="W8" i="53"/>
  <c r="AI8" i="53"/>
  <c r="O11" i="54"/>
  <c r="Q11" i="54"/>
  <c r="P11" i="54"/>
  <c r="N11" i="54"/>
  <c r="L11" i="54"/>
  <c r="AO11" i="54"/>
  <c r="W16" i="54"/>
  <c r="AT8" i="56"/>
  <c r="AD8" i="56"/>
  <c r="AS8" i="56"/>
  <c r="AC8" i="56"/>
  <c r="W8" i="56"/>
  <c r="AH8" i="56"/>
  <c r="R12" i="56"/>
  <c r="O12" i="56"/>
  <c r="N12" i="56"/>
  <c r="M12" i="56"/>
  <c r="R8" i="57"/>
  <c r="AS7" i="58"/>
  <c r="AK7" i="58"/>
  <c r="X12" i="59"/>
  <c r="AN12" i="59"/>
  <c r="AF12" i="59"/>
  <c r="O7" i="51"/>
  <c r="R7" i="51"/>
  <c r="Q7" i="51"/>
  <c r="N7" i="51"/>
  <c r="L7" i="51"/>
  <c r="O11" i="52"/>
  <c r="R11" i="52"/>
  <c r="Q11" i="52"/>
  <c r="N11" i="52"/>
  <c r="L11" i="52"/>
  <c r="AS12" i="52"/>
  <c r="AH12" i="52"/>
  <c r="AU12" i="52"/>
  <c r="AT12" i="52"/>
  <c r="AE12" i="52"/>
  <c r="AP12" i="52"/>
  <c r="AL12" i="52"/>
  <c r="V12" i="52"/>
  <c r="AS11" i="53"/>
  <c r="AS12" i="53"/>
  <c r="AT12" i="53"/>
  <c r="AE12" i="53"/>
  <c r="AD12" i="53"/>
  <c r="AP12" i="53"/>
  <c r="AL12" i="53"/>
  <c r="V12" i="53"/>
  <c r="AH12" i="53"/>
  <c r="R12" i="55"/>
  <c r="Q12" i="55"/>
  <c r="P12" i="55"/>
  <c r="L12" i="55"/>
  <c r="AO9" i="61"/>
  <c r="AK9" i="61"/>
  <c r="Y9" i="61"/>
  <c r="M8" i="47"/>
  <c r="M12" i="47"/>
  <c r="M16" i="47"/>
  <c r="M7" i="48"/>
  <c r="M11" i="48"/>
  <c r="M15" i="48"/>
  <c r="O9" i="49"/>
  <c r="L11" i="49"/>
  <c r="O11" i="49"/>
  <c r="AS8" i="50"/>
  <c r="AU8" i="50"/>
  <c r="AT8" i="50"/>
  <c r="AE8" i="50"/>
  <c r="AD8" i="50"/>
  <c r="W8" i="50"/>
  <c r="AI8" i="50"/>
  <c r="AL11" i="50"/>
  <c r="AD11" i="50"/>
  <c r="Y11" i="50"/>
  <c r="M7" i="51"/>
  <c r="AE8" i="51"/>
  <c r="AR12" i="51"/>
  <c r="M11" i="52"/>
  <c r="W12" i="52"/>
  <c r="AI16" i="52"/>
  <c r="O10" i="53"/>
  <c r="Q10" i="53"/>
  <c r="P10" i="53"/>
  <c r="L10" i="53"/>
  <c r="Y11" i="53"/>
  <c r="W12" i="53"/>
  <c r="O14" i="53"/>
  <c r="Q14" i="53"/>
  <c r="P14" i="53"/>
  <c r="L14" i="53"/>
  <c r="M12" i="55"/>
  <c r="AH13" i="55"/>
  <c r="AS13" i="55"/>
  <c r="AF13" i="55"/>
  <c r="AB13" i="55"/>
  <c r="AP13" i="55"/>
  <c r="V13" i="55"/>
  <c r="AK13" i="55"/>
  <c r="AT13" i="55"/>
  <c r="AS12" i="56"/>
  <c r="AD12" i="56"/>
  <c r="AC12" i="56"/>
  <c r="AO12" i="56"/>
  <c r="Y12" i="56"/>
  <c r="AL12" i="56"/>
  <c r="W12" i="56"/>
  <c r="AH12" i="56"/>
  <c r="AU10" i="57"/>
  <c r="AI10" i="57"/>
  <c r="AD10" i="57"/>
  <c r="V10" i="57"/>
  <c r="AL16" i="58"/>
  <c r="AJ16" i="59"/>
  <c r="AR16" i="59"/>
  <c r="AN16" i="59"/>
  <c r="W16" i="59"/>
  <c r="AF16" i="59"/>
  <c r="AE16" i="59"/>
  <c r="X16" i="59"/>
  <c r="O8" i="49"/>
  <c r="Q8" i="49"/>
  <c r="O10" i="51"/>
  <c r="Q10" i="51"/>
  <c r="P10" i="51"/>
  <c r="L10" i="51"/>
  <c r="L10" i="46"/>
  <c r="L7" i="21"/>
  <c r="L11" i="21"/>
  <c r="N12" i="21"/>
  <c r="L7" i="47"/>
  <c r="N8" i="47"/>
  <c r="L11" i="47"/>
  <c r="N12" i="47"/>
  <c r="L15" i="47"/>
  <c r="N16" i="47"/>
  <c r="L19" i="47"/>
  <c r="N7" i="48"/>
  <c r="L10" i="48"/>
  <c r="N11" i="48"/>
  <c r="L14" i="48"/>
  <c r="N15" i="48"/>
  <c r="X16" i="48"/>
  <c r="M11" i="49"/>
  <c r="V8" i="50"/>
  <c r="P7" i="51"/>
  <c r="P11" i="52"/>
  <c r="AJ18" i="52"/>
  <c r="AR18" i="52"/>
  <c r="O7" i="53"/>
  <c r="N7" i="53"/>
  <c r="M7" i="53"/>
  <c r="L7" i="53"/>
  <c r="Q7" i="53"/>
  <c r="AI9" i="54"/>
  <c r="AE9" i="54"/>
  <c r="W9" i="54"/>
  <c r="AR9" i="56"/>
  <c r="AF9" i="56"/>
  <c r="AU9" i="56"/>
  <c r="V9" i="56"/>
  <c r="AP9" i="56"/>
  <c r="AJ9" i="56"/>
  <c r="AT18" i="60"/>
  <c r="AP18" i="60"/>
  <c r="V18" i="60"/>
  <c r="AE24" i="61"/>
  <c r="W24" i="61"/>
  <c r="AI24" i="61"/>
  <c r="AT28" i="61"/>
  <c r="V28" i="61"/>
  <c r="N7" i="50"/>
  <c r="M11" i="51"/>
  <c r="P7" i="52"/>
  <c r="M15" i="52"/>
  <c r="M7" i="54"/>
  <c r="AP8" i="54"/>
  <c r="R15" i="54"/>
  <c r="R15" i="55"/>
  <c r="AD15" i="55"/>
  <c r="AL13" i="56"/>
  <c r="AJ14" i="56"/>
  <c r="AL17" i="56"/>
  <c r="AN11" i="57"/>
  <c r="N7" i="58"/>
  <c r="AU10" i="58"/>
  <c r="P12" i="58"/>
  <c r="R12" i="58"/>
  <c r="Q12" i="58"/>
  <c r="AD12" i="58"/>
  <c r="AU11" i="59"/>
  <c r="AI11" i="59"/>
  <c r="V11" i="59"/>
  <c r="P10" i="60"/>
  <c r="Q10" i="60"/>
  <c r="N10" i="60"/>
  <c r="AD10" i="60"/>
  <c r="AR14" i="60"/>
  <c r="AD14" i="60"/>
  <c r="AP14" i="60"/>
  <c r="AL14" i="60"/>
  <c r="AO14" i="61"/>
  <c r="AS14" i="61"/>
  <c r="Y14" i="61"/>
  <c r="P196" i="45"/>
  <c r="BW196" i="45" s="1"/>
  <c r="O196" i="45"/>
  <c r="BV196" i="45" s="1"/>
  <c r="AE8" i="54"/>
  <c r="AT8" i="54"/>
  <c r="AU15" i="55"/>
  <c r="AD16" i="56"/>
  <c r="Q7" i="58"/>
  <c r="AF10" i="58"/>
  <c r="AD11" i="59"/>
  <c r="O13" i="59"/>
  <c r="R13" i="59"/>
  <c r="N13" i="59"/>
  <c r="L13" i="59"/>
  <c r="R10" i="60"/>
  <c r="P10" i="61"/>
  <c r="R10" i="61"/>
  <c r="N10" i="61"/>
  <c r="R19" i="61"/>
  <c r="P19" i="61"/>
  <c r="L19" i="61"/>
  <c r="K58" i="45"/>
  <c r="Q82" i="45"/>
  <c r="BX82" i="45" s="1"/>
  <c r="M82" i="45"/>
  <c r="BT82" i="45" s="1"/>
  <c r="P101" i="45"/>
  <c r="BW101" i="45" s="1"/>
  <c r="AT13" i="56"/>
  <c r="AR14" i="56"/>
  <c r="O11" i="58"/>
  <c r="P11" i="58"/>
  <c r="N11" i="58"/>
  <c r="R11" i="58"/>
  <c r="AE17" i="61"/>
  <c r="W17" i="61"/>
  <c r="O168" i="45"/>
  <c r="BV168" i="45" s="1"/>
  <c r="Q15" i="49"/>
  <c r="M10" i="52"/>
  <c r="Q14" i="52"/>
  <c r="R15" i="52"/>
  <c r="R7" i="54"/>
  <c r="AH8" i="54"/>
  <c r="Q10" i="54"/>
  <c r="M14" i="54"/>
  <c r="M15" i="54"/>
  <c r="R16" i="54"/>
  <c r="Q8" i="55"/>
  <c r="R9" i="55"/>
  <c r="P13" i="55"/>
  <c r="W15" i="55"/>
  <c r="P7" i="56"/>
  <c r="W13" i="56"/>
  <c r="AU13" i="56"/>
  <c r="W14" i="56"/>
  <c r="R15" i="56"/>
  <c r="AK16" i="56"/>
  <c r="AD17" i="56"/>
  <c r="R9" i="57"/>
  <c r="R8" i="58"/>
  <c r="AJ10" i="58"/>
  <c r="L11" i="58"/>
  <c r="AS12" i="58"/>
  <c r="O9" i="59"/>
  <c r="N9" i="59"/>
  <c r="M9" i="59"/>
  <c r="Q9" i="59"/>
  <c r="P13" i="59"/>
  <c r="O9" i="60"/>
  <c r="N9" i="60"/>
  <c r="M9" i="60"/>
  <c r="Q9" i="60"/>
  <c r="AS10" i="60"/>
  <c r="AC10" i="60"/>
  <c r="AL10" i="60"/>
  <c r="AP10" i="60"/>
  <c r="P14" i="60"/>
  <c r="Q14" i="60"/>
  <c r="N14" i="60"/>
  <c r="P10" i="52"/>
  <c r="AI8" i="54"/>
  <c r="AL16" i="56"/>
  <c r="M11" i="58"/>
  <c r="AS10" i="59"/>
  <c r="AK10" i="59"/>
  <c r="V10" i="59"/>
  <c r="AP10" i="59"/>
  <c r="O11" i="59"/>
  <c r="N11" i="59"/>
  <c r="R15" i="59"/>
  <c r="N15" i="59"/>
  <c r="M14" i="60"/>
  <c r="O9" i="61"/>
  <c r="Q9" i="61"/>
  <c r="N9" i="61"/>
  <c r="P28" i="61"/>
  <c r="R28" i="61"/>
  <c r="N28" i="61"/>
  <c r="R31" i="61"/>
  <c r="P31" i="61"/>
  <c r="L31" i="61"/>
  <c r="O57" i="45"/>
  <c r="BV57" i="45" s="1"/>
  <c r="BR57" i="45"/>
  <c r="L57" i="45"/>
  <c r="BS57" i="45" s="1"/>
  <c r="O102" i="45"/>
  <c r="BV102" i="45" s="1"/>
  <c r="L102" i="45"/>
  <c r="K135" i="45"/>
  <c r="L7" i="50"/>
  <c r="M7" i="52"/>
  <c r="Q10" i="52"/>
  <c r="V8" i="54"/>
  <c r="AL8" i="54"/>
  <c r="Q14" i="54"/>
  <c r="P15" i="54"/>
  <c r="R13" i="55"/>
  <c r="L15" i="55"/>
  <c r="R7" i="56"/>
  <c r="AE14" i="56"/>
  <c r="L7" i="58"/>
  <c r="W10" i="58"/>
  <c r="AN10" i="58"/>
  <c r="Q11" i="58"/>
  <c r="Y12" i="58"/>
  <c r="P9" i="59"/>
  <c r="R11" i="59"/>
  <c r="P9" i="60"/>
  <c r="Y10" i="60"/>
  <c r="AO17" i="60"/>
  <c r="Y17" i="60"/>
  <c r="P18" i="60"/>
  <c r="N18" i="60"/>
  <c r="X8" i="61"/>
  <c r="AI17" i="61"/>
  <c r="AO26" i="61"/>
  <c r="AK26" i="61"/>
  <c r="Y26" i="61"/>
  <c r="AS26" i="61"/>
  <c r="M31" i="61"/>
  <c r="K28" i="45"/>
  <c r="R28" i="45" s="1"/>
  <c r="BY28" i="45" s="1"/>
  <c r="P57" i="45"/>
  <c r="BW57" i="45" s="1"/>
  <c r="Q74" i="45"/>
  <c r="BX74" i="45" s="1"/>
  <c r="M74" i="45"/>
  <c r="BT74" i="45" s="1"/>
  <c r="Q159" i="45"/>
  <c r="BX159" i="45" s="1"/>
  <c r="O159" i="45"/>
  <c r="BV159" i="45" s="1"/>
  <c r="AE13" i="58"/>
  <c r="AR8" i="60"/>
  <c r="AT11" i="60"/>
  <c r="P8" i="61"/>
  <c r="Q20" i="61"/>
  <c r="Q25" i="61"/>
  <c r="R32" i="61"/>
  <c r="K68" i="45"/>
  <c r="P68" i="45" s="1"/>
  <c r="BW68" i="45" s="1"/>
  <c r="D3" i="65"/>
  <c r="AL7" i="59"/>
  <c r="AT13" i="58"/>
  <c r="AR14" i="58"/>
  <c r="Q15" i="58"/>
  <c r="AT7" i="59"/>
  <c r="Q10" i="59"/>
  <c r="Q14" i="59"/>
  <c r="AJ8" i="60"/>
  <c r="AL11" i="60"/>
  <c r="P13" i="61"/>
  <c r="L25" i="61"/>
  <c r="M32" i="61"/>
  <c r="K37" i="45"/>
  <c r="W13" i="58"/>
  <c r="W14" i="58"/>
  <c r="R15" i="58"/>
  <c r="AD7" i="59"/>
  <c r="R10" i="59"/>
  <c r="R14" i="59"/>
  <c r="V11" i="60"/>
  <c r="W7" i="61"/>
  <c r="L8" i="61"/>
  <c r="AI11" i="61"/>
  <c r="Q13" i="61"/>
  <c r="V15" i="61"/>
  <c r="X19" i="61"/>
  <c r="M20" i="61"/>
  <c r="M25" i="61"/>
  <c r="R26" i="61"/>
  <c r="N32" i="61"/>
  <c r="M7" i="46"/>
  <c r="N7" i="46"/>
  <c r="Q7" i="46"/>
  <c r="R7" i="46"/>
  <c r="AU10" i="52"/>
  <c r="AI10" i="52"/>
  <c r="AE10" i="52"/>
  <c r="W10" i="52"/>
  <c r="AT10" i="52"/>
  <c r="AP10" i="52"/>
  <c r="AL10" i="52"/>
  <c r="AH10" i="52"/>
  <c r="AD10" i="52"/>
  <c r="V10" i="52"/>
  <c r="AO10" i="52"/>
  <c r="AJ10" i="52"/>
  <c r="AB10" i="52"/>
  <c r="AK10" i="52"/>
  <c r="X10" i="52"/>
  <c r="AS10" i="52"/>
  <c r="AN10" i="52"/>
  <c r="AC10" i="52"/>
  <c r="AR10" i="52"/>
  <c r="AF10" i="52"/>
  <c r="Y10" i="52"/>
  <c r="AU8" i="49"/>
  <c r="AI8" i="49"/>
  <c r="AE8" i="49"/>
  <c r="W8" i="49"/>
  <c r="AC8" i="49"/>
  <c r="AT8" i="49"/>
  <c r="AP8" i="49"/>
  <c r="AL8" i="49"/>
  <c r="AB8" i="49"/>
  <c r="X8" i="49"/>
  <c r="AH8" i="49"/>
  <c r="Y8" i="49"/>
  <c r="AS8" i="49"/>
  <c r="AO8" i="49"/>
  <c r="AK8" i="49"/>
  <c r="AF8" i="49"/>
  <c r="V8" i="49"/>
  <c r="AR8" i="49"/>
  <c r="AN8" i="49"/>
  <c r="AJ8" i="49"/>
  <c r="AD8" i="49"/>
  <c r="AU10" i="50"/>
  <c r="AI10" i="50"/>
  <c r="AE10" i="50"/>
  <c r="W10" i="50"/>
  <c r="AT10" i="50"/>
  <c r="AP10" i="50"/>
  <c r="AL10" i="50"/>
  <c r="AH10" i="50"/>
  <c r="AD10" i="50"/>
  <c r="V10" i="50"/>
  <c r="AO10" i="50"/>
  <c r="AJ10" i="50"/>
  <c r="AB10" i="50"/>
  <c r="AC10" i="50"/>
  <c r="AS10" i="50"/>
  <c r="AN10" i="50"/>
  <c r="AK10" i="50"/>
  <c r="X10" i="50"/>
  <c r="AR10" i="50"/>
  <c r="AF10" i="50"/>
  <c r="Y10" i="50"/>
  <c r="AN10" i="46"/>
  <c r="AB10" i="46"/>
  <c r="AU10" i="46"/>
  <c r="AI10" i="46"/>
  <c r="AE10" i="46"/>
  <c r="W10" i="46"/>
  <c r="AO10" i="46"/>
  <c r="AF10" i="46"/>
  <c r="AT10" i="46"/>
  <c r="AP10" i="46"/>
  <c r="AL10" i="46"/>
  <c r="AH10" i="46"/>
  <c r="AD10" i="46"/>
  <c r="V10" i="46"/>
  <c r="AS10" i="46"/>
  <c r="AK10" i="46"/>
  <c r="AC10" i="46"/>
  <c r="Y10" i="46"/>
  <c r="AR10" i="46"/>
  <c r="AJ10" i="46"/>
  <c r="X10" i="46"/>
  <c r="AU7" i="21"/>
  <c r="AI7" i="21"/>
  <c r="AE7" i="21"/>
  <c r="W7" i="21"/>
  <c r="AO7" i="21"/>
  <c r="AR7" i="21"/>
  <c r="AJ7" i="21"/>
  <c r="AB7" i="21"/>
  <c r="AT7" i="21"/>
  <c r="AP7" i="21"/>
  <c r="AL7" i="21"/>
  <c r="AH7" i="21"/>
  <c r="AD7" i="21"/>
  <c r="V7" i="21"/>
  <c r="AS7" i="21"/>
  <c r="AK7" i="21"/>
  <c r="AC7" i="21"/>
  <c r="Y7" i="21"/>
  <c r="AN7" i="21"/>
  <c r="AF7" i="21"/>
  <c r="X7" i="21"/>
  <c r="AU11" i="21"/>
  <c r="AI11" i="21"/>
  <c r="AE11" i="21"/>
  <c r="W11" i="21"/>
  <c r="AK11" i="21"/>
  <c r="AC11" i="21"/>
  <c r="Y11" i="21"/>
  <c r="AF11" i="21"/>
  <c r="X11" i="21"/>
  <c r="AT11" i="21"/>
  <c r="AP11" i="21"/>
  <c r="AL11" i="21"/>
  <c r="AH11" i="21"/>
  <c r="AD11" i="21"/>
  <c r="V11" i="21"/>
  <c r="AS11" i="21"/>
  <c r="AO11" i="21"/>
  <c r="AR11" i="21"/>
  <c r="AN11" i="21"/>
  <c r="AJ11" i="21"/>
  <c r="AB11" i="21"/>
  <c r="AN7" i="47"/>
  <c r="AU7" i="47"/>
  <c r="AI7" i="47"/>
  <c r="AE7" i="47"/>
  <c r="W7" i="47"/>
  <c r="AO7" i="47"/>
  <c r="AC7" i="47"/>
  <c r="AR7" i="47"/>
  <c r="AJ7" i="47"/>
  <c r="AF7" i="47"/>
  <c r="AB7" i="47"/>
  <c r="AT7" i="47"/>
  <c r="AP7" i="47"/>
  <c r="AL7" i="47"/>
  <c r="AH7" i="47"/>
  <c r="AD7" i="47"/>
  <c r="V7" i="47"/>
  <c r="X7" i="47"/>
  <c r="AS7" i="47"/>
  <c r="AK7" i="47"/>
  <c r="Y7" i="47"/>
  <c r="X11" i="47"/>
  <c r="AU11" i="47"/>
  <c r="AI11" i="47"/>
  <c r="AE11" i="47"/>
  <c r="W11" i="47"/>
  <c r="AS11" i="47"/>
  <c r="AR11" i="47"/>
  <c r="AJ11" i="47"/>
  <c r="AB11" i="47"/>
  <c r="AT11" i="47"/>
  <c r="AP11" i="47"/>
  <c r="AL11" i="47"/>
  <c r="AH11" i="47"/>
  <c r="AD11" i="47"/>
  <c r="V11" i="47"/>
  <c r="AO11" i="47"/>
  <c r="AC11" i="47"/>
  <c r="AN11" i="47"/>
  <c r="AF11" i="47"/>
  <c r="AK11" i="47"/>
  <c r="Y11" i="47"/>
  <c r="AU15" i="47"/>
  <c r="AI15" i="47"/>
  <c r="AE15" i="47"/>
  <c r="W15" i="47"/>
  <c r="AS15" i="47"/>
  <c r="AK15" i="47"/>
  <c r="AC15" i="47"/>
  <c r="Y15" i="47"/>
  <c r="AN15" i="47"/>
  <c r="AB15" i="47"/>
  <c r="AT15" i="47"/>
  <c r="AP15" i="47"/>
  <c r="AL15" i="47"/>
  <c r="AH15" i="47"/>
  <c r="AD15" i="47"/>
  <c r="V15" i="47"/>
  <c r="AR15" i="47"/>
  <c r="AJ15" i="47"/>
  <c r="AF15" i="47"/>
  <c r="X15" i="47"/>
  <c r="AO15" i="47"/>
  <c r="AR19" i="47"/>
  <c r="AF19" i="47"/>
  <c r="AU19" i="47"/>
  <c r="AI19" i="47"/>
  <c r="AE19" i="47"/>
  <c r="W19" i="47"/>
  <c r="X19" i="47"/>
  <c r="AT19" i="47"/>
  <c r="AP19" i="47"/>
  <c r="AL19" i="47"/>
  <c r="AH19" i="47"/>
  <c r="AD19" i="47"/>
  <c r="V19" i="47"/>
  <c r="AN19" i="47"/>
  <c r="AJ19" i="47"/>
  <c r="AB19" i="47"/>
  <c r="AS19" i="47"/>
  <c r="AO19" i="47"/>
  <c r="AK19" i="47"/>
  <c r="AC19" i="47"/>
  <c r="Y19" i="47"/>
  <c r="AU10" i="48"/>
  <c r="AI10" i="48"/>
  <c r="AE10" i="48"/>
  <c r="W10" i="48"/>
  <c r="AR10" i="48"/>
  <c r="AJ10" i="48"/>
  <c r="AB10" i="48"/>
  <c r="AT10" i="48"/>
  <c r="AP10" i="48"/>
  <c r="AL10" i="48"/>
  <c r="AH10" i="48"/>
  <c r="AD10" i="48"/>
  <c r="V10" i="48"/>
  <c r="AN10" i="48"/>
  <c r="AF10" i="48"/>
  <c r="X10" i="48"/>
  <c r="AS10" i="48"/>
  <c r="AO10" i="48"/>
  <c r="AK10" i="48"/>
  <c r="AC10" i="48"/>
  <c r="Y10" i="48"/>
  <c r="AU14" i="48"/>
  <c r="AI14" i="48"/>
  <c r="AE14" i="48"/>
  <c r="W14" i="48"/>
  <c r="AR14" i="48"/>
  <c r="AJ14" i="48"/>
  <c r="AF14" i="48"/>
  <c r="X14" i="48"/>
  <c r="AT14" i="48"/>
  <c r="AP14" i="48"/>
  <c r="AL14" i="48"/>
  <c r="AH14" i="48"/>
  <c r="AD14" i="48"/>
  <c r="V14" i="48"/>
  <c r="AN14" i="48"/>
  <c r="AB14" i="48"/>
  <c r="AS14" i="48"/>
  <c r="AO14" i="48"/>
  <c r="AK14" i="48"/>
  <c r="AC14" i="48"/>
  <c r="Y14" i="48"/>
  <c r="AT7" i="49"/>
  <c r="AP7" i="49"/>
  <c r="AL7" i="49"/>
  <c r="AH7" i="49"/>
  <c r="AD7" i="49"/>
  <c r="V7" i="49"/>
  <c r="AI7" i="49"/>
  <c r="AR7" i="49"/>
  <c r="AB7" i="49"/>
  <c r="W7" i="49"/>
  <c r="AS7" i="49"/>
  <c r="AC7" i="49"/>
  <c r="AK7" i="49"/>
  <c r="AF7" i="49"/>
  <c r="AN7" i="49"/>
  <c r="X7" i="49"/>
  <c r="AU7" i="49"/>
  <c r="AO7" i="49"/>
  <c r="AJ7" i="49"/>
  <c r="AE7" i="49"/>
  <c r="Y7" i="49"/>
  <c r="AU12" i="49"/>
  <c r="AI12" i="49"/>
  <c r="AE12" i="49"/>
  <c r="W12" i="49"/>
  <c r="AB12" i="49"/>
  <c r="AS12" i="49"/>
  <c r="AO12" i="49"/>
  <c r="AK12" i="49"/>
  <c r="AF12" i="49"/>
  <c r="V12" i="49"/>
  <c r="AT12" i="49"/>
  <c r="AP12" i="49"/>
  <c r="AL12" i="49"/>
  <c r="AR12" i="49"/>
  <c r="AN12" i="49"/>
  <c r="AJ12" i="49"/>
  <c r="AD12" i="49"/>
  <c r="X12" i="49"/>
  <c r="AH12" i="49"/>
  <c r="AC12" i="49"/>
  <c r="Y12" i="49"/>
  <c r="AU15" i="49"/>
  <c r="AI15" i="49"/>
  <c r="AE15" i="49"/>
  <c r="W15" i="49"/>
  <c r="AT15" i="49"/>
  <c r="AP15" i="49"/>
  <c r="AL15" i="49"/>
  <c r="AH15" i="49"/>
  <c r="AD15" i="49"/>
  <c r="V15" i="49"/>
  <c r="AR15" i="49"/>
  <c r="AK15" i="49"/>
  <c r="AC15" i="49"/>
  <c r="X15" i="49"/>
  <c r="AF15" i="49"/>
  <c r="AO15" i="49"/>
  <c r="AJ15" i="49"/>
  <c r="AB15" i="49"/>
  <c r="Y15" i="49"/>
  <c r="AS15" i="49"/>
  <c r="AN15" i="49"/>
  <c r="AT8" i="46"/>
  <c r="AD8" i="46"/>
  <c r="AS8" i="46"/>
  <c r="AO8" i="46"/>
  <c r="AK8" i="46"/>
  <c r="AC8" i="46"/>
  <c r="Y8" i="46"/>
  <c r="W8" i="46"/>
  <c r="AP8" i="46"/>
  <c r="AH8" i="46"/>
  <c r="V8" i="46"/>
  <c r="AR8" i="46"/>
  <c r="AN8" i="46"/>
  <c r="AJ8" i="46"/>
  <c r="AF8" i="46"/>
  <c r="AB8" i="46"/>
  <c r="X8" i="46"/>
  <c r="AU8" i="46"/>
  <c r="AI8" i="46"/>
  <c r="AE8" i="46"/>
  <c r="AL8" i="46"/>
  <c r="AU9" i="46"/>
  <c r="AI9" i="46"/>
  <c r="AE9" i="46"/>
  <c r="AT9" i="46"/>
  <c r="AP9" i="46"/>
  <c r="AL9" i="46"/>
  <c r="AH9" i="46"/>
  <c r="AD9" i="46"/>
  <c r="V9" i="46"/>
  <c r="AR9" i="46"/>
  <c r="AN9" i="46"/>
  <c r="AJ9" i="46"/>
  <c r="AF9" i="46"/>
  <c r="AB9" i="46"/>
  <c r="AS9" i="46"/>
  <c r="AO9" i="46"/>
  <c r="AK9" i="46"/>
  <c r="AC9" i="46"/>
  <c r="Y9" i="46"/>
  <c r="X9" i="46"/>
  <c r="W9" i="46"/>
  <c r="AT12" i="46"/>
  <c r="AL12" i="46"/>
  <c r="AS12" i="46"/>
  <c r="AO12" i="46"/>
  <c r="AK12" i="46"/>
  <c r="AC12" i="46"/>
  <c r="Y12" i="46"/>
  <c r="AU12" i="46"/>
  <c r="AI12" i="46"/>
  <c r="AE12" i="46"/>
  <c r="W12" i="46"/>
  <c r="AP12" i="46"/>
  <c r="AD12" i="46"/>
  <c r="V12" i="46"/>
  <c r="AR12" i="46"/>
  <c r="AN12" i="46"/>
  <c r="AJ12" i="46"/>
  <c r="AF12" i="46"/>
  <c r="AB12" i="46"/>
  <c r="X12" i="46"/>
  <c r="AH12" i="46"/>
  <c r="AT13" i="46"/>
  <c r="AP13" i="46"/>
  <c r="AL13" i="46"/>
  <c r="AH13" i="46"/>
  <c r="AD13" i="46"/>
  <c r="V13" i="46"/>
  <c r="AR13" i="46"/>
  <c r="AN13" i="46"/>
  <c r="AJ13" i="46"/>
  <c r="AF13" i="46"/>
  <c r="AB13" i="46"/>
  <c r="X13" i="46"/>
  <c r="W13" i="46"/>
  <c r="AS13" i="46"/>
  <c r="AO13" i="46"/>
  <c r="AK13" i="46"/>
  <c r="AC13" i="46"/>
  <c r="Y13" i="46"/>
  <c r="AU13" i="46"/>
  <c r="AI13" i="46"/>
  <c r="AE13" i="46"/>
  <c r="AT9" i="21"/>
  <c r="AL9" i="21"/>
  <c r="AS9" i="21"/>
  <c r="AO9" i="21"/>
  <c r="AK9" i="21"/>
  <c r="AC9" i="21"/>
  <c r="Y9" i="21"/>
  <c r="AH9" i="21"/>
  <c r="AR9" i="21"/>
  <c r="AN9" i="21"/>
  <c r="AJ9" i="21"/>
  <c r="AF9" i="21"/>
  <c r="AB9" i="21"/>
  <c r="X9" i="21"/>
  <c r="AU9" i="21"/>
  <c r="AI9" i="21"/>
  <c r="AE9" i="21"/>
  <c r="W9" i="21"/>
  <c r="AP9" i="21"/>
  <c r="AD9" i="21"/>
  <c r="V9" i="21"/>
  <c r="Z9" i="21" s="1"/>
  <c r="AI10" i="21"/>
  <c r="AE10" i="21"/>
  <c r="AT10" i="21"/>
  <c r="AP10" i="21"/>
  <c r="AL10" i="21"/>
  <c r="AH10" i="21"/>
  <c r="AD10" i="21"/>
  <c r="V10" i="21"/>
  <c r="AB10" i="21"/>
  <c r="AU10" i="21"/>
  <c r="AS10" i="21"/>
  <c r="AO10" i="21"/>
  <c r="AK10" i="21"/>
  <c r="AC10" i="21"/>
  <c r="Y10" i="21"/>
  <c r="AR10" i="21"/>
  <c r="AN10" i="21"/>
  <c r="AJ10" i="21"/>
  <c r="AF10" i="21"/>
  <c r="X10" i="21"/>
  <c r="W10" i="21"/>
  <c r="AT13" i="21"/>
  <c r="AL13" i="21"/>
  <c r="V13" i="21"/>
  <c r="Z13" i="21" s="1"/>
  <c r="AS13" i="21"/>
  <c r="AO13" i="21"/>
  <c r="AK13" i="21"/>
  <c r="AC13" i="21"/>
  <c r="Y13" i="21"/>
  <c r="AU13" i="21"/>
  <c r="W13" i="21"/>
  <c r="AH13" i="21"/>
  <c r="AR13" i="21"/>
  <c r="AN13" i="21"/>
  <c r="AJ13" i="21"/>
  <c r="AF13" i="21"/>
  <c r="AB13" i="21"/>
  <c r="X13" i="21"/>
  <c r="AI13" i="21"/>
  <c r="AE13" i="21"/>
  <c r="AP13" i="21"/>
  <c r="AD13" i="21"/>
  <c r="AT14" i="21"/>
  <c r="AP14" i="21"/>
  <c r="AL14" i="21"/>
  <c r="AH14" i="21"/>
  <c r="AD14" i="21"/>
  <c r="V14" i="21"/>
  <c r="AN14" i="21"/>
  <c r="AJ14" i="21"/>
  <c r="AF14" i="21"/>
  <c r="X14" i="21"/>
  <c r="AU14" i="21"/>
  <c r="AI14" i="21"/>
  <c r="AE14" i="21"/>
  <c r="AS14" i="21"/>
  <c r="AO14" i="21"/>
  <c r="AK14" i="21"/>
  <c r="AC14" i="21"/>
  <c r="Y14" i="21"/>
  <c r="W14" i="21"/>
  <c r="AR14" i="21"/>
  <c r="AB14" i="21"/>
  <c r="AD9" i="47"/>
  <c r="AS9" i="47"/>
  <c r="AO9" i="47"/>
  <c r="AK9" i="47"/>
  <c r="AC9" i="47"/>
  <c r="Y9" i="47"/>
  <c r="AE9" i="47"/>
  <c r="AT9" i="47"/>
  <c r="AP9" i="47"/>
  <c r="AH9" i="47"/>
  <c r="AR9" i="47"/>
  <c r="AN9" i="47"/>
  <c r="AJ9" i="47"/>
  <c r="AF9" i="47"/>
  <c r="AB9" i="47"/>
  <c r="X9" i="47"/>
  <c r="AU9" i="47"/>
  <c r="AL9" i="47"/>
  <c r="V9" i="47"/>
  <c r="AI9" i="47"/>
  <c r="W9" i="47"/>
  <c r="W10" i="47"/>
  <c r="AT10" i="47"/>
  <c r="AP10" i="47"/>
  <c r="AL10" i="47"/>
  <c r="AH10" i="47"/>
  <c r="AD10" i="47"/>
  <c r="V10" i="47"/>
  <c r="AB10" i="47"/>
  <c r="AU10" i="47"/>
  <c r="AI10" i="47"/>
  <c r="AE10" i="47"/>
  <c r="AS10" i="47"/>
  <c r="AO10" i="47"/>
  <c r="AK10" i="47"/>
  <c r="AC10" i="47"/>
  <c r="Y10" i="47"/>
  <c r="AR10" i="47"/>
  <c r="AJ10" i="47"/>
  <c r="AF10" i="47"/>
  <c r="X10" i="47"/>
  <c r="AN10" i="47"/>
  <c r="AT13" i="47"/>
  <c r="AH13" i="47"/>
  <c r="V13" i="47"/>
  <c r="Z13" i="47" s="1"/>
  <c r="AS13" i="47"/>
  <c r="AO13" i="47"/>
  <c r="AK13" i="47"/>
  <c r="AC13" i="47"/>
  <c r="Y13" i="47"/>
  <c r="AU13" i="47"/>
  <c r="W13" i="47"/>
  <c r="AL13" i="47"/>
  <c r="AR13" i="47"/>
  <c r="AN13" i="47"/>
  <c r="AJ13" i="47"/>
  <c r="AF13" i="47"/>
  <c r="AB13" i="47"/>
  <c r="X13" i="47"/>
  <c r="AI13" i="47"/>
  <c r="AE13" i="47"/>
  <c r="AP13" i="47"/>
  <c r="AD13" i="47"/>
  <c r="AT14" i="47"/>
  <c r="AP14" i="47"/>
  <c r="AL14" i="47"/>
  <c r="AH14" i="47"/>
  <c r="AD14" i="47"/>
  <c r="V14" i="47"/>
  <c r="AR14" i="47"/>
  <c r="AJ14" i="47"/>
  <c r="AF14" i="47"/>
  <c r="X14" i="47"/>
  <c r="W14" i="47"/>
  <c r="AS14" i="47"/>
  <c r="AO14" i="47"/>
  <c r="AK14" i="47"/>
  <c r="AC14" i="47"/>
  <c r="Y14" i="47"/>
  <c r="AU14" i="47"/>
  <c r="AI14" i="47"/>
  <c r="AE14" i="47"/>
  <c r="AN14" i="47"/>
  <c r="AB14" i="47"/>
  <c r="AT17" i="47"/>
  <c r="AP17" i="47"/>
  <c r="AL17" i="47"/>
  <c r="AS17" i="47"/>
  <c r="AO17" i="47"/>
  <c r="AK17" i="47"/>
  <c r="AC17" i="47"/>
  <c r="Y17" i="47"/>
  <c r="AE17" i="47"/>
  <c r="AD17" i="47"/>
  <c r="AR17" i="47"/>
  <c r="AN17" i="47"/>
  <c r="AJ17" i="47"/>
  <c r="AF17" i="47"/>
  <c r="AB17" i="47"/>
  <c r="X17" i="47"/>
  <c r="AI17" i="47"/>
  <c r="W17" i="47"/>
  <c r="AH17" i="47"/>
  <c r="V17" i="47"/>
  <c r="AU17" i="47"/>
  <c r="AT18" i="47"/>
  <c r="AP18" i="47"/>
  <c r="AL18" i="47"/>
  <c r="AH18" i="47"/>
  <c r="AD18" i="47"/>
  <c r="V18" i="47"/>
  <c r="X18" i="47"/>
  <c r="W18" i="47"/>
  <c r="AS18" i="47"/>
  <c r="AO18" i="47"/>
  <c r="AK18" i="47"/>
  <c r="AC18" i="47"/>
  <c r="Y18" i="47"/>
  <c r="AU18" i="47"/>
  <c r="AI18" i="47"/>
  <c r="AE18" i="47"/>
  <c r="AR18" i="47"/>
  <c r="AN18" i="47"/>
  <c r="AJ18" i="47"/>
  <c r="AF18" i="47"/>
  <c r="AB18" i="47"/>
  <c r="AL8" i="48"/>
  <c r="AS8" i="48"/>
  <c r="AO8" i="48"/>
  <c r="AK8" i="48"/>
  <c r="AC8" i="48"/>
  <c r="Y8" i="48"/>
  <c r="AT8" i="48"/>
  <c r="AH8" i="48"/>
  <c r="AR8" i="48"/>
  <c r="AN8" i="48"/>
  <c r="AJ8" i="48"/>
  <c r="AF8" i="48"/>
  <c r="AB8" i="48"/>
  <c r="X8" i="48"/>
  <c r="AP8" i="48"/>
  <c r="AD8" i="48"/>
  <c r="V8" i="48"/>
  <c r="AU8" i="48"/>
  <c r="AI8" i="48"/>
  <c r="AE8" i="48"/>
  <c r="W8" i="48"/>
  <c r="AI9" i="48"/>
  <c r="AE9" i="48"/>
  <c r="AT9" i="48"/>
  <c r="AP9" i="48"/>
  <c r="AL9" i="48"/>
  <c r="AH9" i="48"/>
  <c r="AD9" i="48"/>
  <c r="V9" i="48"/>
  <c r="AS9" i="48"/>
  <c r="AO9" i="48"/>
  <c r="AK9" i="48"/>
  <c r="AC9" i="48"/>
  <c r="Y9" i="48"/>
  <c r="AU9" i="48"/>
  <c r="W9" i="48"/>
  <c r="AR9" i="48"/>
  <c r="AN9" i="48"/>
  <c r="AJ9" i="48"/>
  <c r="AF9" i="48"/>
  <c r="AB9" i="48"/>
  <c r="X9" i="48"/>
  <c r="AT12" i="48"/>
  <c r="AD12" i="48"/>
  <c r="AS12" i="48"/>
  <c r="AO12" i="48"/>
  <c r="AK12" i="48"/>
  <c r="AC12" i="48"/>
  <c r="Y12" i="48"/>
  <c r="AL12" i="48"/>
  <c r="AR12" i="48"/>
  <c r="AN12" i="48"/>
  <c r="AJ12" i="48"/>
  <c r="AF12" i="48"/>
  <c r="AB12" i="48"/>
  <c r="X12" i="48"/>
  <c r="AP12" i="48"/>
  <c r="AH12" i="48"/>
  <c r="V12" i="48"/>
  <c r="AU12" i="48"/>
  <c r="AI12" i="48"/>
  <c r="AE12" i="48"/>
  <c r="W12" i="48"/>
  <c r="AI13" i="48"/>
  <c r="AE13" i="48"/>
  <c r="AT13" i="48"/>
  <c r="AP13" i="48"/>
  <c r="AL13" i="48"/>
  <c r="AH13" i="48"/>
  <c r="AD13" i="48"/>
  <c r="V13" i="48"/>
  <c r="Z13" i="48" s="1"/>
  <c r="AU13" i="48"/>
  <c r="AS13" i="48"/>
  <c r="AO13" i="48"/>
  <c r="AK13" i="48"/>
  <c r="AC13" i="48"/>
  <c r="Y13" i="48"/>
  <c r="W13" i="48"/>
  <c r="AR13" i="48"/>
  <c r="AN13" i="48"/>
  <c r="AJ13" i="48"/>
  <c r="AF13" i="48"/>
  <c r="AB13" i="48"/>
  <c r="X13" i="48"/>
  <c r="AT11" i="49"/>
  <c r="AP11" i="49"/>
  <c r="AL11" i="49"/>
  <c r="AH11" i="49"/>
  <c r="AD11" i="49"/>
  <c r="V11" i="49"/>
  <c r="AB11" i="49"/>
  <c r="W11" i="49"/>
  <c r="AK11" i="49"/>
  <c r="AF11" i="49"/>
  <c r="AR11" i="49"/>
  <c r="AU11" i="49"/>
  <c r="AO11" i="49"/>
  <c r="AJ11" i="49"/>
  <c r="AE11" i="49"/>
  <c r="Y11" i="49"/>
  <c r="AS11" i="49"/>
  <c r="AN11" i="49"/>
  <c r="AI11" i="49"/>
  <c r="AC11" i="49"/>
  <c r="X11" i="49"/>
  <c r="AU10" i="51"/>
  <c r="AI10" i="51"/>
  <c r="AE10" i="51"/>
  <c r="W10" i="51"/>
  <c r="AT10" i="51"/>
  <c r="AP10" i="51"/>
  <c r="AL10" i="51"/>
  <c r="AH10" i="51"/>
  <c r="AD10" i="51"/>
  <c r="V10" i="51"/>
  <c r="Z10" i="51" s="1"/>
  <c r="AR10" i="51"/>
  <c r="AF10" i="51"/>
  <c r="Y10" i="51"/>
  <c r="AK10" i="51"/>
  <c r="AC10" i="51"/>
  <c r="X10" i="51"/>
  <c r="AN10" i="51"/>
  <c r="AO10" i="51"/>
  <c r="AJ10" i="51"/>
  <c r="AB10" i="51"/>
  <c r="AS10" i="51"/>
  <c r="AO11" i="51"/>
  <c r="AB14" i="52"/>
  <c r="AT13" i="53"/>
  <c r="AP13" i="53"/>
  <c r="AL13" i="53"/>
  <c r="AH13" i="53"/>
  <c r="AD13" i="53"/>
  <c r="V13" i="53"/>
  <c r="Z13" i="53" s="1"/>
  <c r="AS13" i="53"/>
  <c r="AO13" i="53"/>
  <c r="AK13" i="53"/>
  <c r="AC13" i="53"/>
  <c r="Y13" i="53"/>
  <c r="AR13" i="53"/>
  <c r="AN13" i="53"/>
  <c r="AJ13" i="53"/>
  <c r="AF13" i="53"/>
  <c r="AB13" i="53"/>
  <c r="X13" i="53"/>
  <c r="L14" i="21"/>
  <c r="AL8" i="47"/>
  <c r="O9" i="47"/>
  <c r="P14" i="47"/>
  <c r="AH16" i="47"/>
  <c r="O17" i="47"/>
  <c r="L18" i="47"/>
  <c r="V7" i="48"/>
  <c r="AD7" i="48"/>
  <c r="AH7" i="48"/>
  <c r="AL7" i="48"/>
  <c r="AP7" i="48"/>
  <c r="AT7" i="48"/>
  <c r="O8" i="48"/>
  <c r="L9" i="48"/>
  <c r="P9" i="48"/>
  <c r="V11" i="48"/>
  <c r="AD11" i="48"/>
  <c r="AH11" i="48"/>
  <c r="AL11" i="48"/>
  <c r="AP11" i="48"/>
  <c r="AT11" i="48"/>
  <c r="O12" i="48"/>
  <c r="L13" i="48"/>
  <c r="P13" i="48"/>
  <c r="V15" i="48"/>
  <c r="AE15" i="48"/>
  <c r="AK15" i="48"/>
  <c r="AP15" i="48"/>
  <c r="L16" i="48"/>
  <c r="R16" i="48"/>
  <c r="Q10" i="49"/>
  <c r="M10" i="49"/>
  <c r="P10" i="49"/>
  <c r="V10" i="49"/>
  <c r="AF10" i="49"/>
  <c r="AJ10" i="49"/>
  <c r="AP10" i="49"/>
  <c r="AU10" i="49"/>
  <c r="AR7" i="50"/>
  <c r="AN7" i="50"/>
  <c r="AJ7" i="50"/>
  <c r="AF7" i="50"/>
  <c r="AB7" i="50"/>
  <c r="X7" i="50"/>
  <c r="AU7" i="50"/>
  <c r="AI7" i="50"/>
  <c r="AE7" i="50"/>
  <c r="W7" i="50"/>
  <c r="AH7" i="50"/>
  <c r="AO7" i="50"/>
  <c r="AT7" i="50"/>
  <c r="N8" i="50"/>
  <c r="W9" i="50"/>
  <c r="AE9" i="50"/>
  <c r="AJ9" i="50"/>
  <c r="AR9" i="50"/>
  <c r="Q12" i="50"/>
  <c r="M12" i="50"/>
  <c r="P12" i="50"/>
  <c r="L12" i="50"/>
  <c r="AT13" i="50"/>
  <c r="AP13" i="50"/>
  <c r="AL13" i="50"/>
  <c r="AH13" i="50"/>
  <c r="AD13" i="50"/>
  <c r="V13" i="50"/>
  <c r="AS13" i="50"/>
  <c r="AO13" i="50"/>
  <c r="AK13" i="50"/>
  <c r="AC13" i="50"/>
  <c r="Y13" i="50"/>
  <c r="AB13" i="50"/>
  <c r="AI13" i="50"/>
  <c r="X14" i="50"/>
  <c r="AC14" i="50"/>
  <c r="AK14" i="50"/>
  <c r="R9" i="51"/>
  <c r="N9" i="51"/>
  <c r="Q9" i="51"/>
  <c r="M9" i="51"/>
  <c r="V11" i="51"/>
  <c r="AC11" i="51"/>
  <c r="AK11" i="51"/>
  <c r="AP11" i="51"/>
  <c r="AR7" i="52"/>
  <c r="AN7" i="52"/>
  <c r="AJ7" i="52"/>
  <c r="AF7" i="52"/>
  <c r="AB7" i="52"/>
  <c r="X7" i="52"/>
  <c r="AU7" i="52"/>
  <c r="AI7" i="52"/>
  <c r="AE7" i="52"/>
  <c r="W7" i="52"/>
  <c r="AH7" i="52"/>
  <c r="AO7" i="52"/>
  <c r="AT7" i="52"/>
  <c r="W9" i="52"/>
  <c r="AE9" i="52"/>
  <c r="AJ9" i="52"/>
  <c r="Q12" i="52"/>
  <c r="M12" i="52"/>
  <c r="P12" i="52"/>
  <c r="L12" i="52"/>
  <c r="L13" i="52"/>
  <c r="AT13" i="52"/>
  <c r="AP13" i="52"/>
  <c r="AL13" i="52"/>
  <c r="AH13" i="52"/>
  <c r="AD13" i="52"/>
  <c r="V13" i="52"/>
  <c r="AS13" i="52"/>
  <c r="AO13" i="52"/>
  <c r="AK13" i="52"/>
  <c r="AC13" i="52"/>
  <c r="Y13" i="52"/>
  <c r="AB13" i="52"/>
  <c r="AI13" i="52"/>
  <c r="X14" i="52"/>
  <c r="AC14" i="52"/>
  <c r="AK14" i="52"/>
  <c r="Y7" i="53"/>
  <c r="AK7" i="53"/>
  <c r="AT9" i="53"/>
  <c r="AP9" i="53"/>
  <c r="AL9" i="53"/>
  <c r="AH9" i="53"/>
  <c r="AD9" i="53"/>
  <c r="V9" i="53"/>
  <c r="AS9" i="53"/>
  <c r="AO9" i="53"/>
  <c r="AK9" i="53"/>
  <c r="AC9" i="53"/>
  <c r="Y9" i="53"/>
  <c r="AR9" i="53"/>
  <c r="AN9" i="53"/>
  <c r="AJ9" i="53"/>
  <c r="AF9" i="53"/>
  <c r="AB9" i="53"/>
  <c r="X9" i="53"/>
  <c r="AU9" i="53"/>
  <c r="AU10" i="53"/>
  <c r="AI10" i="53"/>
  <c r="AE10" i="53"/>
  <c r="W10" i="53"/>
  <c r="AT10" i="53"/>
  <c r="AP10" i="53"/>
  <c r="AL10" i="53"/>
  <c r="AH10" i="53"/>
  <c r="AD10" i="53"/>
  <c r="V10" i="53"/>
  <c r="AS10" i="53"/>
  <c r="AO10" i="53"/>
  <c r="AK10" i="53"/>
  <c r="AC10" i="53"/>
  <c r="Y10" i="53"/>
  <c r="AF10" i="53"/>
  <c r="AN10" i="53"/>
  <c r="R13" i="53"/>
  <c r="N13" i="53"/>
  <c r="Q13" i="53"/>
  <c r="M13" i="53"/>
  <c r="P13" i="53"/>
  <c r="L13" i="53"/>
  <c r="W13" i="53"/>
  <c r="AI13" i="53"/>
  <c r="X14" i="53"/>
  <c r="AR11" i="54"/>
  <c r="AN11" i="54"/>
  <c r="AJ11" i="54"/>
  <c r="AF11" i="54"/>
  <c r="AB11" i="54"/>
  <c r="X11" i="54"/>
  <c r="AU11" i="54"/>
  <c r="AI11" i="54"/>
  <c r="AE11" i="54"/>
  <c r="W11" i="54"/>
  <c r="AT11" i="54"/>
  <c r="AP11" i="54"/>
  <c r="AL11" i="54"/>
  <c r="AH11" i="54"/>
  <c r="AD11" i="54"/>
  <c r="V11" i="54"/>
  <c r="Y15" i="54"/>
  <c r="AK15" i="54"/>
  <c r="AT7" i="55"/>
  <c r="AP7" i="55"/>
  <c r="AL7" i="55"/>
  <c r="AH7" i="55"/>
  <c r="AD7" i="55"/>
  <c r="V7" i="55"/>
  <c r="AS7" i="55"/>
  <c r="AO7" i="55"/>
  <c r="AK7" i="55"/>
  <c r="AC7" i="55"/>
  <c r="Y7" i="55"/>
  <c r="AR7" i="55"/>
  <c r="AN7" i="55"/>
  <c r="AJ7" i="55"/>
  <c r="AF7" i="55"/>
  <c r="AB7" i="55"/>
  <c r="X7" i="55"/>
  <c r="AU7" i="55"/>
  <c r="AU8" i="55"/>
  <c r="AI8" i="55"/>
  <c r="AE8" i="55"/>
  <c r="W8" i="55"/>
  <c r="AT8" i="55"/>
  <c r="AP8" i="55"/>
  <c r="AL8" i="55"/>
  <c r="AH8" i="55"/>
  <c r="AD8" i="55"/>
  <c r="V8" i="55"/>
  <c r="AS8" i="55"/>
  <c r="AO8" i="55"/>
  <c r="AK8" i="55"/>
  <c r="AC8" i="55"/>
  <c r="Y8" i="55"/>
  <c r="AF8" i="55"/>
  <c r="AN8" i="55"/>
  <c r="R11" i="55"/>
  <c r="N11" i="55"/>
  <c r="Q11" i="55"/>
  <c r="M11" i="55"/>
  <c r="P11" i="55"/>
  <c r="L11" i="55"/>
  <c r="W11" i="55"/>
  <c r="AI11" i="55"/>
  <c r="P14" i="55"/>
  <c r="L14" i="55"/>
  <c r="O14" i="55"/>
  <c r="N14" i="55"/>
  <c r="R14" i="55"/>
  <c r="M14" i="55"/>
  <c r="AR14" i="55"/>
  <c r="AN14" i="55"/>
  <c r="AJ14" i="55"/>
  <c r="AF14" i="55"/>
  <c r="AB14" i="55"/>
  <c r="X14" i="55"/>
  <c r="AT14" i="55"/>
  <c r="AO14" i="55"/>
  <c r="AI14" i="55"/>
  <c r="AD14" i="55"/>
  <c r="Y14" i="55"/>
  <c r="AS14" i="55"/>
  <c r="AH14" i="55"/>
  <c r="AC14" i="55"/>
  <c r="W14" i="55"/>
  <c r="AL14" i="55"/>
  <c r="V14" i="55"/>
  <c r="X10" i="56"/>
  <c r="AI10" i="56"/>
  <c r="Y11" i="56"/>
  <c r="AH11" i="56"/>
  <c r="Q13" i="56"/>
  <c r="M13" i="56"/>
  <c r="P13" i="56"/>
  <c r="L13" i="56"/>
  <c r="R13" i="56"/>
  <c r="O13" i="56"/>
  <c r="N13" i="56"/>
  <c r="Y8" i="57"/>
  <c r="AR8" i="58"/>
  <c r="AN8" i="58"/>
  <c r="AJ8" i="58"/>
  <c r="AF8" i="58"/>
  <c r="AB8" i="58"/>
  <c r="X8" i="58"/>
  <c r="AU8" i="58"/>
  <c r="AI8" i="58"/>
  <c r="AE8" i="58"/>
  <c r="W8" i="58"/>
  <c r="AS8" i="58"/>
  <c r="AL8" i="58"/>
  <c r="AD8" i="58"/>
  <c r="Y8" i="58"/>
  <c r="AP8" i="58"/>
  <c r="AK8" i="58"/>
  <c r="AC8" i="58"/>
  <c r="V8" i="58"/>
  <c r="AS9" i="58"/>
  <c r="AO9" i="58"/>
  <c r="AK9" i="58"/>
  <c r="AC9" i="58"/>
  <c r="Y9" i="58"/>
  <c r="AR9" i="58"/>
  <c r="AN9" i="58"/>
  <c r="AJ9" i="58"/>
  <c r="AF9" i="58"/>
  <c r="AB9" i="58"/>
  <c r="X9" i="58"/>
  <c r="AU9" i="58"/>
  <c r="AT9" i="58"/>
  <c r="AL9" i="58"/>
  <c r="AE9" i="58"/>
  <c r="W9" i="58"/>
  <c r="AI9" i="58"/>
  <c r="AD9" i="58"/>
  <c r="V9" i="58"/>
  <c r="AU11" i="58"/>
  <c r="AI11" i="58"/>
  <c r="AE11" i="58"/>
  <c r="W11" i="58"/>
  <c r="AT11" i="58"/>
  <c r="AP11" i="58"/>
  <c r="AL11" i="58"/>
  <c r="AH11" i="58"/>
  <c r="AD11" i="58"/>
  <c r="V11" i="58"/>
  <c r="AS11" i="58"/>
  <c r="AN11" i="58"/>
  <c r="AR11" i="58"/>
  <c r="AF11" i="58"/>
  <c r="Y11" i="58"/>
  <c r="AK11" i="58"/>
  <c r="AC11" i="58"/>
  <c r="X11" i="58"/>
  <c r="AJ11" i="58"/>
  <c r="Q13" i="58"/>
  <c r="M13" i="58"/>
  <c r="P13" i="58"/>
  <c r="L13" i="58"/>
  <c r="R13" i="58"/>
  <c r="O13" i="58"/>
  <c r="N13" i="58"/>
  <c r="Y9" i="59"/>
  <c r="AR14" i="59"/>
  <c r="AN14" i="59"/>
  <c r="AJ14" i="59"/>
  <c r="AF14" i="59"/>
  <c r="AB14" i="59"/>
  <c r="X14" i="59"/>
  <c r="AU14" i="59"/>
  <c r="AI14" i="59"/>
  <c r="AE14" i="59"/>
  <c r="W14" i="59"/>
  <c r="AS14" i="59"/>
  <c r="AL14" i="59"/>
  <c r="AD14" i="59"/>
  <c r="Y14" i="59"/>
  <c r="AP14" i="59"/>
  <c r="AK14" i="59"/>
  <c r="AC14" i="59"/>
  <c r="V14" i="59"/>
  <c r="AS15" i="59"/>
  <c r="AO15" i="59"/>
  <c r="AK15" i="59"/>
  <c r="AC15" i="59"/>
  <c r="Y15" i="59"/>
  <c r="AR15" i="59"/>
  <c r="AN15" i="59"/>
  <c r="AJ15" i="59"/>
  <c r="AF15" i="59"/>
  <c r="AB15" i="59"/>
  <c r="X15" i="59"/>
  <c r="AU15" i="59"/>
  <c r="AT15" i="59"/>
  <c r="AL15" i="59"/>
  <c r="AE15" i="59"/>
  <c r="W15" i="59"/>
  <c r="AI15" i="59"/>
  <c r="AD15" i="59"/>
  <c r="V15" i="59"/>
  <c r="AU17" i="59"/>
  <c r="AI17" i="59"/>
  <c r="AE17" i="59"/>
  <c r="W17" i="59"/>
  <c r="AT17" i="59"/>
  <c r="AP17" i="59"/>
  <c r="AL17" i="59"/>
  <c r="AH17" i="59"/>
  <c r="AD17" i="59"/>
  <c r="V17" i="59"/>
  <c r="AS17" i="59"/>
  <c r="AN17" i="59"/>
  <c r="AR17" i="59"/>
  <c r="AF17" i="59"/>
  <c r="Y17" i="59"/>
  <c r="AK17" i="59"/>
  <c r="AC17" i="59"/>
  <c r="X17" i="59"/>
  <c r="AJ17" i="59"/>
  <c r="Q7" i="60"/>
  <c r="M7" i="60"/>
  <c r="P7" i="60"/>
  <c r="L7" i="60"/>
  <c r="R7" i="60"/>
  <c r="O7" i="60"/>
  <c r="N7" i="60"/>
  <c r="AT12" i="60"/>
  <c r="AP12" i="60"/>
  <c r="AL12" i="60"/>
  <c r="AH12" i="60"/>
  <c r="AD12" i="60"/>
  <c r="V12" i="60"/>
  <c r="AS12" i="60"/>
  <c r="AO12" i="60"/>
  <c r="AK12" i="60"/>
  <c r="AC12" i="60"/>
  <c r="Y12" i="60"/>
  <c r="AN12" i="60"/>
  <c r="AU12" i="60"/>
  <c r="AF12" i="60"/>
  <c r="X12" i="60"/>
  <c r="AR12" i="60"/>
  <c r="AJ12" i="60"/>
  <c r="AE12" i="60"/>
  <c r="W12" i="60"/>
  <c r="AI12" i="60"/>
  <c r="AF13" i="60"/>
  <c r="AO8" i="21"/>
  <c r="O10" i="21"/>
  <c r="Y8" i="47"/>
  <c r="AK8" i="47"/>
  <c r="AS8" i="47"/>
  <c r="Y12" i="47"/>
  <c r="AK12" i="47"/>
  <c r="AO16" i="47"/>
  <c r="AS7" i="48"/>
  <c r="O9" i="48"/>
  <c r="AS11" i="48"/>
  <c r="O13" i="48"/>
  <c r="AR15" i="48"/>
  <c r="AN15" i="48"/>
  <c r="AJ15" i="48"/>
  <c r="AF15" i="48"/>
  <c r="AB15" i="48"/>
  <c r="AI15" i="48"/>
  <c r="AE10" i="49"/>
  <c r="AB9" i="50"/>
  <c r="R13" i="50"/>
  <c r="N13" i="50"/>
  <c r="Q13" i="50"/>
  <c r="M13" i="50"/>
  <c r="AT11" i="51"/>
  <c r="Q8" i="52"/>
  <c r="M8" i="52"/>
  <c r="P8" i="52"/>
  <c r="L8" i="52"/>
  <c r="AT9" i="52"/>
  <c r="AP9" i="52"/>
  <c r="AL9" i="52"/>
  <c r="AH9" i="52"/>
  <c r="AD9" i="52"/>
  <c r="V9" i="52"/>
  <c r="AS9" i="52"/>
  <c r="AO9" i="52"/>
  <c r="AK9" i="52"/>
  <c r="AC9" i="52"/>
  <c r="Y9" i="52"/>
  <c r="AB9" i="52"/>
  <c r="AI9" i="52"/>
  <c r="AR7" i="53"/>
  <c r="AN7" i="53"/>
  <c r="AJ7" i="53"/>
  <c r="AF7" i="53"/>
  <c r="AB7" i="53"/>
  <c r="X7" i="53"/>
  <c r="AU7" i="53"/>
  <c r="AI7" i="53"/>
  <c r="AE7" i="53"/>
  <c r="W7" i="53"/>
  <c r="AT7" i="53"/>
  <c r="AP7" i="53"/>
  <c r="AL7" i="53"/>
  <c r="AH7" i="53"/>
  <c r="AD7" i="53"/>
  <c r="V7" i="53"/>
  <c r="AT10" i="56"/>
  <c r="AP10" i="56"/>
  <c r="AL10" i="56"/>
  <c r="AH10" i="56"/>
  <c r="AD10" i="56"/>
  <c r="V10" i="56"/>
  <c r="AR10" i="56"/>
  <c r="AB10" i="56"/>
  <c r="W10" i="56"/>
  <c r="AK10" i="56"/>
  <c r="AF10" i="56"/>
  <c r="AU10" i="56"/>
  <c r="AO10" i="56"/>
  <c r="AJ10" i="56"/>
  <c r="AE10" i="56"/>
  <c r="Y10" i="56"/>
  <c r="O8" i="46"/>
  <c r="L9" i="46"/>
  <c r="P9" i="46"/>
  <c r="AH11" i="46"/>
  <c r="AL11" i="46"/>
  <c r="AP11" i="46"/>
  <c r="AT11" i="46"/>
  <c r="O12" i="46"/>
  <c r="AH8" i="21"/>
  <c r="L10" i="21"/>
  <c r="P10" i="21"/>
  <c r="AH12" i="21"/>
  <c r="AP12" i="21"/>
  <c r="AT12" i="21"/>
  <c r="AH8" i="47"/>
  <c r="AT8" i="47"/>
  <c r="P10" i="47"/>
  <c r="AD12" i="47"/>
  <c r="AL12" i="47"/>
  <c r="AT12" i="47"/>
  <c r="AL16" i="47"/>
  <c r="AT16" i="47"/>
  <c r="P18" i="47"/>
  <c r="L8" i="46"/>
  <c r="M9" i="46"/>
  <c r="Q9" i="46"/>
  <c r="O11" i="46"/>
  <c r="W11" i="46"/>
  <c r="AE11" i="46"/>
  <c r="AI11" i="46"/>
  <c r="AU11" i="46"/>
  <c r="L12" i="46"/>
  <c r="P12" i="46"/>
  <c r="M13" i="46"/>
  <c r="Q13" i="46"/>
  <c r="O8" i="21"/>
  <c r="W8" i="21"/>
  <c r="AE8" i="21"/>
  <c r="AI8" i="21"/>
  <c r="AU8" i="21"/>
  <c r="L9" i="21"/>
  <c r="P9" i="21"/>
  <c r="M10" i="21"/>
  <c r="Q10" i="21"/>
  <c r="O12" i="21"/>
  <c r="W12" i="21"/>
  <c r="AE12" i="21"/>
  <c r="AI12" i="21"/>
  <c r="AU12" i="21"/>
  <c r="L13" i="21"/>
  <c r="P13" i="21"/>
  <c r="M14" i="21"/>
  <c r="Q14" i="21"/>
  <c r="O8" i="47"/>
  <c r="W8" i="47"/>
  <c r="AE8" i="47"/>
  <c r="AI8" i="47"/>
  <c r="AU8" i="47"/>
  <c r="L9" i="47"/>
  <c r="P9" i="47"/>
  <c r="M10" i="47"/>
  <c r="Q10" i="47"/>
  <c r="O12" i="47"/>
  <c r="W12" i="47"/>
  <c r="AE12" i="47"/>
  <c r="AI12" i="47"/>
  <c r="AU12" i="47"/>
  <c r="L13" i="47"/>
  <c r="P13" i="47"/>
  <c r="M14" i="47"/>
  <c r="Q14" i="47"/>
  <c r="O16" i="47"/>
  <c r="W16" i="47"/>
  <c r="AE16" i="47"/>
  <c r="AI16" i="47"/>
  <c r="AU16" i="47"/>
  <c r="L17" i="47"/>
  <c r="P17" i="47"/>
  <c r="M18" i="47"/>
  <c r="Q18" i="47"/>
  <c r="O7" i="48"/>
  <c r="W7" i="48"/>
  <c r="AE7" i="48"/>
  <c r="AI7" i="48"/>
  <c r="AU7" i="48"/>
  <c r="L8" i="48"/>
  <c r="P8" i="48"/>
  <c r="M9" i="48"/>
  <c r="Q9" i="48"/>
  <c r="O11" i="48"/>
  <c r="W11" i="48"/>
  <c r="AE11" i="48"/>
  <c r="AI11" i="48"/>
  <c r="AU11" i="48"/>
  <c r="L12" i="48"/>
  <c r="P12" i="48"/>
  <c r="M13" i="48"/>
  <c r="Q13" i="48"/>
  <c r="O15" i="48"/>
  <c r="W15" i="48"/>
  <c r="AL15" i="48"/>
  <c r="N16" i="48"/>
  <c r="R7" i="49"/>
  <c r="N7" i="49"/>
  <c r="P7" i="49"/>
  <c r="P9" i="49"/>
  <c r="L9" i="49"/>
  <c r="Q9" i="49"/>
  <c r="AR9" i="49"/>
  <c r="AN9" i="49"/>
  <c r="AJ9" i="49"/>
  <c r="AF9" i="49"/>
  <c r="AB9" i="49"/>
  <c r="X9" i="49"/>
  <c r="AE9" i="49"/>
  <c r="AK9" i="49"/>
  <c r="AP9" i="49"/>
  <c r="AU9" i="49"/>
  <c r="L10" i="49"/>
  <c r="R10" i="49"/>
  <c r="W10" i="49"/>
  <c r="AB10" i="49"/>
  <c r="R14" i="49"/>
  <c r="N14" i="49"/>
  <c r="Q14" i="49"/>
  <c r="M14" i="49"/>
  <c r="V7" i="50"/>
  <c r="AC7" i="50"/>
  <c r="AK7" i="50"/>
  <c r="AP7" i="50"/>
  <c r="X9" i="50"/>
  <c r="AF9" i="50"/>
  <c r="AR11" i="50"/>
  <c r="AN11" i="50"/>
  <c r="AJ11" i="50"/>
  <c r="AF11" i="50"/>
  <c r="AB11" i="50"/>
  <c r="X11" i="50"/>
  <c r="AU11" i="50"/>
  <c r="AI11" i="50"/>
  <c r="AE11" i="50"/>
  <c r="W11" i="50"/>
  <c r="AH11" i="50"/>
  <c r="AO11" i="50"/>
  <c r="AT11" i="50"/>
  <c r="N12" i="50"/>
  <c r="O13" i="50"/>
  <c r="W13" i="50"/>
  <c r="AE13" i="50"/>
  <c r="AJ13" i="50"/>
  <c r="AR13" i="50"/>
  <c r="Y14" i="50"/>
  <c r="AF14" i="50"/>
  <c r="Q8" i="51"/>
  <c r="M8" i="51"/>
  <c r="P8" i="51"/>
  <c r="L8" i="51"/>
  <c r="L9" i="51"/>
  <c r="AT9" i="51"/>
  <c r="AP9" i="51"/>
  <c r="AL9" i="51"/>
  <c r="AH9" i="51"/>
  <c r="AD9" i="51"/>
  <c r="V9" i="51"/>
  <c r="AS9" i="51"/>
  <c r="AO9" i="51"/>
  <c r="AK9" i="51"/>
  <c r="AC9" i="51"/>
  <c r="Y9" i="51"/>
  <c r="AB9" i="51"/>
  <c r="AI9" i="51"/>
  <c r="Y11" i="51"/>
  <c r="AD11" i="51"/>
  <c r="AL11" i="51"/>
  <c r="R12" i="51"/>
  <c r="N12" i="51"/>
  <c r="Q12" i="51"/>
  <c r="M12" i="51"/>
  <c r="V7" i="52"/>
  <c r="AC7" i="52"/>
  <c r="AK7" i="52"/>
  <c r="AP7" i="52"/>
  <c r="O8" i="52"/>
  <c r="X9" i="52"/>
  <c r="AF9" i="52"/>
  <c r="AU9" i="52"/>
  <c r="AR11" i="52"/>
  <c r="AN11" i="52"/>
  <c r="AJ11" i="52"/>
  <c r="AF11" i="52"/>
  <c r="AB11" i="52"/>
  <c r="X11" i="52"/>
  <c r="AU11" i="52"/>
  <c r="AI11" i="52"/>
  <c r="AE11" i="52"/>
  <c r="W11" i="52"/>
  <c r="AH11" i="52"/>
  <c r="AO11" i="52"/>
  <c r="AT11" i="52"/>
  <c r="N12" i="52"/>
  <c r="W13" i="52"/>
  <c r="AE13" i="52"/>
  <c r="AJ13" i="52"/>
  <c r="AR13" i="52"/>
  <c r="Y14" i="52"/>
  <c r="AF14" i="52"/>
  <c r="AT17" i="52"/>
  <c r="AP17" i="52"/>
  <c r="AL17" i="52"/>
  <c r="AH17" i="52"/>
  <c r="AD17" i="52"/>
  <c r="V17" i="52"/>
  <c r="AS17" i="52"/>
  <c r="AO17" i="52"/>
  <c r="AK17" i="52"/>
  <c r="AC17" i="52"/>
  <c r="Y17" i="52"/>
  <c r="AR17" i="52"/>
  <c r="AN17" i="52"/>
  <c r="AJ17" i="52"/>
  <c r="AF17" i="52"/>
  <c r="AB17" i="52"/>
  <c r="X17" i="52"/>
  <c r="AU17" i="52"/>
  <c r="AU18" i="52"/>
  <c r="AI18" i="52"/>
  <c r="AE18" i="52"/>
  <c r="W18" i="52"/>
  <c r="AT18" i="52"/>
  <c r="AP18" i="52"/>
  <c r="AL18" i="52"/>
  <c r="AH18" i="52"/>
  <c r="AD18" i="52"/>
  <c r="V18" i="52"/>
  <c r="AS18" i="52"/>
  <c r="AO18" i="52"/>
  <c r="AK18" i="52"/>
  <c r="AC18" i="52"/>
  <c r="Y18" i="52"/>
  <c r="AF18" i="52"/>
  <c r="AN18" i="52"/>
  <c r="R9" i="53"/>
  <c r="N9" i="53"/>
  <c r="Q9" i="53"/>
  <c r="M9" i="53"/>
  <c r="P9" i="53"/>
  <c r="L9" i="53"/>
  <c r="W9" i="53"/>
  <c r="AI9" i="53"/>
  <c r="X10" i="53"/>
  <c r="O13" i="53"/>
  <c r="AJ14" i="53"/>
  <c r="AR14" i="53"/>
  <c r="AR7" i="54"/>
  <c r="AN7" i="54"/>
  <c r="AJ7" i="54"/>
  <c r="AF7" i="54"/>
  <c r="AB7" i="54"/>
  <c r="X7" i="54"/>
  <c r="AU7" i="54"/>
  <c r="AI7" i="54"/>
  <c r="AE7" i="54"/>
  <c r="W7" i="54"/>
  <c r="AT7" i="54"/>
  <c r="AP7" i="54"/>
  <c r="AL7" i="54"/>
  <c r="AH7" i="54"/>
  <c r="AD7" i="54"/>
  <c r="V7" i="54"/>
  <c r="Y11" i="54"/>
  <c r="AK11" i="54"/>
  <c r="AS11" i="54"/>
  <c r="AT13" i="54"/>
  <c r="AP13" i="54"/>
  <c r="AL13" i="54"/>
  <c r="AH13" i="54"/>
  <c r="AD13" i="54"/>
  <c r="V13" i="54"/>
  <c r="AS13" i="54"/>
  <c r="AO13" i="54"/>
  <c r="AK13" i="54"/>
  <c r="AC13" i="54"/>
  <c r="Y13" i="54"/>
  <c r="AR13" i="54"/>
  <c r="AN13" i="54"/>
  <c r="AJ13" i="54"/>
  <c r="AF13" i="54"/>
  <c r="AB13" i="54"/>
  <c r="X13" i="54"/>
  <c r="AU13" i="54"/>
  <c r="AU14" i="54"/>
  <c r="AI14" i="54"/>
  <c r="AE14" i="54"/>
  <c r="W14" i="54"/>
  <c r="AT14" i="54"/>
  <c r="AP14" i="54"/>
  <c r="AL14" i="54"/>
  <c r="AH14" i="54"/>
  <c r="AD14" i="54"/>
  <c r="V14" i="54"/>
  <c r="AS14" i="54"/>
  <c r="AO14" i="54"/>
  <c r="AK14" i="54"/>
  <c r="AC14" i="54"/>
  <c r="Y14" i="54"/>
  <c r="AF14" i="54"/>
  <c r="AN14" i="54"/>
  <c r="R7" i="55"/>
  <c r="N7" i="55"/>
  <c r="Q7" i="55"/>
  <c r="M7" i="55"/>
  <c r="P7" i="55"/>
  <c r="L7" i="55"/>
  <c r="W7" i="55"/>
  <c r="AI7" i="55"/>
  <c r="X8" i="55"/>
  <c r="O11" i="55"/>
  <c r="AT12" i="55"/>
  <c r="AP12" i="55"/>
  <c r="AL12" i="55"/>
  <c r="AH12" i="55"/>
  <c r="AD12" i="55"/>
  <c r="V12" i="55"/>
  <c r="AU12" i="55"/>
  <c r="AO12" i="55"/>
  <c r="AJ12" i="55"/>
  <c r="AE12" i="55"/>
  <c r="Y12" i="55"/>
  <c r="AS12" i="55"/>
  <c r="AN12" i="55"/>
  <c r="AI12" i="55"/>
  <c r="AC12" i="55"/>
  <c r="X12" i="55"/>
  <c r="AR12" i="55"/>
  <c r="AB12" i="55"/>
  <c r="W12" i="55"/>
  <c r="AK12" i="55"/>
  <c r="Q14" i="55"/>
  <c r="AK14" i="55"/>
  <c r="AU14" i="55"/>
  <c r="AT16" i="55"/>
  <c r="AP16" i="55"/>
  <c r="AL16" i="55"/>
  <c r="AH16" i="55"/>
  <c r="AD16" i="55"/>
  <c r="V16" i="55"/>
  <c r="AS16" i="55"/>
  <c r="AN16" i="55"/>
  <c r="AI16" i="55"/>
  <c r="AC16" i="55"/>
  <c r="X16" i="55"/>
  <c r="AR16" i="55"/>
  <c r="AB16" i="55"/>
  <c r="W16" i="55"/>
  <c r="AK16" i="55"/>
  <c r="AF16" i="55"/>
  <c r="R11" i="57"/>
  <c r="N11" i="57"/>
  <c r="Q11" i="57"/>
  <c r="M11" i="57"/>
  <c r="P11" i="57"/>
  <c r="O11" i="57"/>
  <c r="L11" i="57"/>
  <c r="AO8" i="58"/>
  <c r="AP9" i="58"/>
  <c r="R12" i="59"/>
  <c r="N12" i="59"/>
  <c r="Q12" i="59"/>
  <c r="M12" i="59"/>
  <c r="P12" i="59"/>
  <c r="O12" i="59"/>
  <c r="L12" i="59"/>
  <c r="AO14" i="59"/>
  <c r="AP15" i="59"/>
  <c r="AU9" i="60"/>
  <c r="AI9" i="60"/>
  <c r="AE9" i="60"/>
  <c r="W9" i="60"/>
  <c r="AT9" i="60"/>
  <c r="AP9" i="60"/>
  <c r="AL9" i="60"/>
  <c r="AH9" i="60"/>
  <c r="AD9" i="60"/>
  <c r="V9" i="60"/>
  <c r="AR9" i="60"/>
  <c r="AF9" i="60"/>
  <c r="Y9" i="60"/>
  <c r="AK9" i="60"/>
  <c r="AC9" i="60"/>
  <c r="X9" i="60"/>
  <c r="AO9" i="60"/>
  <c r="AJ9" i="60"/>
  <c r="AB9" i="60"/>
  <c r="AN9" i="60"/>
  <c r="AU13" i="60"/>
  <c r="AI13" i="60"/>
  <c r="AE13" i="60"/>
  <c r="W13" i="60"/>
  <c r="AT13" i="60"/>
  <c r="AP13" i="60"/>
  <c r="AL13" i="60"/>
  <c r="AH13" i="60"/>
  <c r="AD13" i="60"/>
  <c r="V13" i="60"/>
  <c r="AK13" i="60"/>
  <c r="AC13" i="60"/>
  <c r="X13" i="60"/>
  <c r="AO13" i="60"/>
  <c r="AJ13" i="60"/>
  <c r="AB13" i="60"/>
  <c r="AS13" i="60"/>
  <c r="AN13" i="60"/>
  <c r="O9" i="46"/>
  <c r="Y11" i="46"/>
  <c r="AK11" i="46"/>
  <c r="AS11" i="46"/>
  <c r="AC8" i="21"/>
  <c r="AK8" i="21"/>
  <c r="Y12" i="21"/>
  <c r="AC12" i="21"/>
  <c r="AK12" i="21"/>
  <c r="AS12" i="21"/>
  <c r="AC8" i="47"/>
  <c r="AO8" i="47"/>
  <c r="AS12" i="47"/>
  <c r="Y16" i="47"/>
  <c r="AK16" i="47"/>
  <c r="AC7" i="48"/>
  <c r="AO7" i="48"/>
  <c r="Y11" i="48"/>
  <c r="AK11" i="48"/>
  <c r="Y15" i="48"/>
  <c r="AO15" i="48"/>
  <c r="AT15" i="48"/>
  <c r="AS10" i="49"/>
  <c r="AO10" i="49"/>
  <c r="AK10" i="49"/>
  <c r="AC10" i="49"/>
  <c r="Y10" i="49"/>
  <c r="AI10" i="49"/>
  <c r="AN10" i="49"/>
  <c r="AT10" i="49"/>
  <c r="Q8" i="50"/>
  <c r="M8" i="50"/>
  <c r="P8" i="50"/>
  <c r="L8" i="50"/>
  <c r="AT9" i="50"/>
  <c r="AP9" i="50"/>
  <c r="AL9" i="50"/>
  <c r="AH9" i="50"/>
  <c r="AD9" i="50"/>
  <c r="V9" i="50"/>
  <c r="AS9" i="50"/>
  <c r="AO9" i="50"/>
  <c r="AK9" i="50"/>
  <c r="AC9" i="50"/>
  <c r="Y9" i="50"/>
  <c r="AI9" i="50"/>
  <c r="AU14" i="50"/>
  <c r="AI14" i="50"/>
  <c r="AE14" i="50"/>
  <c r="W14" i="50"/>
  <c r="AT14" i="50"/>
  <c r="AP14" i="50"/>
  <c r="AL14" i="50"/>
  <c r="AH14" i="50"/>
  <c r="AD14" i="50"/>
  <c r="V14" i="50"/>
  <c r="AB14" i="50"/>
  <c r="AO14" i="50"/>
  <c r="AH11" i="51"/>
  <c r="R13" i="52"/>
  <c r="N13" i="52"/>
  <c r="Q13" i="52"/>
  <c r="M13" i="52"/>
  <c r="AU14" i="52"/>
  <c r="AI14" i="52"/>
  <c r="AE14" i="52"/>
  <c r="W14" i="52"/>
  <c r="AT14" i="52"/>
  <c r="AP14" i="52"/>
  <c r="AL14" i="52"/>
  <c r="AH14" i="52"/>
  <c r="AD14" i="52"/>
  <c r="V14" i="52"/>
  <c r="Z14" i="52" s="1"/>
  <c r="AO14" i="52"/>
  <c r="AU13" i="53"/>
  <c r="AF14" i="53"/>
  <c r="AR15" i="54"/>
  <c r="AN15" i="54"/>
  <c r="AJ15" i="54"/>
  <c r="AF15" i="54"/>
  <c r="AB15" i="54"/>
  <c r="X15" i="54"/>
  <c r="AU15" i="54"/>
  <c r="AI15" i="54"/>
  <c r="AE15" i="54"/>
  <c r="W15" i="54"/>
  <c r="AT15" i="54"/>
  <c r="AP15" i="54"/>
  <c r="AL15" i="54"/>
  <c r="AH15" i="54"/>
  <c r="AD15" i="54"/>
  <c r="V15" i="54"/>
  <c r="AU11" i="55"/>
  <c r="Q9" i="56"/>
  <c r="M9" i="56"/>
  <c r="O9" i="56"/>
  <c r="N9" i="56"/>
  <c r="R9" i="56"/>
  <c r="L9" i="56"/>
  <c r="V11" i="46"/>
  <c r="AD11" i="46"/>
  <c r="L13" i="46"/>
  <c r="P13" i="46"/>
  <c r="V8" i="21"/>
  <c r="AD8" i="21"/>
  <c r="AL8" i="21"/>
  <c r="AP8" i="21"/>
  <c r="AT8" i="21"/>
  <c r="O9" i="21"/>
  <c r="V12" i="21"/>
  <c r="AD12" i="21"/>
  <c r="AL12" i="21"/>
  <c r="O13" i="21"/>
  <c r="P14" i="21"/>
  <c r="V8" i="47"/>
  <c r="AD8" i="47"/>
  <c r="AP8" i="47"/>
  <c r="L10" i="47"/>
  <c r="V12" i="47"/>
  <c r="Z12" i="47" s="1"/>
  <c r="AH12" i="47"/>
  <c r="AP12" i="47"/>
  <c r="O13" i="47"/>
  <c r="L14" i="47"/>
  <c r="V16" i="47"/>
  <c r="AD16" i="47"/>
  <c r="AP16" i="47"/>
  <c r="O7" i="46"/>
  <c r="P8" i="46"/>
  <c r="L7" i="46"/>
  <c r="M8" i="46"/>
  <c r="N9" i="46"/>
  <c r="L11" i="46"/>
  <c r="X11" i="46"/>
  <c r="AB11" i="46"/>
  <c r="AF11" i="46"/>
  <c r="AJ11" i="46"/>
  <c r="AN11" i="46"/>
  <c r="AR11" i="46"/>
  <c r="M12" i="46"/>
  <c r="N13" i="46"/>
  <c r="R13" i="46"/>
  <c r="L8" i="21"/>
  <c r="X8" i="21"/>
  <c r="AB8" i="21"/>
  <c r="AF8" i="21"/>
  <c r="AJ8" i="21"/>
  <c r="AN8" i="21"/>
  <c r="AR8" i="21"/>
  <c r="M9" i="21"/>
  <c r="N10" i="21"/>
  <c r="L12" i="21"/>
  <c r="X12" i="21"/>
  <c r="AB12" i="21"/>
  <c r="AF12" i="21"/>
  <c r="AJ12" i="21"/>
  <c r="AN12" i="21"/>
  <c r="AR12" i="21"/>
  <c r="M13" i="21"/>
  <c r="N14" i="21"/>
  <c r="R14" i="21"/>
  <c r="L8" i="47"/>
  <c r="X8" i="47"/>
  <c r="AB8" i="47"/>
  <c r="AF8" i="47"/>
  <c r="AJ8" i="47"/>
  <c r="AN8" i="47"/>
  <c r="M9" i="47"/>
  <c r="N10" i="47"/>
  <c r="R10" i="47"/>
  <c r="L12" i="47"/>
  <c r="X12" i="47"/>
  <c r="AB12" i="47"/>
  <c r="AF12" i="47"/>
  <c r="AJ12" i="47"/>
  <c r="AN12" i="47"/>
  <c r="AR12" i="47"/>
  <c r="M13" i="47"/>
  <c r="N14" i="47"/>
  <c r="R14" i="47"/>
  <c r="L16" i="47"/>
  <c r="X16" i="47"/>
  <c r="AB16" i="47"/>
  <c r="AF16" i="47"/>
  <c r="AJ16" i="47"/>
  <c r="AN16" i="47"/>
  <c r="AR16" i="47"/>
  <c r="M17" i="47"/>
  <c r="N18" i="47"/>
  <c r="R18" i="47"/>
  <c r="L7" i="48"/>
  <c r="X7" i="48"/>
  <c r="AB7" i="48"/>
  <c r="AF7" i="48"/>
  <c r="AJ7" i="48"/>
  <c r="AN7" i="48"/>
  <c r="AR7" i="48"/>
  <c r="M8" i="48"/>
  <c r="N9" i="48"/>
  <c r="L11" i="48"/>
  <c r="X11" i="48"/>
  <c r="AB11" i="48"/>
  <c r="AF11" i="48"/>
  <c r="AJ11" i="48"/>
  <c r="AN11" i="48"/>
  <c r="AR11" i="48"/>
  <c r="M12" i="48"/>
  <c r="N13" i="48"/>
  <c r="L15" i="48"/>
  <c r="X15" i="48"/>
  <c r="AC15" i="48"/>
  <c r="AH15" i="48"/>
  <c r="AS15" i="48"/>
  <c r="AS16" i="48"/>
  <c r="AO16" i="48"/>
  <c r="AK16" i="48"/>
  <c r="AC16" i="48"/>
  <c r="Y16" i="48"/>
  <c r="Z16" i="48" s="1"/>
  <c r="AE16" i="48"/>
  <c r="AI16" i="48"/>
  <c r="AN16" i="48"/>
  <c r="AT16" i="48"/>
  <c r="L7" i="49"/>
  <c r="Q7" i="49"/>
  <c r="M9" i="49"/>
  <c r="R9" i="49"/>
  <c r="V9" i="49"/>
  <c r="AL9" i="49"/>
  <c r="N10" i="49"/>
  <c r="X10" i="49"/>
  <c r="AD10" i="49"/>
  <c r="AH10" i="49"/>
  <c r="AR10" i="49"/>
  <c r="R11" i="49"/>
  <c r="N11" i="49"/>
  <c r="P11" i="49"/>
  <c r="P13" i="49"/>
  <c r="L13" i="49"/>
  <c r="Q13" i="49"/>
  <c r="AS13" i="49"/>
  <c r="AO13" i="49"/>
  <c r="AK13" i="49"/>
  <c r="AR13" i="49"/>
  <c r="AN13" i="49"/>
  <c r="AJ13" i="49"/>
  <c r="AF13" i="49"/>
  <c r="AB13" i="49"/>
  <c r="X13" i="49"/>
  <c r="Z13" i="49" s="1"/>
  <c r="AE13" i="49"/>
  <c r="AL13" i="49"/>
  <c r="AT13" i="49"/>
  <c r="L14" i="49"/>
  <c r="AT14" i="49"/>
  <c r="AP14" i="49"/>
  <c r="AL14" i="49"/>
  <c r="AH14" i="49"/>
  <c r="AD14" i="49"/>
  <c r="V14" i="49"/>
  <c r="AS14" i="49"/>
  <c r="AO14" i="49"/>
  <c r="AK14" i="49"/>
  <c r="AC14" i="49"/>
  <c r="Y14" i="49"/>
  <c r="AB14" i="49"/>
  <c r="AI14" i="49"/>
  <c r="Y7" i="50"/>
  <c r="AD7" i="50"/>
  <c r="AL7" i="50"/>
  <c r="R8" i="50"/>
  <c r="R9" i="50"/>
  <c r="N9" i="50"/>
  <c r="Q9" i="50"/>
  <c r="M9" i="50"/>
  <c r="AN9" i="50"/>
  <c r="V11" i="50"/>
  <c r="AC11" i="50"/>
  <c r="AK11" i="50"/>
  <c r="AP11" i="50"/>
  <c r="O12" i="50"/>
  <c r="P13" i="50"/>
  <c r="X13" i="50"/>
  <c r="AF13" i="50"/>
  <c r="AU13" i="50"/>
  <c r="AN14" i="50"/>
  <c r="AS14" i="50"/>
  <c r="AR7" i="51"/>
  <c r="AN7" i="51"/>
  <c r="AJ7" i="51"/>
  <c r="AF7" i="51"/>
  <c r="AB7" i="51"/>
  <c r="X7" i="51"/>
  <c r="AU7" i="51"/>
  <c r="AI7" i="51"/>
  <c r="AE7" i="51"/>
  <c r="W7" i="51"/>
  <c r="Z7" i="51" s="1"/>
  <c r="AH7" i="51"/>
  <c r="AO7" i="51"/>
  <c r="AT7" i="51"/>
  <c r="N8" i="51"/>
  <c r="O9" i="51"/>
  <c r="W9" i="51"/>
  <c r="AE9" i="51"/>
  <c r="AJ9" i="51"/>
  <c r="AR9" i="51"/>
  <c r="L12" i="51"/>
  <c r="AT12" i="51"/>
  <c r="AO12" i="51"/>
  <c r="AJ12" i="51"/>
  <c r="AE12" i="51"/>
  <c r="V12" i="51"/>
  <c r="AS12" i="51"/>
  <c r="AN12" i="51"/>
  <c r="AI12" i="51"/>
  <c r="AD12" i="51"/>
  <c r="Y12" i="51"/>
  <c r="AC12" i="51"/>
  <c r="AL12" i="51"/>
  <c r="Y7" i="52"/>
  <c r="AD7" i="52"/>
  <c r="AL7" i="52"/>
  <c r="R8" i="52"/>
  <c r="R9" i="52"/>
  <c r="N9" i="52"/>
  <c r="Q9" i="52"/>
  <c r="M9" i="52"/>
  <c r="AN9" i="52"/>
  <c r="V11" i="52"/>
  <c r="Z11" i="52" s="1"/>
  <c r="AC11" i="52"/>
  <c r="AK11" i="52"/>
  <c r="AP11" i="52"/>
  <c r="O12" i="52"/>
  <c r="P13" i="52"/>
  <c r="X13" i="52"/>
  <c r="AF13" i="52"/>
  <c r="AU13" i="52"/>
  <c r="AN14" i="52"/>
  <c r="AS14" i="52"/>
  <c r="AR15" i="52"/>
  <c r="AN15" i="52"/>
  <c r="AJ15" i="52"/>
  <c r="AF15" i="52"/>
  <c r="AB15" i="52"/>
  <c r="X15" i="52"/>
  <c r="AU15" i="52"/>
  <c r="AI15" i="52"/>
  <c r="AE15" i="52"/>
  <c r="W15" i="52"/>
  <c r="AT15" i="52"/>
  <c r="AP15" i="52"/>
  <c r="AL15" i="52"/>
  <c r="AH15" i="52"/>
  <c r="AD15" i="52"/>
  <c r="R17" i="52"/>
  <c r="N17" i="52"/>
  <c r="Q17" i="52"/>
  <c r="M17" i="52"/>
  <c r="P17" i="52"/>
  <c r="L17" i="52"/>
  <c r="W17" i="52"/>
  <c r="AI17" i="52"/>
  <c r="X18" i="52"/>
  <c r="AC7" i="53"/>
  <c r="AO7" i="53"/>
  <c r="O9" i="53"/>
  <c r="AJ10" i="53"/>
  <c r="AR10" i="53"/>
  <c r="AR11" i="53"/>
  <c r="AN11" i="53"/>
  <c r="AJ11" i="53"/>
  <c r="AF11" i="53"/>
  <c r="AB11" i="53"/>
  <c r="X11" i="53"/>
  <c r="AU11" i="53"/>
  <c r="AI11" i="53"/>
  <c r="AE11" i="53"/>
  <c r="W11" i="53"/>
  <c r="AT11" i="53"/>
  <c r="AP11" i="53"/>
  <c r="AL11" i="53"/>
  <c r="AH11" i="53"/>
  <c r="AD11" i="53"/>
  <c r="V11" i="53"/>
  <c r="AE13" i="53"/>
  <c r="Y7" i="54"/>
  <c r="AK7" i="54"/>
  <c r="AS7" i="54"/>
  <c r="AT9" i="54"/>
  <c r="AP9" i="54"/>
  <c r="AL9" i="54"/>
  <c r="AH9" i="54"/>
  <c r="AD9" i="54"/>
  <c r="V9" i="54"/>
  <c r="AS9" i="54"/>
  <c r="AO9" i="54"/>
  <c r="AK9" i="54"/>
  <c r="AC9" i="54"/>
  <c r="Y9" i="54"/>
  <c r="AR9" i="54"/>
  <c r="AN9" i="54"/>
  <c r="AJ9" i="54"/>
  <c r="AF9" i="54"/>
  <c r="AB9" i="54"/>
  <c r="X9" i="54"/>
  <c r="AU9" i="54"/>
  <c r="AU10" i="54"/>
  <c r="AI10" i="54"/>
  <c r="AE10" i="54"/>
  <c r="W10" i="54"/>
  <c r="AT10" i="54"/>
  <c r="AP10" i="54"/>
  <c r="AL10" i="54"/>
  <c r="AH10" i="54"/>
  <c r="AD10" i="54"/>
  <c r="V10" i="54"/>
  <c r="AS10" i="54"/>
  <c r="AO10" i="54"/>
  <c r="AK10" i="54"/>
  <c r="AC10" i="54"/>
  <c r="Y10" i="54"/>
  <c r="AF10" i="54"/>
  <c r="AN10" i="54"/>
  <c r="R13" i="54"/>
  <c r="N13" i="54"/>
  <c r="Q13" i="54"/>
  <c r="M13" i="54"/>
  <c r="P13" i="54"/>
  <c r="L13" i="54"/>
  <c r="W13" i="54"/>
  <c r="AI13" i="54"/>
  <c r="X14" i="54"/>
  <c r="AC15" i="54"/>
  <c r="AO15" i="54"/>
  <c r="O7" i="55"/>
  <c r="AJ8" i="55"/>
  <c r="AR8" i="55"/>
  <c r="AR9" i="55"/>
  <c r="AN9" i="55"/>
  <c r="AJ9" i="55"/>
  <c r="AF9" i="55"/>
  <c r="AB9" i="55"/>
  <c r="X9" i="55"/>
  <c r="AU9" i="55"/>
  <c r="AI9" i="55"/>
  <c r="AE9" i="55"/>
  <c r="W9" i="55"/>
  <c r="AT9" i="55"/>
  <c r="AP9" i="55"/>
  <c r="AL9" i="55"/>
  <c r="AH9" i="55"/>
  <c r="AD9" i="55"/>
  <c r="V9" i="55"/>
  <c r="Z9" i="55" s="1"/>
  <c r="Y16" i="55"/>
  <c r="AJ16" i="55"/>
  <c r="AU16" i="55"/>
  <c r="AU7" i="56"/>
  <c r="AI7" i="56"/>
  <c r="AE7" i="56"/>
  <c r="W7" i="56"/>
  <c r="AH7" i="56"/>
  <c r="AC7" i="56"/>
  <c r="Y7" i="56"/>
  <c r="AT7" i="56"/>
  <c r="AP7" i="56"/>
  <c r="AL7" i="56"/>
  <c r="AB7" i="56"/>
  <c r="X7" i="56"/>
  <c r="AS7" i="56"/>
  <c r="AO7" i="56"/>
  <c r="AK7" i="56"/>
  <c r="AF7" i="56"/>
  <c r="V7" i="56"/>
  <c r="AC10" i="56"/>
  <c r="AN10" i="56"/>
  <c r="AU15" i="56"/>
  <c r="AI15" i="56"/>
  <c r="AE15" i="56"/>
  <c r="W15" i="56"/>
  <c r="AT15" i="56"/>
  <c r="AP15" i="56"/>
  <c r="AL15" i="56"/>
  <c r="AH15" i="56"/>
  <c r="AD15" i="56"/>
  <c r="V15" i="56"/>
  <c r="AR15" i="56"/>
  <c r="AF15" i="56"/>
  <c r="Y15" i="56"/>
  <c r="AK15" i="56"/>
  <c r="AC15" i="56"/>
  <c r="X15" i="56"/>
  <c r="AO15" i="56"/>
  <c r="AJ15" i="56"/>
  <c r="AB15" i="56"/>
  <c r="AN15" i="56"/>
  <c r="AT7" i="57"/>
  <c r="AP7" i="57"/>
  <c r="AL7" i="57"/>
  <c r="AH7" i="57"/>
  <c r="AD7" i="57"/>
  <c r="V7" i="57"/>
  <c r="AS7" i="57"/>
  <c r="AO7" i="57"/>
  <c r="AK7" i="57"/>
  <c r="AC7" i="57"/>
  <c r="Y7" i="57"/>
  <c r="AN7" i="57"/>
  <c r="AU7" i="57"/>
  <c r="AF7" i="57"/>
  <c r="X7" i="57"/>
  <c r="AR7" i="57"/>
  <c r="AJ7" i="57"/>
  <c r="AE7" i="57"/>
  <c r="W7" i="57"/>
  <c r="AI7" i="57"/>
  <c r="AF8" i="57"/>
  <c r="AB11" i="58"/>
  <c r="AO11" i="58"/>
  <c r="AU15" i="58"/>
  <c r="AI15" i="58"/>
  <c r="AE15" i="58"/>
  <c r="W15" i="58"/>
  <c r="AT15" i="58"/>
  <c r="AP15" i="58"/>
  <c r="AL15" i="58"/>
  <c r="AH15" i="58"/>
  <c r="AD15" i="58"/>
  <c r="V15" i="58"/>
  <c r="AR15" i="58"/>
  <c r="AF15" i="58"/>
  <c r="Y15" i="58"/>
  <c r="AK15" i="58"/>
  <c r="AC15" i="58"/>
  <c r="X15" i="58"/>
  <c r="AO15" i="58"/>
  <c r="AJ15" i="58"/>
  <c r="AB15" i="58"/>
  <c r="AN15" i="58"/>
  <c r="AT8" i="59"/>
  <c r="AP8" i="59"/>
  <c r="AL8" i="59"/>
  <c r="AH8" i="59"/>
  <c r="AD8" i="59"/>
  <c r="V8" i="59"/>
  <c r="AS8" i="59"/>
  <c r="AO8" i="59"/>
  <c r="AK8" i="59"/>
  <c r="AC8" i="59"/>
  <c r="Y8" i="59"/>
  <c r="AN8" i="59"/>
  <c r="AU8" i="59"/>
  <c r="AF8" i="59"/>
  <c r="X8" i="59"/>
  <c r="AR8" i="59"/>
  <c r="AJ8" i="59"/>
  <c r="AE8" i="59"/>
  <c r="W8" i="59"/>
  <c r="AI8" i="59"/>
  <c r="AF9" i="59"/>
  <c r="AB17" i="59"/>
  <c r="AO17" i="59"/>
  <c r="AB12" i="60"/>
  <c r="Y13" i="60"/>
  <c r="Q15" i="60"/>
  <c r="M15" i="60"/>
  <c r="P15" i="60"/>
  <c r="L15" i="60"/>
  <c r="R15" i="60"/>
  <c r="N15" i="60"/>
  <c r="O15" i="60"/>
  <c r="AC11" i="46"/>
  <c r="Y8" i="21"/>
  <c r="AC12" i="47"/>
  <c r="AC16" i="47"/>
  <c r="Y7" i="48"/>
  <c r="AC11" i="48"/>
  <c r="AD15" i="48"/>
  <c r="Q16" i="48"/>
  <c r="M16" i="48"/>
  <c r="P16" i="48"/>
  <c r="AJ14" i="50"/>
  <c r="AR11" i="51"/>
  <c r="AN11" i="51"/>
  <c r="AJ11" i="51"/>
  <c r="AF11" i="51"/>
  <c r="AB11" i="51"/>
  <c r="X11" i="51"/>
  <c r="AU11" i="51"/>
  <c r="AI11" i="51"/>
  <c r="AE11" i="51"/>
  <c r="W11" i="51"/>
  <c r="AJ14" i="52"/>
  <c r="AU14" i="53"/>
  <c r="AI14" i="53"/>
  <c r="AE14" i="53"/>
  <c r="W14" i="53"/>
  <c r="AT14" i="53"/>
  <c r="AP14" i="53"/>
  <c r="AL14" i="53"/>
  <c r="AH14" i="53"/>
  <c r="AD14" i="53"/>
  <c r="V14" i="53"/>
  <c r="AS14" i="53"/>
  <c r="AO14" i="53"/>
  <c r="AK14" i="53"/>
  <c r="AC14" i="53"/>
  <c r="Y14" i="53"/>
  <c r="AN14" i="53"/>
  <c r="R9" i="54"/>
  <c r="N9" i="54"/>
  <c r="Q9" i="54"/>
  <c r="M9" i="54"/>
  <c r="P9" i="54"/>
  <c r="L9" i="54"/>
  <c r="AT11" i="55"/>
  <c r="AP11" i="55"/>
  <c r="AL11" i="55"/>
  <c r="AH11" i="55"/>
  <c r="AD11" i="55"/>
  <c r="V11" i="55"/>
  <c r="AS11" i="55"/>
  <c r="AO11" i="55"/>
  <c r="AK11" i="55"/>
  <c r="AC11" i="55"/>
  <c r="Y11" i="55"/>
  <c r="AR11" i="55"/>
  <c r="AN11" i="55"/>
  <c r="AJ11" i="55"/>
  <c r="AF11" i="55"/>
  <c r="AB11" i="55"/>
  <c r="X11" i="55"/>
  <c r="AU11" i="56"/>
  <c r="AI11" i="56"/>
  <c r="AE11" i="56"/>
  <c r="W11" i="56"/>
  <c r="AT11" i="56"/>
  <c r="AP11" i="56"/>
  <c r="AL11" i="56"/>
  <c r="AB11" i="56"/>
  <c r="X11" i="56"/>
  <c r="AS11" i="56"/>
  <c r="AO11" i="56"/>
  <c r="AK11" i="56"/>
  <c r="AF11" i="56"/>
  <c r="V11" i="56"/>
  <c r="AR11" i="56"/>
  <c r="AN11" i="56"/>
  <c r="AJ11" i="56"/>
  <c r="AD11" i="56"/>
  <c r="AU8" i="57"/>
  <c r="AI8" i="57"/>
  <c r="AE8" i="57"/>
  <c r="W8" i="57"/>
  <c r="AT8" i="57"/>
  <c r="AP8" i="57"/>
  <c r="AL8" i="57"/>
  <c r="AH8" i="57"/>
  <c r="AD8" i="57"/>
  <c r="V8" i="57"/>
  <c r="AK8" i="57"/>
  <c r="AC8" i="57"/>
  <c r="X8" i="57"/>
  <c r="AO8" i="57"/>
  <c r="AJ8" i="57"/>
  <c r="AB8" i="57"/>
  <c r="AS8" i="57"/>
  <c r="AN8" i="57"/>
  <c r="AU9" i="59"/>
  <c r="AI9" i="59"/>
  <c r="AE9" i="59"/>
  <c r="W9" i="59"/>
  <c r="AT9" i="59"/>
  <c r="AP9" i="59"/>
  <c r="AL9" i="59"/>
  <c r="AH9" i="59"/>
  <c r="AD9" i="59"/>
  <c r="V9" i="59"/>
  <c r="AK9" i="59"/>
  <c r="AC9" i="59"/>
  <c r="X9" i="59"/>
  <c r="AO9" i="59"/>
  <c r="AJ9" i="59"/>
  <c r="AB9" i="59"/>
  <c r="AS9" i="59"/>
  <c r="AN9" i="59"/>
  <c r="O16" i="52"/>
  <c r="O8" i="53"/>
  <c r="O12" i="53"/>
  <c r="O8" i="54"/>
  <c r="O12" i="54"/>
  <c r="O16" i="54"/>
  <c r="O10" i="55"/>
  <c r="R16" i="55"/>
  <c r="N16" i="55"/>
  <c r="P16" i="55"/>
  <c r="P8" i="56"/>
  <c r="L8" i="56"/>
  <c r="Q8" i="56"/>
  <c r="AR8" i="56"/>
  <c r="AN8" i="56"/>
  <c r="AJ8" i="56"/>
  <c r="AF8" i="56"/>
  <c r="AB8" i="56"/>
  <c r="X8" i="56"/>
  <c r="AE8" i="56"/>
  <c r="AK8" i="56"/>
  <c r="AP8" i="56"/>
  <c r="AU8" i="56"/>
  <c r="W9" i="56"/>
  <c r="AB9" i="56"/>
  <c r="AL9" i="56"/>
  <c r="AS13" i="56"/>
  <c r="AO13" i="56"/>
  <c r="AK13" i="56"/>
  <c r="AC13" i="56"/>
  <c r="Y13" i="56"/>
  <c r="AR13" i="56"/>
  <c r="AN13" i="56"/>
  <c r="AJ13" i="56"/>
  <c r="AF13" i="56"/>
  <c r="AB13" i="56"/>
  <c r="X13" i="56"/>
  <c r="AH13" i="56"/>
  <c r="AP13" i="56"/>
  <c r="X14" i="56"/>
  <c r="AF14" i="56"/>
  <c r="AU14" i="56"/>
  <c r="Q17" i="56"/>
  <c r="M17" i="56"/>
  <c r="P17" i="56"/>
  <c r="L17" i="56"/>
  <c r="O7" i="57"/>
  <c r="Y9" i="57"/>
  <c r="AD9" i="57"/>
  <c r="AL9" i="57"/>
  <c r="W10" i="57"/>
  <c r="AE10" i="57"/>
  <c r="AL10" i="57"/>
  <c r="AT10" i="57"/>
  <c r="AT11" i="57"/>
  <c r="AP11" i="57"/>
  <c r="AL11" i="57"/>
  <c r="AH11" i="57"/>
  <c r="AD11" i="57"/>
  <c r="V11" i="57"/>
  <c r="AS11" i="57"/>
  <c r="AO11" i="57"/>
  <c r="AK11" i="57"/>
  <c r="AC11" i="57"/>
  <c r="Y11" i="57"/>
  <c r="AB11" i="57"/>
  <c r="AI11" i="57"/>
  <c r="Y7" i="58"/>
  <c r="AF7" i="58"/>
  <c r="AR7" i="58"/>
  <c r="O9" i="58"/>
  <c r="R10" i="58"/>
  <c r="N10" i="58"/>
  <c r="Q10" i="58"/>
  <c r="M10" i="58"/>
  <c r="AR12" i="58"/>
  <c r="AN12" i="58"/>
  <c r="AJ12" i="58"/>
  <c r="AF12" i="58"/>
  <c r="AB12" i="58"/>
  <c r="X12" i="58"/>
  <c r="AU12" i="58"/>
  <c r="AI12" i="58"/>
  <c r="AE12" i="58"/>
  <c r="W12" i="58"/>
  <c r="AH12" i="58"/>
  <c r="AO12" i="58"/>
  <c r="AT12" i="58"/>
  <c r="AS13" i="58"/>
  <c r="AO13" i="58"/>
  <c r="AK13" i="58"/>
  <c r="AC13" i="58"/>
  <c r="Y13" i="58"/>
  <c r="AR13" i="58"/>
  <c r="AN13" i="58"/>
  <c r="AJ13" i="58"/>
  <c r="AF13" i="58"/>
  <c r="AB13" i="58"/>
  <c r="X13" i="58"/>
  <c r="AH13" i="58"/>
  <c r="AP13" i="58"/>
  <c r="X14" i="58"/>
  <c r="AF14" i="58"/>
  <c r="AU14" i="58"/>
  <c r="Q7" i="59"/>
  <c r="M7" i="59"/>
  <c r="P7" i="59"/>
  <c r="L7" i="59"/>
  <c r="O8" i="59"/>
  <c r="Y10" i="59"/>
  <c r="AD10" i="59"/>
  <c r="AL10" i="59"/>
  <c r="W11" i="59"/>
  <c r="AE11" i="59"/>
  <c r="AL11" i="59"/>
  <c r="AT11" i="59"/>
  <c r="AT12" i="59"/>
  <c r="AP12" i="59"/>
  <c r="AL12" i="59"/>
  <c r="AH12" i="59"/>
  <c r="AD12" i="59"/>
  <c r="V12" i="59"/>
  <c r="AS12" i="59"/>
  <c r="AO12" i="59"/>
  <c r="AK12" i="59"/>
  <c r="AC12" i="59"/>
  <c r="Y12" i="59"/>
  <c r="AB12" i="59"/>
  <c r="AI12" i="59"/>
  <c r="Y13" i="59"/>
  <c r="AF13" i="59"/>
  <c r="AR13" i="59"/>
  <c r="O15" i="59"/>
  <c r="R16" i="59"/>
  <c r="N16" i="59"/>
  <c r="Q16" i="59"/>
  <c r="M16" i="59"/>
  <c r="AR18" i="59"/>
  <c r="AN18" i="59"/>
  <c r="AJ18" i="59"/>
  <c r="AF18" i="59"/>
  <c r="AB18" i="59"/>
  <c r="X18" i="59"/>
  <c r="AU18" i="59"/>
  <c r="AI18" i="59"/>
  <c r="AE18" i="59"/>
  <c r="W18" i="59"/>
  <c r="AH18" i="59"/>
  <c r="AO18" i="59"/>
  <c r="AT18" i="59"/>
  <c r="AS7" i="60"/>
  <c r="AO7" i="60"/>
  <c r="AK7" i="60"/>
  <c r="AC7" i="60"/>
  <c r="Y7" i="60"/>
  <c r="AR7" i="60"/>
  <c r="AN7" i="60"/>
  <c r="AJ7" i="60"/>
  <c r="AF7" i="60"/>
  <c r="AB7" i="60"/>
  <c r="X7" i="60"/>
  <c r="AH7" i="60"/>
  <c r="AP7" i="60"/>
  <c r="X8" i="60"/>
  <c r="AF8" i="60"/>
  <c r="AU8" i="60"/>
  <c r="Q11" i="60"/>
  <c r="M11" i="60"/>
  <c r="P11" i="60"/>
  <c r="L11" i="60"/>
  <c r="O12" i="60"/>
  <c r="AJ16" i="60"/>
  <c r="AR16" i="60"/>
  <c r="AH18" i="60"/>
  <c r="AJ8" i="61"/>
  <c r="AR8" i="61"/>
  <c r="AH10" i="61"/>
  <c r="AJ13" i="61"/>
  <c r="AR13" i="61"/>
  <c r="AH15" i="61"/>
  <c r="AJ19" i="61"/>
  <c r="AR19" i="61"/>
  <c r="AH21" i="61"/>
  <c r="AJ25" i="61"/>
  <c r="AR25" i="61"/>
  <c r="AH28" i="61"/>
  <c r="X31" i="61"/>
  <c r="N15" i="49"/>
  <c r="R15" i="49"/>
  <c r="X8" i="50"/>
  <c r="Z8" i="50" s="1"/>
  <c r="AB8" i="50"/>
  <c r="AF8" i="50"/>
  <c r="AJ8" i="50"/>
  <c r="AN8" i="50"/>
  <c r="AR8" i="50"/>
  <c r="N10" i="50"/>
  <c r="R10" i="50"/>
  <c r="X12" i="50"/>
  <c r="AB12" i="50"/>
  <c r="AF12" i="50"/>
  <c r="AJ12" i="50"/>
  <c r="AN12" i="50"/>
  <c r="AR12" i="50"/>
  <c r="N14" i="50"/>
  <c r="R14" i="50"/>
  <c r="X8" i="51"/>
  <c r="AB8" i="51"/>
  <c r="AF8" i="51"/>
  <c r="AJ8" i="51"/>
  <c r="AN8" i="51"/>
  <c r="AR8" i="51"/>
  <c r="N10" i="51"/>
  <c r="R10" i="51"/>
  <c r="X8" i="52"/>
  <c r="AB8" i="52"/>
  <c r="AF8" i="52"/>
  <c r="AJ8" i="52"/>
  <c r="AN8" i="52"/>
  <c r="AR8" i="52"/>
  <c r="N10" i="52"/>
  <c r="R10" i="52"/>
  <c r="X12" i="52"/>
  <c r="AB12" i="52"/>
  <c r="AF12" i="52"/>
  <c r="AJ12" i="52"/>
  <c r="AN12" i="52"/>
  <c r="AR12" i="52"/>
  <c r="N14" i="52"/>
  <c r="R14" i="52"/>
  <c r="L16" i="52"/>
  <c r="P16" i="52"/>
  <c r="X16" i="52"/>
  <c r="AB16" i="52"/>
  <c r="AF16" i="52"/>
  <c r="AJ16" i="52"/>
  <c r="AN16" i="52"/>
  <c r="AR16" i="52"/>
  <c r="N18" i="52"/>
  <c r="R18" i="52"/>
  <c r="L8" i="53"/>
  <c r="P8" i="53"/>
  <c r="X8" i="53"/>
  <c r="AB8" i="53"/>
  <c r="AF8" i="53"/>
  <c r="AJ8" i="53"/>
  <c r="AN8" i="53"/>
  <c r="AR8" i="53"/>
  <c r="N10" i="53"/>
  <c r="R10" i="53"/>
  <c r="L12" i="53"/>
  <c r="P12" i="53"/>
  <c r="X12" i="53"/>
  <c r="AB12" i="53"/>
  <c r="AF12" i="53"/>
  <c r="AJ12" i="53"/>
  <c r="AN12" i="53"/>
  <c r="AR12" i="53"/>
  <c r="N14" i="53"/>
  <c r="R14" i="53"/>
  <c r="L8" i="54"/>
  <c r="P8" i="54"/>
  <c r="X8" i="54"/>
  <c r="AB8" i="54"/>
  <c r="AF8" i="54"/>
  <c r="AJ8" i="54"/>
  <c r="AN8" i="54"/>
  <c r="AR8" i="54"/>
  <c r="N10" i="54"/>
  <c r="R10" i="54"/>
  <c r="L12" i="54"/>
  <c r="P12" i="54"/>
  <c r="X12" i="54"/>
  <c r="AB12" i="54"/>
  <c r="AF12" i="54"/>
  <c r="AJ12" i="54"/>
  <c r="AN12" i="54"/>
  <c r="AR12" i="54"/>
  <c r="N14" i="54"/>
  <c r="R14" i="54"/>
  <c r="L16" i="54"/>
  <c r="P16" i="54"/>
  <c r="X16" i="54"/>
  <c r="AB16" i="54"/>
  <c r="AF16" i="54"/>
  <c r="AJ16" i="54"/>
  <c r="AN16" i="54"/>
  <c r="AR16" i="54"/>
  <c r="N8" i="55"/>
  <c r="R8" i="55"/>
  <c r="L10" i="55"/>
  <c r="P10" i="55"/>
  <c r="X10" i="55"/>
  <c r="Z10" i="55" s="1"/>
  <c r="AB10" i="55"/>
  <c r="AF10" i="55"/>
  <c r="AJ10" i="55"/>
  <c r="AN10" i="55"/>
  <c r="AR10" i="55"/>
  <c r="N12" i="55"/>
  <c r="Y13" i="55"/>
  <c r="AC13" i="55"/>
  <c r="AS15" i="55"/>
  <c r="AO15" i="55"/>
  <c r="AK15" i="55"/>
  <c r="AC15" i="55"/>
  <c r="Y15" i="55"/>
  <c r="Z15" i="55" s="1"/>
  <c r="AE15" i="55"/>
  <c r="AI15" i="55"/>
  <c r="AN15" i="55"/>
  <c r="AT15" i="55"/>
  <c r="L16" i="55"/>
  <c r="Q16" i="55"/>
  <c r="M8" i="56"/>
  <c r="R8" i="56"/>
  <c r="V8" i="56"/>
  <c r="Z8" i="56" s="1"/>
  <c r="AL8" i="56"/>
  <c r="X9" i="56"/>
  <c r="AD9" i="56"/>
  <c r="AH9" i="56"/>
  <c r="R10" i="56"/>
  <c r="N10" i="56"/>
  <c r="P10" i="56"/>
  <c r="P12" i="56"/>
  <c r="L12" i="56"/>
  <c r="Q12" i="56"/>
  <c r="AR12" i="56"/>
  <c r="AN12" i="56"/>
  <c r="AJ12" i="56"/>
  <c r="AF12" i="56"/>
  <c r="AB12" i="56"/>
  <c r="X12" i="56"/>
  <c r="Z12" i="56" s="1"/>
  <c r="AU12" i="56"/>
  <c r="AE12" i="56"/>
  <c r="AK12" i="56"/>
  <c r="AP12" i="56"/>
  <c r="V13" i="56"/>
  <c r="AD13" i="56"/>
  <c r="AI13" i="56"/>
  <c r="R14" i="56"/>
  <c r="N14" i="56"/>
  <c r="Q14" i="56"/>
  <c r="M14" i="56"/>
  <c r="AR16" i="56"/>
  <c r="AN16" i="56"/>
  <c r="AJ16" i="56"/>
  <c r="AF16" i="56"/>
  <c r="AB16" i="56"/>
  <c r="X16" i="56"/>
  <c r="AU16" i="56"/>
  <c r="AI16" i="56"/>
  <c r="AE16" i="56"/>
  <c r="W16" i="56"/>
  <c r="Z16" i="56" s="1"/>
  <c r="AH16" i="56"/>
  <c r="AO16" i="56"/>
  <c r="AT16" i="56"/>
  <c r="N17" i="56"/>
  <c r="AS17" i="56"/>
  <c r="AO17" i="56"/>
  <c r="AK17" i="56"/>
  <c r="AC17" i="56"/>
  <c r="Y17" i="56"/>
  <c r="AR17" i="56"/>
  <c r="AN17" i="56"/>
  <c r="AJ17" i="56"/>
  <c r="AF17" i="56"/>
  <c r="AB17" i="56"/>
  <c r="X17" i="56"/>
  <c r="Z17" i="56" s="1"/>
  <c r="AH17" i="56"/>
  <c r="AP17" i="56"/>
  <c r="Q10" i="57"/>
  <c r="M10" i="57"/>
  <c r="P10" i="57"/>
  <c r="L10" i="57"/>
  <c r="W11" i="57"/>
  <c r="AE11" i="57"/>
  <c r="AJ11" i="57"/>
  <c r="AR11" i="57"/>
  <c r="AN7" i="58"/>
  <c r="L10" i="58"/>
  <c r="AT10" i="58"/>
  <c r="AP10" i="58"/>
  <c r="AL10" i="58"/>
  <c r="AH10" i="58"/>
  <c r="AD10" i="58"/>
  <c r="V10" i="58"/>
  <c r="AS10" i="58"/>
  <c r="AO10" i="58"/>
  <c r="AK10" i="58"/>
  <c r="AC10" i="58"/>
  <c r="Y10" i="58"/>
  <c r="AB10" i="58"/>
  <c r="AI10" i="58"/>
  <c r="V12" i="58"/>
  <c r="AC12" i="58"/>
  <c r="AK12" i="58"/>
  <c r="AP12" i="58"/>
  <c r="V13" i="58"/>
  <c r="AD13" i="58"/>
  <c r="AI13" i="58"/>
  <c r="R14" i="58"/>
  <c r="N14" i="58"/>
  <c r="Q14" i="58"/>
  <c r="M14" i="58"/>
  <c r="AR16" i="58"/>
  <c r="AN16" i="58"/>
  <c r="AJ16" i="58"/>
  <c r="AF16" i="58"/>
  <c r="AB16" i="58"/>
  <c r="X16" i="58"/>
  <c r="AU16" i="58"/>
  <c r="AI16" i="58"/>
  <c r="AE16" i="58"/>
  <c r="W16" i="58"/>
  <c r="Z16" i="58" s="1"/>
  <c r="AH16" i="58"/>
  <c r="AO16" i="58"/>
  <c r="AT16" i="58"/>
  <c r="N7" i="59"/>
  <c r="AS7" i="59"/>
  <c r="AO7" i="59"/>
  <c r="AK7" i="59"/>
  <c r="AC7" i="59"/>
  <c r="Y7" i="59"/>
  <c r="Z7" i="59" s="1"/>
  <c r="AR7" i="59"/>
  <c r="AN7" i="59"/>
  <c r="AJ7" i="59"/>
  <c r="AF7" i="59"/>
  <c r="AB7" i="59"/>
  <c r="X7" i="59"/>
  <c r="AH7" i="59"/>
  <c r="AP7" i="59"/>
  <c r="Q11" i="59"/>
  <c r="M11" i="59"/>
  <c r="P11" i="59"/>
  <c r="L11" i="59"/>
  <c r="W12" i="59"/>
  <c r="AE12" i="59"/>
  <c r="AJ12" i="59"/>
  <c r="AR12" i="59"/>
  <c r="AN13" i="59"/>
  <c r="L16" i="59"/>
  <c r="AT16" i="59"/>
  <c r="AP16" i="59"/>
  <c r="AL16" i="59"/>
  <c r="AH16" i="59"/>
  <c r="AD16" i="59"/>
  <c r="V16" i="59"/>
  <c r="AS16" i="59"/>
  <c r="AO16" i="59"/>
  <c r="AK16" i="59"/>
  <c r="AC16" i="59"/>
  <c r="Y16" i="59"/>
  <c r="AB16" i="59"/>
  <c r="AI16" i="59"/>
  <c r="V18" i="59"/>
  <c r="Z18" i="59" s="1"/>
  <c r="AC18" i="59"/>
  <c r="AK18" i="59"/>
  <c r="AP18" i="59"/>
  <c r="V7" i="60"/>
  <c r="Z7" i="60" s="1"/>
  <c r="AD7" i="60"/>
  <c r="AI7" i="60"/>
  <c r="R8" i="60"/>
  <c r="N8" i="60"/>
  <c r="Q8" i="60"/>
  <c r="M8" i="60"/>
  <c r="AR10" i="60"/>
  <c r="AN10" i="60"/>
  <c r="AJ10" i="60"/>
  <c r="AF10" i="60"/>
  <c r="AB10" i="60"/>
  <c r="X10" i="60"/>
  <c r="AU10" i="60"/>
  <c r="AI10" i="60"/>
  <c r="AE10" i="60"/>
  <c r="W10" i="60"/>
  <c r="AH10" i="60"/>
  <c r="AO10" i="60"/>
  <c r="AT10" i="60"/>
  <c r="AS11" i="60"/>
  <c r="AO11" i="60"/>
  <c r="AK11" i="60"/>
  <c r="AC11" i="60"/>
  <c r="Y11" i="60"/>
  <c r="AR11" i="60"/>
  <c r="AN11" i="60"/>
  <c r="AJ11" i="60"/>
  <c r="AF11" i="60"/>
  <c r="AB11" i="60"/>
  <c r="X11" i="60"/>
  <c r="AH11" i="60"/>
  <c r="AP11" i="60"/>
  <c r="AC17" i="60"/>
  <c r="AL18" i="60"/>
  <c r="AC9" i="61"/>
  <c r="AL10" i="61"/>
  <c r="AC14" i="61"/>
  <c r="AL15" i="61"/>
  <c r="AC20" i="61"/>
  <c r="AL21" i="61"/>
  <c r="AC26" i="61"/>
  <c r="AL28" i="61"/>
  <c r="AJ31" i="61"/>
  <c r="AR31" i="61"/>
  <c r="Y8" i="50"/>
  <c r="AC8" i="50"/>
  <c r="AK8" i="50"/>
  <c r="AO8" i="50"/>
  <c r="Y12" i="50"/>
  <c r="AC12" i="50"/>
  <c r="AK12" i="50"/>
  <c r="AO12" i="50"/>
  <c r="Y8" i="51"/>
  <c r="AC8" i="51"/>
  <c r="AK8" i="51"/>
  <c r="AO8" i="51"/>
  <c r="Y8" i="52"/>
  <c r="AC8" i="52"/>
  <c r="AK8" i="52"/>
  <c r="AO8" i="52"/>
  <c r="Y12" i="52"/>
  <c r="AC12" i="52"/>
  <c r="AK12" i="52"/>
  <c r="AO12" i="52"/>
  <c r="M16" i="52"/>
  <c r="Y16" i="52"/>
  <c r="AC16" i="52"/>
  <c r="AK16" i="52"/>
  <c r="AO16" i="52"/>
  <c r="M8" i="53"/>
  <c r="Y8" i="53"/>
  <c r="AC8" i="53"/>
  <c r="AK8" i="53"/>
  <c r="AO8" i="53"/>
  <c r="M12" i="53"/>
  <c r="Y12" i="53"/>
  <c r="AC12" i="53"/>
  <c r="AK12" i="53"/>
  <c r="AO12" i="53"/>
  <c r="M8" i="54"/>
  <c r="Y8" i="54"/>
  <c r="AC8" i="54"/>
  <c r="AK8" i="54"/>
  <c r="AO8" i="54"/>
  <c r="M12" i="54"/>
  <c r="Y12" i="54"/>
  <c r="AC12" i="54"/>
  <c r="AK12" i="54"/>
  <c r="AO12" i="54"/>
  <c r="M16" i="54"/>
  <c r="Y16" i="54"/>
  <c r="AC16" i="54"/>
  <c r="AK16" i="54"/>
  <c r="AO16" i="54"/>
  <c r="M10" i="55"/>
  <c r="Y10" i="55"/>
  <c r="AC10" i="55"/>
  <c r="AK10" i="55"/>
  <c r="AO10" i="55"/>
  <c r="O12" i="55"/>
  <c r="AU13" i="55"/>
  <c r="AI13" i="55"/>
  <c r="AE13" i="55"/>
  <c r="W13" i="55"/>
  <c r="Z13" i="55" s="1"/>
  <c r="AD13" i="55"/>
  <c r="AJ13" i="55"/>
  <c r="AN13" i="55"/>
  <c r="AR13" i="55"/>
  <c r="Q15" i="55"/>
  <c r="M15" i="55"/>
  <c r="P15" i="55"/>
  <c r="M16" i="55"/>
  <c r="AS9" i="56"/>
  <c r="AO9" i="56"/>
  <c r="AK9" i="56"/>
  <c r="AC9" i="56"/>
  <c r="Y9" i="56"/>
  <c r="AE9" i="56"/>
  <c r="AI9" i="56"/>
  <c r="AN9" i="56"/>
  <c r="AT9" i="56"/>
  <c r="AT14" i="56"/>
  <c r="AP14" i="56"/>
  <c r="AL14" i="56"/>
  <c r="AH14" i="56"/>
  <c r="AD14" i="56"/>
  <c r="V14" i="56"/>
  <c r="AS14" i="56"/>
  <c r="AO14" i="56"/>
  <c r="AK14" i="56"/>
  <c r="AC14" i="56"/>
  <c r="Y14" i="56"/>
  <c r="AB14" i="56"/>
  <c r="AI14" i="56"/>
  <c r="R7" i="57"/>
  <c r="N7" i="57"/>
  <c r="Q7" i="57"/>
  <c r="M7" i="57"/>
  <c r="AR9" i="57"/>
  <c r="AN9" i="57"/>
  <c r="AJ9" i="57"/>
  <c r="AF9" i="57"/>
  <c r="AB9" i="57"/>
  <c r="X9" i="57"/>
  <c r="AU9" i="57"/>
  <c r="AI9" i="57"/>
  <c r="AE9" i="57"/>
  <c r="W9" i="57"/>
  <c r="Z9" i="57" s="1"/>
  <c r="AH9" i="57"/>
  <c r="AO9" i="57"/>
  <c r="AT9" i="57"/>
  <c r="AS10" i="57"/>
  <c r="AO10" i="57"/>
  <c r="AK10" i="57"/>
  <c r="AC10" i="57"/>
  <c r="Y10" i="57"/>
  <c r="AR10" i="57"/>
  <c r="AN10" i="57"/>
  <c r="AJ10" i="57"/>
  <c r="AF10" i="57"/>
  <c r="AB10" i="57"/>
  <c r="X10" i="57"/>
  <c r="AH10" i="57"/>
  <c r="AP10" i="57"/>
  <c r="AU7" i="58"/>
  <c r="AI7" i="58"/>
  <c r="AE7" i="58"/>
  <c r="W7" i="58"/>
  <c r="AT7" i="58"/>
  <c r="AP7" i="58"/>
  <c r="AL7" i="58"/>
  <c r="AH7" i="58"/>
  <c r="AD7" i="58"/>
  <c r="V7" i="58"/>
  <c r="Z7" i="58" s="1"/>
  <c r="AB7" i="58"/>
  <c r="AJ7" i="58"/>
  <c r="AO7" i="58"/>
  <c r="Q9" i="58"/>
  <c r="M9" i="58"/>
  <c r="P9" i="58"/>
  <c r="L9" i="58"/>
  <c r="AT14" i="58"/>
  <c r="AP14" i="58"/>
  <c r="AL14" i="58"/>
  <c r="AH14" i="58"/>
  <c r="AD14" i="58"/>
  <c r="V14" i="58"/>
  <c r="AS14" i="58"/>
  <c r="AO14" i="58"/>
  <c r="AK14" i="58"/>
  <c r="AC14" i="58"/>
  <c r="Y14" i="58"/>
  <c r="AB14" i="58"/>
  <c r="AI14" i="58"/>
  <c r="R8" i="59"/>
  <c r="N8" i="59"/>
  <c r="Q8" i="59"/>
  <c r="M8" i="59"/>
  <c r="AR10" i="59"/>
  <c r="AN10" i="59"/>
  <c r="AJ10" i="59"/>
  <c r="AF10" i="59"/>
  <c r="AB10" i="59"/>
  <c r="X10" i="59"/>
  <c r="AU10" i="59"/>
  <c r="AI10" i="59"/>
  <c r="AE10" i="59"/>
  <c r="W10" i="59"/>
  <c r="AH10" i="59"/>
  <c r="AO10" i="59"/>
  <c r="AT10" i="59"/>
  <c r="AS11" i="59"/>
  <c r="AO11" i="59"/>
  <c r="AK11" i="59"/>
  <c r="AC11" i="59"/>
  <c r="Y11" i="59"/>
  <c r="AR11" i="59"/>
  <c r="AN11" i="59"/>
  <c r="AJ11" i="59"/>
  <c r="AF11" i="59"/>
  <c r="AB11" i="59"/>
  <c r="X11" i="59"/>
  <c r="AH11" i="59"/>
  <c r="AP11" i="59"/>
  <c r="AU13" i="59"/>
  <c r="AI13" i="59"/>
  <c r="AE13" i="59"/>
  <c r="W13" i="59"/>
  <c r="AT13" i="59"/>
  <c r="AP13" i="59"/>
  <c r="AL13" i="59"/>
  <c r="AH13" i="59"/>
  <c r="AD13" i="59"/>
  <c r="V13" i="59"/>
  <c r="AB13" i="59"/>
  <c r="AJ13" i="59"/>
  <c r="AO13" i="59"/>
  <c r="Q15" i="59"/>
  <c r="M15" i="59"/>
  <c r="P15" i="59"/>
  <c r="L15" i="59"/>
  <c r="AT8" i="60"/>
  <c r="AP8" i="60"/>
  <c r="AL8" i="60"/>
  <c r="AH8" i="60"/>
  <c r="AD8" i="60"/>
  <c r="V8" i="60"/>
  <c r="AS8" i="60"/>
  <c r="AO8" i="60"/>
  <c r="AK8" i="60"/>
  <c r="AC8" i="60"/>
  <c r="Y8" i="60"/>
  <c r="AB8" i="60"/>
  <c r="AI8" i="60"/>
  <c r="R12" i="60"/>
  <c r="N12" i="60"/>
  <c r="Q12" i="60"/>
  <c r="M12" i="60"/>
  <c r="AS15" i="60"/>
  <c r="AO15" i="60"/>
  <c r="AK15" i="60"/>
  <c r="AC15" i="60"/>
  <c r="Y15" i="60"/>
  <c r="AR15" i="60"/>
  <c r="AN15" i="60"/>
  <c r="AJ15" i="60"/>
  <c r="AF15" i="60"/>
  <c r="AB15" i="60"/>
  <c r="X15" i="60"/>
  <c r="AT15" i="60"/>
  <c r="AP15" i="60"/>
  <c r="AL15" i="60"/>
  <c r="AH15" i="60"/>
  <c r="AD15" i="60"/>
  <c r="V15" i="60"/>
  <c r="AU15" i="60"/>
  <c r="AT16" i="60"/>
  <c r="AP16" i="60"/>
  <c r="AL16" i="60"/>
  <c r="AH16" i="60"/>
  <c r="AD16" i="60"/>
  <c r="V16" i="60"/>
  <c r="AS16" i="60"/>
  <c r="AO16" i="60"/>
  <c r="AK16" i="60"/>
  <c r="AC16" i="60"/>
  <c r="Y16" i="60"/>
  <c r="AU16" i="60"/>
  <c r="AI16" i="60"/>
  <c r="AE16" i="60"/>
  <c r="W16" i="60"/>
  <c r="AF16" i="60"/>
  <c r="AN16" i="60"/>
  <c r="AU17" i="60"/>
  <c r="AI17" i="60"/>
  <c r="AE17" i="60"/>
  <c r="W17" i="60"/>
  <c r="AT17" i="60"/>
  <c r="AP17" i="60"/>
  <c r="AL17" i="60"/>
  <c r="AH17" i="60"/>
  <c r="AD17" i="60"/>
  <c r="V17" i="60"/>
  <c r="AR17" i="60"/>
  <c r="AN17" i="60"/>
  <c r="AJ17" i="60"/>
  <c r="AF17" i="60"/>
  <c r="AB17" i="60"/>
  <c r="X17" i="60"/>
  <c r="AR18" i="60"/>
  <c r="AN18" i="60"/>
  <c r="AJ18" i="60"/>
  <c r="AF18" i="60"/>
  <c r="AB18" i="60"/>
  <c r="X18" i="60"/>
  <c r="AU18" i="60"/>
  <c r="AI18" i="60"/>
  <c r="AE18" i="60"/>
  <c r="W18" i="60"/>
  <c r="AS18" i="60"/>
  <c r="AO18" i="60"/>
  <c r="AK18" i="60"/>
  <c r="AC18" i="60"/>
  <c r="Y18" i="60"/>
  <c r="AD18" i="60"/>
  <c r="AS7" i="61"/>
  <c r="AO7" i="61"/>
  <c r="AK7" i="61"/>
  <c r="AC7" i="61"/>
  <c r="Y7" i="61"/>
  <c r="AR7" i="61"/>
  <c r="AN7" i="61"/>
  <c r="AJ7" i="61"/>
  <c r="AF7" i="61"/>
  <c r="AB7" i="61"/>
  <c r="X7" i="61"/>
  <c r="AT7" i="61"/>
  <c r="AP7" i="61"/>
  <c r="AL7" i="61"/>
  <c r="AH7" i="61"/>
  <c r="AD7" i="61"/>
  <c r="V7" i="61"/>
  <c r="Z7" i="61" s="1"/>
  <c r="AU7" i="61"/>
  <c r="AT8" i="61"/>
  <c r="AP8" i="61"/>
  <c r="AL8" i="61"/>
  <c r="AH8" i="61"/>
  <c r="AD8" i="61"/>
  <c r="V8" i="61"/>
  <c r="AS8" i="61"/>
  <c r="AO8" i="61"/>
  <c r="AK8" i="61"/>
  <c r="AC8" i="61"/>
  <c r="Y8" i="61"/>
  <c r="AU8" i="61"/>
  <c r="AI8" i="61"/>
  <c r="AE8" i="61"/>
  <c r="W8" i="61"/>
  <c r="AF8" i="61"/>
  <c r="AN8" i="61"/>
  <c r="AU9" i="61"/>
  <c r="AI9" i="61"/>
  <c r="AE9" i="61"/>
  <c r="W9" i="61"/>
  <c r="AT9" i="61"/>
  <c r="AP9" i="61"/>
  <c r="AL9" i="61"/>
  <c r="AH9" i="61"/>
  <c r="AD9" i="61"/>
  <c r="V9" i="61"/>
  <c r="AR9" i="61"/>
  <c r="AN9" i="61"/>
  <c r="AJ9" i="61"/>
  <c r="AF9" i="61"/>
  <c r="AB9" i="61"/>
  <c r="X9" i="61"/>
  <c r="AR10" i="61"/>
  <c r="AN10" i="61"/>
  <c r="AJ10" i="61"/>
  <c r="AF10" i="61"/>
  <c r="AB10" i="61"/>
  <c r="X10" i="61"/>
  <c r="AU10" i="61"/>
  <c r="AI10" i="61"/>
  <c r="AE10" i="61"/>
  <c r="W10" i="61"/>
  <c r="Z10" i="61" s="1"/>
  <c r="AS10" i="61"/>
  <c r="AO10" i="61"/>
  <c r="AK10" i="61"/>
  <c r="AC10" i="61"/>
  <c r="Y10" i="61"/>
  <c r="AD10" i="61"/>
  <c r="AS11" i="61"/>
  <c r="AO11" i="61"/>
  <c r="AK11" i="61"/>
  <c r="AC11" i="61"/>
  <c r="Y11" i="61"/>
  <c r="AR11" i="61"/>
  <c r="AN11" i="61"/>
  <c r="AJ11" i="61"/>
  <c r="AF11" i="61"/>
  <c r="AB11" i="61"/>
  <c r="X11" i="61"/>
  <c r="AT11" i="61"/>
  <c r="AP11" i="61"/>
  <c r="AL11" i="61"/>
  <c r="AH11" i="61"/>
  <c r="AD11" i="61"/>
  <c r="V11" i="61"/>
  <c r="AU11" i="61"/>
  <c r="AT13" i="61"/>
  <c r="AP13" i="61"/>
  <c r="AL13" i="61"/>
  <c r="AH13" i="61"/>
  <c r="AD13" i="61"/>
  <c r="V13" i="61"/>
  <c r="AS13" i="61"/>
  <c r="AO13" i="61"/>
  <c r="AK13" i="61"/>
  <c r="AC13" i="61"/>
  <c r="Y13" i="61"/>
  <c r="AU13" i="61"/>
  <c r="AI13" i="61"/>
  <c r="AE13" i="61"/>
  <c r="W13" i="61"/>
  <c r="AF13" i="61"/>
  <c r="AN13" i="61"/>
  <c r="AU14" i="61"/>
  <c r="AI14" i="61"/>
  <c r="AE14" i="61"/>
  <c r="W14" i="61"/>
  <c r="AT14" i="61"/>
  <c r="AP14" i="61"/>
  <c r="AL14" i="61"/>
  <c r="AH14" i="61"/>
  <c r="AD14" i="61"/>
  <c r="V14" i="61"/>
  <c r="AR14" i="61"/>
  <c r="AN14" i="61"/>
  <c r="AJ14" i="61"/>
  <c r="AF14" i="61"/>
  <c r="AB14" i="61"/>
  <c r="X14" i="61"/>
  <c r="AR15" i="61"/>
  <c r="AN15" i="61"/>
  <c r="AJ15" i="61"/>
  <c r="AF15" i="61"/>
  <c r="AB15" i="61"/>
  <c r="X15" i="61"/>
  <c r="AU15" i="61"/>
  <c r="AI15" i="61"/>
  <c r="AE15" i="61"/>
  <c r="W15" i="61"/>
  <c r="AS15" i="61"/>
  <c r="AO15" i="61"/>
  <c r="AK15" i="61"/>
  <c r="AC15" i="61"/>
  <c r="Y15" i="61"/>
  <c r="AD15" i="61"/>
  <c r="AS17" i="61"/>
  <c r="AO17" i="61"/>
  <c r="AK17" i="61"/>
  <c r="AC17" i="61"/>
  <c r="Y17" i="61"/>
  <c r="AR17" i="61"/>
  <c r="AN17" i="61"/>
  <c r="AJ17" i="61"/>
  <c r="AF17" i="61"/>
  <c r="AB17" i="61"/>
  <c r="X17" i="61"/>
  <c r="AT17" i="61"/>
  <c r="AP17" i="61"/>
  <c r="AL17" i="61"/>
  <c r="AH17" i="61"/>
  <c r="AD17" i="61"/>
  <c r="V17" i="61"/>
  <c r="Z17" i="61" s="1"/>
  <c r="AU17" i="61"/>
  <c r="AT19" i="61"/>
  <c r="AP19" i="61"/>
  <c r="AL19" i="61"/>
  <c r="AH19" i="61"/>
  <c r="AD19" i="61"/>
  <c r="V19" i="61"/>
  <c r="AS19" i="61"/>
  <c r="AO19" i="61"/>
  <c r="AK19" i="61"/>
  <c r="AC19" i="61"/>
  <c r="Y19" i="61"/>
  <c r="AU19" i="61"/>
  <c r="AI19" i="61"/>
  <c r="AE19" i="61"/>
  <c r="W19" i="61"/>
  <c r="AF19" i="61"/>
  <c r="AN19" i="61"/>
  <c r="AU20" i="61"/>
  <c r="AI20" i="61"/>
  <c r="AE20" i="61"/>
  <c r="W20" i="61"/>
  <c r="AT20" i="61"/>
  <c r="AP20" i="61"/>
  <c r="AL20" i="61"/>
  <c r="AH20" i="61"/>
  <c r="AD20" i="61"/>
  <c r="V20" i="61"/>
  <c r="AR20" i="61"/>
  <c r="AN20" i="61"/>
  <c r="AJ20" i="61"/>
  <c r="AF20" i="61"/>
  <c r="AB20" i="61"/>
  <c r="X20" i="61"/>
  <c r="AR21" i="61"/>
  <c r="AN21" i="61"/>
  <c r="AJ21" i="61"/>
  <c r="AF21" i="61"/>
  <c r="AB21" i="61"/>
  <c r="X21" i="61"/>
  <c r="AU21" i="61"/>
  <c r="AI21" i="61"/>
  <c r="AE21" i="61"/>
  <c r="W21" i="61"/>
  <c r="AS21" i="61"/>
  <c r="AO21" i="61"/>
  <c r="AK21" i="61"/>
  <c r="AC21" i="61"/>
  <c r="Y21" i="61"/>
  <c r="AD21" i="61"/>
  <c r="AS24" i="61"/>
  <c r="AO24" i="61"/>
  <c r="AK24" i="61"/>
  <c r="AC24" i="61"/>
  <c r="Y24" i="61"/>
  <c r="AR24" i="61"/>
  <c r="AN24" i="61"/>
  <c r="AJ24" i="61"/>
  <c r="AF24" i="61"/>
  <c r="AB24" i="61"/>
  <c r="X24" i="61"/>
  <c r="AT24" i="61"/>
  <c r="AP24" i="61"/>
  <c r="AL24" i="61"/>
  <c r="AH24" i="61"/>
  <c r="AD24" i="61"/>
  <c r="V24" i="61"/>
  <c r="AU24" i="61"/>
  <c r="AT25" i="61"/>
  <c r="AP25" i="61"/>
  <c r="AL25" i="61"/>
  <c r="AH25" i="61"/>
  <c r="AD25" i="61"/>
  <c r="V25" i="61"/>
  <c r="AS25" i="61"/>
  <c r="AO25" i="61"/>
  <c r="AK25" i="61"/>
  <c r="AC25" i="61"/>
  <c r="Y25" i="61"/>
  <c r="AU25" i="61"/>
  <c r="AI25" i="61"/>
  <c r="AE25" i="61"/>
  <c r="W25" i="61"/>
  <c r="AF25" i="61"/>
  <c r="AN25" i="61"/>
  <c r="AU26" i="61"/>
  <c r="AI26" i="61"/>
  <c r="AE26" i="61"/>
  <c r="W26" i="61"/>
  <c r="AT26" i="61"/>
  <c r="AP26" i="61"/>
  <c r="AL26" i="61"/>
  <c r="AH26" i="61"/>
  <c r="AD26" i="61"/>
  <c r="V26" i="61"/>
  <c r="AR26" i="61"/>
  <c r="AN26" i="61"/>
  <c r="AJ26" i="61"/>
  <c r="AF26" i="61"/>
  <c r="AB26" i="61"/>
  <c r="X26" i="61"/>
  <c r="AR28" i="61"/>
  <c r="AN28" i="61"/>
  <c r="AJ28" i="61"/>
  <c r="AF28" i="61"/>
  <c r="AB28" i="61"/>
  <c r="X28" i="61"/>
  <c r="AU28" i="61"/>
  <c r="AI28" i="61"/>
  <c r="AE28" i="61"/>
  <c r="W28" i="61"/>
  <c r="AS28" i="61"/>
  <c r="AO28" i="61"/>
  <c r="AK28" i="61"/>
  <c r="AC28" i="61"/>
  <c r="Y28" i="61"/>
  <c r="AD28" i="61"/>
  <c r="AS29" i="61"/>
  <c r="AO29" i="61"/>
  <c r="AK29" i="61"/>
  <c r="AC29" i="61"/>
  <c r="Y29" i="61"/>
  <c r="AR29" i="61"/>
  <c r="AN29" i="61"/>
  <c r="AJ29" i="61"/>
  <c r="AF29" i="61"/>
  <c r="AB29" i="61"/>
  <c r="X29" i="61"/>
  <c r="AT29" i="61"/>
  <c r="AP29" i="61"/>
  <c r="AL29" i="61"/>
  <c r="AH29" i="61"/>
  <c r="AD29" i="61"/>
  <c r="V29" i="61"/>
  <c r="AU29" i="61"/>
  <c r="Q7" i="61"/>
  <c r="M7" i="61"/>
  <c r="P7" i="61"/>
  <c r="L7" i="61"/>
  <c r="R7" i="61"/>
  <c r="N7" i="61"/>
  <c r="Q11" i="61"/>
  <c r="M11" i="61"/>
  <c r="P11" i="61"/>
  <c r="L11" i="61"/>
  <c r="R11" i="61"/>
  <c r="N11" i="61"/>
  <c r="Q17" i="61"/>
  <c r="M17" i="61"/>
  <c r="P17" i="61"/>
  <c r="L17" i="61"/>
  <c r="R17" i="61"/>
  <c r="N17" i="61"/>
  <c r="Q24" i="61"/>
  <c r="M24" i="61"/>
  <c r="P24" i="61"/>
  <c r="L24" i="61"/>
  <c r="R24" i="61"/>
  <c r="N24" i="61"/>
  <c r="AP28" i="61"/>
  <c r="Q29" i="61"/>
  <c r="M29" i="61"/>
  <c r="P29" i="61"/>
  <c r="L29" i="61"/>
  <c r="R29" i="61"/>
  <c r="N29" i="61"/>
  <c r="W29" i="61"/>
  <c r="AI29" i="61"/>
  <c r="AT31" i="61"/>
  <c r="AP31" i="61"/>
  <c r="AL31" i="61"/>
  <c r="AH31" i="61"/>
  <c r="AD31" i="61"/>
  <c r="V31" i="61"/>
  <c r="Z31" i="61" s="1"/>
  <c r="AS31" i="61"/>
  <c r="AO31" i="61"/>
  <c r="AK31" i="61"/>
  <c r="AC31" i="61"/>
  <c r="Y31" i="61"/>
  <c r="AU31" i="61"/>
  <c r="AI31" i="61"/>
  <c r="AE31" i="61"/>
  <c r="W31" i="61"/>
  <c r="AF31" i="61"/>
  <c r="AN31" i="61"/>
  <c r="Y14" i="60"/>
  <c r="AC14" i="60"/>
  <c r="AK14" i="60"/>
  <c r="AO14" i="60"/>
  <c r="AS14" i="60"/>
  <c r="O16" i="60"/>
  <c r="L17" i="60"/>
  <c r="P17" i="60"/>
  <c r="M18" i="60"/>
  <c r="Q18" i="60"/>
  <c r="O8" i="61"/>
  <c r="L9" i="61"/>
  <c r="P9" i="61"/>
  <c r="M10" i="61"/>
  <c r="Q10" i="61"/>
  <c r="O13" i="61"/>
  <c r="L14" i="61"/>
  <c r="P14" i="61"/>
  <c r="M15" i="61"/>
  <c r="Q15" i="61"/>
  <c r="O19" i="61"/>
  <c r="L20" i="61"/>
  <c r="P20" i="61"/>
  <c r="M21" i="61"/>
  <c r="Q21" i="61"/>
  <c r="O25" i="61"/>
  <c r="L26" i="61"/>
  <c r="P26" i="61"/>
  <c r="M28" i="61"/>
  <c r="Q28" i="61"/>
  <c r="O31" i="61"/>
  <c r="L32" i="61"/>
  <c r="P32" i="61"/>
  <c r="X32" i="61"/>
  <c r="AB32" i="61"/>
  <c r="AF32" i="61"/>
  <c r="AJ32" i="61"/>
  <c r="AN32" i="61"/>
  <c r="AR32" i="61"/>
  <c r="K5" i="45"/>
  <c r="K6" i="45"/>
  <c r="K7" i="45"/>
  <c r="K8" i="45"/>
  <c r="Y32" i="61"/>
  <c r="AC32" i="61"/>
  <c r="AK32" i="61"/>
  <c r="AO32" i="61"/>
  <c r="AS32" i="61"/>
  <c r="K15" i="45"/>
  <c r="O16" i="56"/>
  <c r="O9" i="57"/>
  <c r="O8" i="58"/>
  <c r="O12" i="58"/>
  <c r="O16" i="58"/>
  <c r="O10" i="59"/>
  <c r="O14" i="59"/>
  <c r="O18" i="59"/>
  <c r="O10" i="60"/>
  <c r="O14" i="60"/>
  <c r="W14" i="60"/>
  <c r="Z14" i="60" s="1"/>
  <c r="AE14" i="60"/>
  <c r="AI14" i="60"/>
  <c r="AU14" i="60"/>
  <c r="O18" i="60"/>
  <c r="O10" i="61"/>
  <c r="O15" i="61"/>
  <c r="O21" i="61"/>
  <c r="O28" i="61"/>
  <c r="V32" i="61"/>
  <c r="AD32" i="61"/>
  <c r="AH32" i="61"/>
  <c r="AL32" i="61"/>
  <c r="AP32" i="61"/>
  <c r="AT32" i="61"/>
  <c r="K14" i="45"/>
  <c r="L16" i="56"/>
  <c r="L9" i="57"/>
  <c r="L8" i="58"/>
  <c r="L12" i="58"/>
  <c r="L16" i="58"/>
  <c r="L10" i="59"/>
  <c r="L14" i="59"/>
  <c r="L18" i="59"/>
  <c r="L10" i="60"/>
  <c r="L14" i="60"/>
  <c r="X14" i="60"/>
  <c r="AB14" i="60"/>
  <c r="AF14" i="60"/>
  <c r="AJ14" i="60"/>
  <c r="AN14" i="60"/>
  <c r="N16" i="60"/>
  <c r="L18" i="60"/>
  <c r="N8" i="61"/>
  <c r="L10" i="61"/>
  <c r="N13" i="61"/>
  <c r="L15" i="61"/>
  <c r="N19" i="61"/>
  <c r="L21" i="61"/>
  <c r="N25" i="61"/>
  <c r="L28" i="61"/>
  <c r="N31" i="61"/>
  <c r="W32" i="61"/>
  <c r="AE32" i="61"/>
  <c r="AI32" i="61"/>
  <c r="K9" i="45"/>
  <c r="K10" i="45"/>
  <c r="K11" i="45"/>
  <c r="K13" i="45"/>
  <c r="O22" i="45"/>
  <c r="BV22" i="45" s="1"/>
  <c r="O23" i="45"/>
  <c r="BV23" i="45" s="1"/>
  <c r="O24" i="45"/>
  <c r="BV24" i="45" s="1"/>
  <c r="O25" i="45"/>
  <c r="BV25" i="45" s="1"/>
  <c r="O26" i="45"/>
  <c r="BV26" i="45" s="1"/>
  <c r="O27" i="45"/>
  <c r="BV27" i="45" s="1"/>
  <c r="O28" i="45"/>
  <c r="BV28" i="45" s="1"/>
  <c r="O29" i="45"/>
  <c r="BV29" i="45" s="1"/>
  <c r="O30" i="45"/>
  <c r="BV30" i="45" s="1"/>
  <c r="K16" i="45"/>
  <c r="K17" i="45"/>
  <c r="K18" i="45"/>
  <c r="K19" i="45"/>
  <c r="K20" i="45"/>
  <c r="L22" i="45"/>
  <c r="P22" i="45"/>
  <c r="BW22" i="45" s="1"/>
  <c r="BR22" i="45"/>
  <c r="L23" i="45"/>
  <c r="P23" i="45"/>
  <c r="BW23" i="45" s="1"/>
  <c r="BR23" i="45"/>
  <c r="L24" i="45"/>
  <c r="P24" i="45"/>
  <c r="BW24" i="45" s="1"/>
  <c r="BR24" i="45"/>
  <c r="L25" i="45"/>
  <c r="P25" i="45"/>
  <c r="BW25" i="45" s="1"/>
  <c r="BR25" i="45"/>
  <c r="L26" i="45"/>
  <c r="P26" i="45"/>
  <c r="BW26" i="45" s="1"/>
  <c r="BR26" i="45"/>
  <c r="L27" i="45"/>
  <c r="P27" i="45"/>
  <c r="BW27" i="45" s="1"/>
  <c r="BR27" i="45"/>
  <c r="L28" i="45"/>
  <c r="P28" i="45"/>
  <c r="BW28" i="45" s="1"/>
  <c r="BR28" i="45"/>
  <c r="L29" i="45"/>
  <c r="P29" i="45"/>
  <c r="BW29" i="45" s="1"/>
  <c r="BR29" i="45"/>
  <c r="L30" i="45"/>
  <c r="P30" i="45"/>
  <c r="BW30" i="45" s="1"/>
  <c r="BR30" i="45"/>
  <c r="M22" i="45"/>
  <c r="BT22" i="45" s="1"/>
  <c r="Q22" i="45"/>
  <c r="BX22" i="45" s="1"/>
  <c r="M23" i="45"/>
  <c r="BT23" i="45" s="1"/>
  <c r="Q23" i="45"/>
  <c r="BX23" i="45" s="1"/>
  <c r="M24" i="45"/>
  <c r="BT24" i="45" s="1"/>
  <c r="Q24" i="45"/>
  <c r="BX24" i="45" s="1"/>
  <c r="M25" i="45"/>
  <c r="BT25" i="45" s="1"/>
  <c r="Q25" i="45"/>
  <c r="BX25" i="45" s="1"/>
  <c r="M26" i="45"/>
  <c r="BT26" i="45" s="1"/>
  <c r="Q26" i="45"/>
  <c r="BX26" i="45" s="1"/>
  <c r="M27" i="45"/>
  <c r="BT27" i="45" s="1"/>
  <c r="Q27" i="45"/>
  <c r="BX27" i="45" s="1"/>
  <c r="M28" i="45"/>
  <c r="BT28" i="45" s="1"/>
  <c r="Q28" i="45"/>
  <c r="BX28" i="45" s="1"/>
  <c r="M29" i="45"/>
  <c r="BT29" i="45" s="1"/>
  <c r="Q29" i="45"/>
  <c r="BX29" i="45" s="1"/>
  <c r="M30" i="45"/>
  <c r="BT30" i="45" s="1"/>
  <c r="Q30" i="45"/>
  <c r="BX30" i="45" s="1"/>
  <c r="K31" i="45"/>
  <c r="K32" i="45"/>
  <c r="K33" i="45"/>
  <c r="K34" i="45"/>
  <c r="K36" i="45"/>
  <c r="Q37" i="45"/>
  <c r="BX37" i="45" s="1"/>
  <c r="M37" i="45"/>
  <c r="BT37" i="45" s="1"/>
  <c r="BR37" i="45"/>
  <c r="P37" i="45"/>
  <c r="BW37" i="45" s="1"/>
  <c r="L37" i="45"/>
  <c r="BS37" i="45" s="1"/>
  <c r="O37" i="45"/>
  <c r="BV37" i="45" s="1"/>
  <c r="N22" i="45"/>
  <c r="BU22" i="45" s="1"/>
  <c r="N23" i="45"/>
  <c r="BU23" i="45" s="1"/>
  <c r="N24" i="45"/>
  <c r="BU24" i="45" s="1"/>
  <c r="N25" i="45"/>
  <c r="BU25" i="45" s="1"/>
  <c r="N26" i="45"/>
  <c r="BU26" i="45" s="1"/>
  <c r="N27" i="45"/>
  <c r="BU27" i="45" s="1"/>
  <c r="N28" i="45"/>
  <c r="BU28" i="45" s="1"/>
  <c r="N29" i="45"/>
  <c r="BU29" i="45" s="1"/>
  <c r="N30" i="45"/>
  <c r="BU30" i="45" s="1"/>
  <c r="R47" i="45"/>
  <c r="BY47" i="45" s="1"/>
  <c r="N47" i="45"/>
  <c r="BU47" i="45" s="1"/>
  <c r="Q47" i="45"/>
  <c r="BX47" i="45" s="1"/>
  <c r="M47" i="45"/>
  <c r="BT47" i="45" s="1"/>
  <c r="BR47" i="45"/>
  <c r="P47" i="45"/>
  <c r="BW47" i="45" s="1"/>
  <c r="L47" i="45"/>
  <c r="R48" i="45"/>
  <c r="BY48" i="45" s="1"/>
  <c r="N48" i="45"/>
  <c r="BU48" i="45" s="1"/>
  <c r="Q48" i="45"/>
  <c r="BX48" i="45" s="1"/>
  <c r="M48" i="45"/>
  <c r="BT48" i="45" s="1"/>
  <c r="BR48" i="45"/>
  <c r="P48" i="45"/>
  <c r="BW48" i="45" s="1"/>
  <c r="L48" i="45"/>
  <c r="R49" i="45"/>
  <c r="BY49" i="45" s="1"/>
  <c r="N49" i="45"/>
  <c r="BU49" i="45" s="1"/>
  <c r="Q49" i="45"/>
  <c r="BX49" i="45" s="1"/>
  <c r="M49" i="45"/>
  <c r="BT49" i="45" s="1"/>
  <c r="BR49" i="45"/>
  <c r="P49" i="45"/>
  <c r="BW49" i="45" s="1"/>
  <c r="L49" i="45"/>
  <c r="R50" i="45"/>
  <c r="BY50" i="45" s="1"/>
  <c r="N50" i="45"/>
  <c r="BU50" i="45" s="1"/>
  <c r="Q50" i="45"/>
  <c r="BX50" i="45" s="1"/>
  <c r="M50" i="45"/>
  <c r="BT50" i="45" s="1"/>
  <c r="BR50" i="45"/>
  <c r="P50" i="45"/>
  <c r="BW50" i="45" s="1"/>
  <c r="L50" i="45"/>
  <c r="R51" i="45"/>
  <c r="BY51" i="45" s="1"/>
  <c r="N51" i="45"/>
  <c r="BU51" i="45" s="1"/>
  <c r="Q51" i="45"/>
  <c r="BX51" i="45" s="1"/>
  <c r="M51" i="45"/>
  <c r="BT51" i="45" s="1"/>
  <c r="BR51" i="45"/>
  <c r="P51" i="45"/>
  <c r="BW51" i="45" s="1"/>
  <c r="L51" i="45"/>
  <c r="R52" i="45"/>
  <c r="BY52" i="45" s="1"/>
  <c r="N52" i="45"/>
  <c r="BU52" i="45" s="1"/>
  <c r="Q52" i="45"/>
  <c r="BX52" i="45" s="1"/>
  <c r="M52" i="45"/>
  <c r="BT52" i="45" s="1"/>
  <c r="BR52" i="45"/>
  <c r="P52" i="45"/>
  <c r="BW52" i="45" s="1"/>
  <c r="L52" i="45"/>
  <c r="R53" i="45"/>
  <c r="BY53" i="45" s="1"/>
  <c r="N53" i="45"/>
  <c r="BU53" i="45" s="1"/>
  <c r="Q53" i="45"/>
  <c r="BX53" i="45" s="1"/>
  <c r="M53" i="45"/>
  <c r="BT53" i="45" s="1"/>
  <c r="BR53" i="45"/>
  <c r="P53" i="45"/>
  <c r="BW53" i="45" s="1"/>
  <c r="L53" i="45"/>
  <c r="R54" i="45"/>
  <c r="BY54" i="45" s="1"/>
  <c r="N54" i="45"/>
  <c r="BU54" i="45" s="1"/>
  <c r="Q54" i="45"/>
  <c r="BX54" i="45" s="1"/>
  <c r="M54" i="45"/>
  <c r="BT54" i="45" s="1"/>
  <c r="BR54" i="45"/>
  <c r="P54" i="45"/>
  <c r="BW54" i="45" s="1"/>
  <c r="L54" i="45"/>
  <c r="R55" i="45"/>
  <c r="BY55" i="45" s="1"/>
  <c r="N55" i="45"/>
  <c r="BU55" i="45" s="1"/>
  <c r="Q55" i="45"/>
  <c r="BX55" i="45" s="1"/>
  <c r="M55" i="45"/>
  <c r="BT55" i="45" s="1"/>
  <c r="BR55" i="45"/>
  <c r="P55" i="45"/>
  <c r="BW55" i="45" s="1"/>
  <c r="L55" i="45"/>
  <c r="R75" i="45"/>
  <c r="BY75" i="45" s="1"/>
  <c r="N75" i="45"/>
  <c r="BU75" i="45" s="1"/>
  <c r="BR75" i="45"/>
  <c r="P75" i="45"/>
  <c r="BW75" i="45" s="1"/>
  <c r="L75" i="45"/>
  <c r="R79" i="45"/>
  <c r="BY79" i="45" s="1"/>
  <c r="N79" i="45"/>
  <c r="BU79" i="45" s="1"/>
  <c r="BR79" i="45"/>
  <c r="P79" i="45"/>
  <c r="BW79" i="45" s="1"/>
  <c r="L79" i="45"/>
  <c r="R83" i="45"/>
  <c r="BY83" i="45" s="1"/>
  <c r="N83" i="45"/>
  <c r="BU83" i="45" s="1"/>
  <c r="Q83" i="45"/>
  <c r="BX83" i="45" s="1"/>
  <c r="M83" i="45"/>
  <c r="BT83" i="45" s="1"/>
  <c r="BR83" i="45"/>
  <c r="P83" i="45"/>
  <c r="BW83" i="45" s="1"/>
  <c r="L83" i="45"/>
  <c r="BS83" i="45" s="1"/>
  <c r="BS102" i="45"/>
  <c r="BH102" i="45"/>
  <c r="K38" i="45"/>
  <c r="K39" i="45"/>
  <c r="K40" i="45"/>
  <c r="K41" i="45"/>
  <c r="K42" i="45"/>
  <c r="K43" i="45"/>
  <c r="K44" i="45"/>
  <c r="K45" i="45"/>
  <c r="M57" i="45"/>
  <c r="Q57" i="45"/>
  <c r="BX57" i="45" s="1"/>
  <c r="M58" i="45"/>
  <c r="Q58" i="45"/>
  <c r="BX58" i="45" s="1"/>
  <c r="K66" i="45"/>
  <c r="Q68" i="45"/>
  <c r="BX68" i="45" s="1"/>
  <c r="K72" i="45"/>
  <c r="M75" i="45"/>
  <c r="BT75" i="45" s="1"/>
  <c r="K76" i="45"/>
  <c r="M79" i="45"/>
  <c r="BT79" i="45" s="1"/>
  <c r="K80" i="45"/>
  <c r="O83" i="45"/>
  <c r="BV83" i="45" s="1"/>
  <c r="K94" i="45"/>
  <c r="K96" i="45"/>
  <c r="K98" i="45"/>
  <c r="K100" i="45"/>
  <c r="N57" i="45"/>
  <c r="BU57" i="45" s="1"/>
  <c r="R57" i="45"/>
  <c r="BY57" i="45" s="1"/>
  <c r="N58" i="45"/>
  <c r="BU58" i="45" s="1"/>
  <c r="R58" i="45"/>
  <c r="BY58" i="45" s="1"/>
  <c r="K73" i="45"/>
  <c r="O75" i="45"/>
  <c r="BV75" i="45" s="1"/>
  <c r="K77" i="45"/>
  <c r="O79" i="45"/>
  <c r="BV79" i="45" s="1"/>
  <c r="K81" i="45"/>
  <c r="K59" i="45"/>
  <c r="K60" i="45"/>
  <c r="K61" i="45"/>
  <c r="K62" i="45"/>
  <c r="K63" i="45"/>
  <c r="K64" i="45"/>
  <c r="K67" i="45"/>
  <c r="R74" i="45"/>
  <c r="BY74" i="45" s="1"/>
  <c r="N74" i="45"/>
  <c r="BU74" i="45" s="1"/>
  <c r="BR74" i="45"/>
  <c r="P74" i="45"/>
  <c r="BW74" i="45" s="1"/>
  <c r="L74" i="45"/>
  <c r="Q75" i="45"/>
  <c r="BX75" i="45" s="1"/>
  <c r="R78" i="45"/>
  <c r="BY78" i="45" s="1"/>
  <c r="N78" i="45"/>
  <c r="BU78" i="45" s="1"/>
  <c r="BR78" i="45"/>
  <c r="P78" i="45"/>
  <c r="BW78" i="45" s="1"/>
  <c r="L78" i="45"/>
  <c r="Q79" i="45"/>
  <c r="BX79" i="45" s="1"/>
  <c r="R82" i="45"/>
  <c r="BY82" i="45" s="1"/>
  <c r="N82" i="45"/>
  <c r="BU82" i="45" s="1"/>
  <c r="BR82" i="45"/>
  <c r="P82" i="45"/>
  <c r="BW82" i="45" s="1"/>
  <c r="L82" i="45"/>
  <c r="K95" i="45"/>
  <c r="K97" i="45"/>
  <c r="K99" i="45"/>
  <c r="K109" i="45"/>
  <c r="K111" i="45"/>
  <c r="K113" i="45"/>
  <c r="K69" i="45"/>
  <c r="K70" i="45"/>
  <c r="R101" i="45"/>
  <c r="BY101" i="45" s="1"/>
  <c r="N101" i="45"/>
  <c r="BU101" i="45" s="1"/>
  <c r="Q101" i="45"/>
  <c r="BX101" i="45" s="1"/>
  <c r="M101" i="45"/>
  <c r="BT101" i="45" s="1"/>
  <c r="BR101" i="45"/>
  <c r="R103" i="45"/>
  <c r="BY103" i="45" s="1"/>
  <c r="N103" i="45"/>
  <c r="BU103" i="45" s="1"/>
  <c r="Q103" i="45"/>
  <c r="BX103" i="45" s="1"/>
  <c r="M103" i="45"/>
  <c r="BT103" i="45" s="1"/>
  <c r="BR103" i="45"/>
  <c r="K128" i="45"/>
  <c r="K130" i="45"/>
  <c r="K108" i="45"/>
  <c r="K110" i="45"/>
  <c r="K112" i="45"/>
  <c r="K114" i="45"/>
  <c r="R148" i="45"/>
  <c r="BY148" i="45" s="1"/>
  <c r="N148" i="45"/>
  <c r="BU148" i="45" s="1"/>
  <c r="Q148" i="45"/>
  <c r="BX148" i="45" s="1"/>
  <c r="M148" i="45"/>
  <c r="BT148" i="45" s="1"/>
  <c r="BR148" i="45"/>
  <c r="P148" i="45"/>
  <c r="BW148" i="45" s="1"/>
  <c r="L148" i="45"/>
  <c r="O148" i="45"/>
  <c r="BV148" i="45" s="1"/>
  <c r="K85" i="45"/>
  <c r="K86" i="45"/>
  <c r="K87" i="45"/>
  <c r="K88" i="45"/>
  <c r="K89" i="45"/>
  <c r="K90" i="45"/>
  <c r="K91" i="45"/>
  <c r="K92" i="45"/>
  <c r="O101" i="45"/>
  <c r="BV101" i="45" s="1"/>
  <c r="R102" i="45"/>
  <c r="BY102" i="45" s="1"/>
  <c r="N102" i="45"/>
  <c r="BU102" i="45" s="1"/>
  <c r="Q102" i="45"/>
  <c r="BX102" i="45" s="1"/>
  <c r="M102" i="45"/>
  <c r="BT102" i="45" s="1"/>
  <c r="BR102" i="45"/>
  <c r="O103" i="45"/>
  <c r="BV103" i="45" s="1"/>
  <c r="K105" i="45"/>
  <c r="K106" i="45"/>
  <c r="K107" i="45"/>
  <c r="K129" i="45"/>
  <c r="K131" i="45"/>
  <c r="K116" i="45"/>
  <c r="K120" i="45"/>
  <c r="K122" i="45"/>
  <c r="K124" i="45"/>
  <c r="K126" i="45"/>
  <c r="K134" i="45"/>
  <c r="Q135" i="45"/>
  <c r="BX135" i="45" s="1"/>
  <c r="M135" i="45"/>
  <c r="BT135" i="45" s="1"/>
  <c r="BR135" i="45"/>
  <c r="P135" i="45"/>
  <c r="BW135" i="45" s="1"/>
  <c r="L135" i="45"/>
  <c r="R135" i="45"/>
  <c r="BY135" i="45" s="1"/>
  <c r="O135" i="45"/>
  <c r="BV135" i="45" s="1"/>
  <c r="N135" i="45"/>
  <c r="BU135" i="45" s="1"/>
  <c r="BH149" i="45"/>
  <c r="K117" i="45"/>
  <c r="K118" i="45"/>
  <c r="K119" i="45"/>
  <c r="K121" i="45"/>
  <c r="K123" i="45"/>
  <c r="K125" i="45"/>
  <c r="BH135" i="45"/>
  <c r="BH145" i="45"/>
  <c r="K132" i="45"/>
  <c r="R147" i="45"/>
  <c r="BY147" i="45" s="1"/>
  <c r="N147" i="45"/>
  <c r="BU147" i="45" s="1"/>
  <c r="Q147" i="45"/>
  <c r="BX147" i="45" s="1"/>
  <c r="M147" i="45"/>
  <c r="BT147" i="45" s="1"/>
  <c r="BR147" i="45"/>
  <c r="P147" i="45"/>
  <c r="BW147" i="45" s="1"/>
  <c r="L147" i="45"/>
  <c r="BR151" i="45"/>
  <c r="R151" i="45"/>
  <c r="BY151" i="45" s="1"/>
  <c r="N151" i="45"/>
  <c r="BU151" i="45" s="1"/>
  <c r="Q151" i="45"/>
  <c r="BX151" i="45" s="1"/>
  <c r="M151" i="45"/>
  <c r="BT151" i="45" s="1"/>
  <c r="P151" i="45"/>
  <c r="BW151" i="45" s="1"/>
  <c r="L151" i="45"/>
  <c r="K162" i="45"/>
  <c r="K164" i="45"/>
  <c r="R146" i="45"/>
  <c r="BY146" i="45" s="1"/>
  <c r="N146" i="45"/>
  <c r="BU146" i="45" s="1"/>
  <c r="Q146" i="45"/>
  <c r="BX146" i="45" s="1"/>
  <c r="M146" i="45"/>
  <c r="BT146" i="45" s="1"/>
  <c r="BR146" i="45"/>
  <c r="P146" i="45"/>
  <c r="BW146" i="45" s="1"/>
  <c r="L146" i="45"/>
  <c r="O147" i="45"/>
  <c r="BV147" i="45" s="1"/>
  <c r="R150" i="45"/>
  <c r="BY150" i="45" s="1"/>
  <c r="N150" i="45"/>
  <c r="BU150" i="45" s="1"/>
  <c r="Q150" i="45"/>
  <c r="BX150" i="45" s="1"/>
  <c r="M150" i="45"/>
  <c r="BT150" i="45" s="1"/>
  <c r="BR150" i="45"/>
  <c r="P150" i="45"/>
  <c r="BW150" i="45" s="1"/>
  <c r="L150" i="45"/>
  <c r="O151" i="45"/>
  <c r="BV151" i="45" s="1"/>
  <c r="K158" i="45"/>
  <c r="K136" i="45"/>
  <c r="K137" i="45"/>
  <c r="K138" i="45"/>
  <c r="K139" i="45"/>
  <c r="K140" i="45"/>
  <c r="K141" i="45"/>
  <c r="K142" i="45"/>
  <c r="K143" i="45"/>
  <c r="R145" i="45"/>
  <c r="BY145" i="45" s="1"/>
  <c r="N145" i="45"/>
  <c r="BU145" i="45" s="1"/>
  <c r="Q145" i="45"/>
  <c r="BX145" i="45" s="1"/>
  <c r="M145" i="45"/>
  <c r="BT145" i="45" s="1"/>
  <c r="BR145" i="45"/>
  <c r="P145" i="45"/>
  <c r="BW145" i="45" s="1"/>
  <c r="L145" i="45"/>
  <c r="R149" i="45"/>
  <c r="BY149" i="45" s="1"/>
  <c r="N149" i="45"/>
  <c r="BU149" i="45" s="1"/>
  <c r="Q149" i="45"/>
  <c r="BX149" i="45" s="1"/>
  <c r="M149" i="45"/>
  <c r="BT149" i="45" s="1"/>
  <c r="BR149" i="45"/>
  <c r="P149" i="45"/>
  <c r="BW149" i="45" s="1"/>
  <c r="L149" i="45"/>
  <c r="K152" i="45"/>
  <c r="R159" i="45"/>
  <c r="BY159" i="45" s="1"/>
  <c r="N159" i="45"/>
  <c r="BU159" i="45" s="1"/>
  <c r="BR159" i="45"/>
  <c r="P159" i="45"/>
  <c r="BW159" i="45" s="1"/>
  <c r="L159" i="45"/>
  <c r="K163" i="45"/>
  <c r="K165" i="45"/>
  <c r="M159" i="45"/>
  <c r="BT159" i="45" s="1"/>
  <c r="K160" i="45"/>
  <c r="K153" i="45"/>
  <c r="K154" i="45"/>
  <c r="K155" i="45"/>
  <c r="K156" i="45"/>
  <c r="R169" i="45"/>
  <c r="BY169" i="45" s="1"/>
  <c r="N169" i="45"/>
  <c r="BU169" i="45" s="1"/>
  <c r="Q169" i="45"/>
  <c r="BX169" i="45" s="1"/>
  <c r="M169" i="45"/>
  <c r="BT169" i="45" s="1"/>
  <c r="P169" i="45"/>
  <c r="BW169" i="45" s="1"/>
  <c r="O169" i="45"/>
  <c r="BV169" i="45" s="1"/>
  <c r="L169" i="45"/>
  <c r="BR169" i="45"/>
  <c r="K167" i="45"/>
  <c r="K177" i="45"/>
  <c r="K161" i="45"/>
  <c r="K166" i="45"/>
  <c r="BR181" i="45"/>
  <c r="P181" i="45"/>
  <c r="BW181" i="45" s="1"/>
  <c r="L181" i="45"/>
  <c r="BS181" i="45" s="1"/>
  <c r="N181" i="45"/>
  <c r="BU181" i="45" s="1"/>
  <c r="R181" i="45"/>
  <c r="BY181" i="45" s="1"/>
  <c r="M181" i="45"/>
  <c r="BT181" i="45" s="1"/>
  <c r="Q181" i="45"/>
  <c r="BX181" i="45" s="1"/>
  <c r="R168" i="45"/>
  <c r="BY168" i="45" s="1"/>
  <c r="N168" i="45"/>
  <c r="BU168" i="45" s="1"/>
  <c r="Q168" i="45"/>
  <c r="BX168" i="45" s="1"/>
  <c r="M168" i="45"/>
  <c r="BT168" i="45" s="1"/>
  <c r="BR168" i="45"/>
  <c r="K171" i="45"/>
  <c r="K172" i="45"/>
  <c r="K173" i="45"/>
  <c r="K174" i="45"/>
  <c r="K175" i="45"/>
  <c r="K178" i="45"/>
  <c r="O181" i="45"/>
  <c r="BV181" i="45" s="1"/>
  <c r="L168" i="45"/>
  <c r="K179" i="45"/>
  <c r="K183" i="45"/>
  <c r="K184" i="45"/>
  <c r="K185" i="45"/>
  <c r="K188" i="45"/>
  <c r="R195" i="45"/>
  <c r="BY195" i="45" s="1"/>
  <c r="N195" i="45"/>
  <c r="BU195" i="45" s="1"/>
  <c r="Q195" i="45"/>
  <c r="BX195" i="45" s="1"/>
  <c r="M195" i="45"/>
  <c r="BT195" i="45" s="1"/>
  <c r="P195" i="45"/>
  <c r="BW195" i="45" s="1"/>
  <c r="O195" i="45"/>
  <c r="BV195" i="45" s="1"/>
  <c r="L195" i="45"/>
  <c r="BR195" i="45"/>
  <c r="R196" i="45"/>
  <c r="BY196" i="45" s="1"/>
  <c r="N196" i="45"/>
  <c r="BU196" i="45" s="1"/>
  <c r="Q196" i="45"/>
  <c r="BX196" i="45" s="1"/>
  <c r="M196" i="45"/>
  <c r="BT196" i="45" s="1"/>
  <c r="BR196" i="45"/>
  <c r="K189" i="45"/>
  <c r="K190" i="45"/>
  <c r="K192" i="45"/>
  <c r="K193" i="45"/>
  <c r="L196" i="45"/>
  <c r="T159" i="45" l="1"/>
  <c r="U159" i="45" s="1"/>
  <c r="T78" i="45"/>
  <c r="U78" i="45" s="1"/>
  <c r="BF78" i="45" s="1"/>
  <c r="BR68" i="45"/>
  <c r="Z21" i="61"/>
  <c r="Z13" i="61"/>
  <c r="Z10" i="59"/>
  <c r="Z10" i="60"/>
  <c r="Z11" i="59"/>
  <c r="Z10" i="54"/>
  <c r="Z11" i="53"/>
  <c r="Z12" i="51"/>
  <c r="Z18" i="52"/>
  <c r="T83" i="45"/>
  <c r="U83" i="45" s="1"/>
  <c r="L68" i="45"/>
  <c r="BS68" i="45" s="1"/>
  <c r="R68" i="45"/>
  <c r="BY68" i="45" s="1"/>
  <c r="Z24" i="61"/>
  <c r="Z18" i="60"/>
  <c r="Z17" i="60"/>
  <c r="Z8" i="60"/>
  <c r="Z14" i="56"/>
  <c r="Z9" i="56"/>
  <c r="Z9" i="52"/>
  <c r="R37" i="45"/>
  <c r="BY37" i="45" s="1"/>
  <c r="N37" i="45"/>
  <c r="O68" i="45"/>
  <c r="BV68" i="45" s="1"/>
  <c r="T52" i="45"/>
  <c r="U52" i="45" s="1"/>
  <c r="Z11" i="60"/>
  <c r="Z11" i="56"/>
  <c r="N68" i="45"/>
  <c r="BU68" i="45" s="1"/>
  <c r="T82" i="45"/>
  <c r="U82" i="45" s="1"/>
  <c r="AP82" i="45" s="1"/>
  <c r="M68" i="45"/>
  <c r="BT68" i="45" s="1"/>
  <c r="T48" i="45"/>
  <c r="U48" i="45" s="1"/>
  <c r="AT48" i="45" s="1"/>
  <c r="Z15" i="61"/>
  <c r="Z8" i="54"/>
  <c r="Z12" i="52"/>
  <c r="Z8" i="52"/>
  <c r="Z8" i="51"/>
  <c r="Z12" i="50"/>
  <c r="Z15" i="52"/>
  <c r="Z14" i="49"/>
  <c r="Z13" i="54"/>
  <c r="Z14" i="55"/>
  <c r="Z11" i="21"/>
  <c r="Z16" i="59"/>
  <c r="Z28" i="61"/>
  <c r="Z26" i="61"/>
  <c r="Z19" i="61"/>
  <c r="Z15" i="60"/>
  <c r="Z14" i="58"/>
  <c r="Z12" i="53"/>
  <c r="Z8" i="21"/>
  <c r="Z13" i="60"/>
  <c r="S181" i="45"/>
  <c r="J181" i="45" s="1"/>
  <c r="Z9" i="61"/>
  <c r="Z13" i="59"/>
  <c r="Z10" i="57"/>
  <c r="Z14" i="59"/>
  <c r="Z8" i="58"/>
  <c r="O58" i="45"/>
  <c r="BV58" i="45" s="1"/>
  <c r="L58" i="45"/>
  <c r="BS58" i="45" s="1"/>
  <c r="BR58" i="45"/>
  <c r="P58" i="45"/>
  <c r="BW58" i="45" s="1"/>
  <c r="T7" i="46"/>
  <c r="U7" i="46" s="1"/>
  <c r="S7" i="46"/>
  <c r="J7" i="46" s="1"/>
  <c r="BF159" i="45"/>
  <c r="AT159" i="45"/>
  <c r="AP159" i="45"/>
  <c r="AL159" i="45"/>
  <c r="AH159" i="45"/>
  <c r="AD159" i="45"/>
  <c r="V159" i="45"/>
  <c r="BD159" i="45"/>
  <c r="AZ159" i="45"/>
  <c r="AV159" i="45"/>
  <c r="AR159" i="45"/>
  <c r="AN159" i="45"/>
  <c r="AJ159" i="45"/>
  <c r="AF159" i="45"/>
  <c r="AB159" i="45"/>
  <c r="X159" i="45"/>
  <c r="BA159" i="45"/>
  <c r="AS159" i="45"/>
  <c r="AK159" i="45"/>
  <c r="AC159" i="45"/>
  <c r="AY159" i="45"/>
  <c r="BB159" i="45" s="1"/>
  <c r="AQ159" i="45"/>
  <c r="AI159" i="45"/>
  <c r="BE159" i="45"/>
  <c r="AW159" i="45"/>
  <c r="AO159" i="45"/>
  <c r="Y159" i="45"/>
  <c r="AU159" i="45"/>
  <c r="AM159" i="45"/>
  <c r="AE159" i="45"/>
  <c r="BC159" i="45"/>
  <c r="W159" i="45"/>
  <c r="AT78" i="45"/>
  <c r="AP78" i="45"/>
  <c r="AH78" i="45"/>
  <c r="AD78" i="45"/>
  <c r="V78" i="45"/>
  <c r="BD78" i="45"/>
  <c r="AV78" i="45"/>
  <c r="AR78" i="45"/>
  <c r="AJ78" i="45"/>
  <c r="AF78" i="45"/>
  <c r="AB78" i="45"/>
  <c r="X78" i="45"/>
  <c r="AQ78" i="45"/>
  <c r="AI78" i="45"/>
  <c r="AW78" i="45"/>
  <c r="AO78" i="45"/>
  <c r="Y78" i="45"/>
  <c r="BC78" i="45"/>
  <c r="AM78" i="45"/>
  <c r="AE78" i="45"/>
  <c r="BA78" i="45"/>
  <c r="AS78" i="45"/>
  <c r="AK78" i="45"/>
  <c r="AC78" i="45"/>
  <c r="BS196" i="45"/>
  <c r="T196" i="45"/>
  <c r="U196" i="45" s="1"/>
  <c r="S196" i="45"/>
  <c r="J196" i="45" s="1"/>
  <c r="BR178" i="45"/>
  <c r="P178" i="45"/>
  <c r="BW178" i="45" s="1"/>
  <c r="L178" i="45"/>
  <c r="O178" i="45"/>
  <c r="BV178" i="45" s="1"/>
  <c r="R178" i="45"/>
  <c r="BY178" i="45" s="1"/>
  <c r="N178" i="45"/>
  <c r="BU178" i="45" s="1"/>
  <c r="M178" i="45"/>
  <c r="BT178" i="45" s="1"/>
  <c r="Q178" i="45"/>
  <c r="BX178" i="45" s="1"/>
  <c r="O171" i="45"/>
  <c r="BV171" i="45" s="1"/>
  <c r="R171" i="45"/>
  <c r="BY171" i="45" s="1"/>
  <c r="N171" i="45"/>
  <c r="BU171" i="45" s="1"/>
  <c r="L171" i="45"/>
  <c r="Q171" i="45"/>
  <c r="BX171" i="45" s="1"/>
  <c r="BR171" i="45"/>
  <c r="P171" i="45"/>
  <c r="BW171" i="45" s="1"/>
  <c r="M171" i="45"/>
  <c r="BT171" i="45" s="1"/>
  <c r="Q155" i="45"/>
  <c r="BX155" i="45" s="1"/>
  <c r="M155" i="45"/>
  <c r="BT155" i="45" s="1"/>
  <c r="O155" i="45"/>
  <c r="BV155" i="45" s="1"/>
  <c r="BR155" i="45"/>
  <c r="R155" i="45"/>
  <c r="BY155" i="45" s="1"/>
  <c r="P155" i="45"/>
  <c r="BW155" i="45" s="1"/>
  <c r="N155" i="45"/>
  <c r="BU155" i="45" s="1"/>
  <c r="L155" i="45"/>
  <c r="Q153" i="45"/>
  <c r="BX153" i="45" s="1"/>
  <c r="M153" i="45"/>
  <c r="BT153" i="45" s="1"/>
  <c r="O153" i="45"/>
  <c r="BV153" i="45" s="1"/>
  <c r="BR153" i="45"/>
  <c r="R153" i="45"/>
  <c r="BY153" i="45" s="1"/>
  <c r="P153" i="45"/>
  <c r="BW153" i="45" s="1"/>
  <c r="N153" i="45"/>
  <c r="BU153" i="45" s="1"/>
  <c r="L153" i="45"/>
  <c r="Q165" i="45"/>
  <c r="BX165" i="45" s="1"/>
  <c r="M165" i="45"/>
  <c r="BT165" i="45" s="1"/>
  <c r="BR165" i="45"/>
  <c r="P165" i="45"/>
  <c r="BW165" i="45" s="1"/>
  <c r="L165" i="45"/>
  <c r="O165" i="45"/>
  <c r="BV165" i="45" s="1"/>
  <c r="R165" i="45"/>
  <c r="BY165" i="45" s="1"/>
  <c r="N165" i="45"/>
  <c r="BU165" i="45" s="1"/>
  <c r="Q141" i="45"/>
  <c r="BX141" i="45" s="1"/>
  <c r="M141" i="45"/>
  <c r="BT141" i="45" s="1"/>
  <c r="BR141" i="45"/>
  <c r="P141" i="45"/>
  <c r="BW141" i="45" s="1"/>
  <c r="L141" i="45"/>
  <c r="O141" i="45"/>
  <c r="BV141" i="45" s="1"/>
  <c r="R141" i="45"/>
  <c r="BY141" i="45" s="1"/>
  <c r="N141" i="45"/>
  <c r="BU141" i="45" s="1"/>
  <c r="Q139" i="45"/>
  <c r="BX139" i="45" s="1"/>
  <c r="M139" i="45"/>
  <c r="BT139" i="45" s="1"/>
  <c r="BR139" i="45"/>
  <c r="P139" i="45"/>
  <c r="BW139" i="45" s="1"/>
  <c r="L139" i="45"/>
  <c r="O139" i="45"/>
  <c r="BV139" i="45" s="1"/>
  <c r="R139" i="45"/>
  <c r="BY139" i="45" s="1"/>
  <c r="N139" i="45"/>
  <c r="BU139" i="45" s="1"/>
  <c r="Q137" i="45"/>
  <c r="BX137" i="45" s="1"/>
  <c r="M137" i="45"/>
  <c r="BT137" i="45" s="1"/>
  <c r="BR137" i="45"/>
  <c r="P137" i="45"/>
  <c r="BW137" i="45" s="1"/>
  <c r="L137" i="45"/>
  <c r="O137" i="45"/>
  <c r="BV137" i="45" s="1"/>
  <c r="R137" i="45"/>
  <c r="BY137" i="45" s="1"/>
  <c r="N137" i="45"/>
  <c r="BU137" i="45" s="1"/>
  <c r="R158" i="45"/>
  <c r="BY158" i="45" s="1"/>
  <c r="N158" i="45"/>
  <c r="BU158" i="45" s="1"/>
  <c r="BR158" i="45"/>
  <c r="P158" i="45"/>
  <c r="BW158" i="45" s="1"/>
  <c r="L158" i="45"/>
  <c r="O158" i="45"/>
  <c r="BV158" i="45" s="1"/>
  <c r="M158" i="45"/>
  <c r="BT158" i="45" s="1"/>
  <c r="Q158" i="45"/>
  <c r="BX158" i="45" s="1"/>
  <c r="Q162" i="45"/>
  <c r="BX162" i="45" s="1"/>
  <c r="M162" i="45"/>
  <c r="BT162" i="45" s="1"/>
  <c r="BR162" i="45"/>
  <c r="P162" i="45"/>
  <c r="BW162" i="45" s="1"/>
  <c r="L162" i="45"/>
  <c r="O162" i="45"/>
  <c r="BV162" i="45" s="1"/>
  <c r="R162" i="45"/>
  <c r="BY162" i="45" s="1"/>
  <c r="N162" i="45"/>
  <c r="BU162" i="45" s="1"/>
  <c r="BR126" i="45"/>
  <c r="P126" i="45"/>
  <c r="BW126" i="45" s="1"/>
  <c r="L126" i="45"/>
  <c r="O126" i="45"/>
  <c r="BV126" i="45" s="1"/>
  <c r="R126" i="45"/>
  <c r="BY126" i="45" s="1"/>
  <c r="N126" i="45"/>
  <c r="BU126" i="45" s="1"/>
  <c r="Q126" i="45"/>
  <c r="BX126" i="45" s="1"/>
  <c r="M126" i="45"/>
  <c r="BT126" i="45" s="1"/>
  <c r="BS148" i="45"/>
  <c r="T148" i="45"/>
  <c r="U148" i="45" s="1"/>
  <c r="S148" i="45"/>
  <c r="J148" i="45" s="1"/>
  <c r="S103" i="45"/>
  <c r="J103" i="45" s="1"/>
  <c r="Q70" i="45"/>
  <c r="BX70" i="45" s="1"/>
  <c r="M70" i="45"/>
  <c r="BT70" i="45" s="1"/>
  <c r="O70" i="45"/>
  <c r="BV70" i="45" s="1"/>
  <c r="N70" i="45"/>
  <c r="BU70" i="45" s="1"/>
  <c r="L70" i="45"/>
  <c r="BR70" i="45"/>
  <c r="R70" i="45"/>
  <c r="BY70" i="45" s="1"/>
  <c r="P70" i="45"/>
  <c r="BW70" i="45" s="1"/>
  <c r="BR109" i="45"/>
  <c r="P109" i="45"/>
  <c r="BW109" i="45" s="1"/>
  <c r="L109" i="45"/>
  <c r="O109" i="45"/>
  <c r="BV109" i="45" s="1"/>
  <c r="R109" i="45"/>
  <c r="BY109" i="45" s="1"/>
  <c r="N109" i="45"/>
  <c r="BU109" i="45" s="1"/>
  <c r="Q109" i="45"/>
  <c r="BX109" i="45" s="1"/>
  <c r="M109" i="45"/>
  <c r="BT109" i="45" s="1"/>
  <c r="BF52" i="45"/>
  <c r="AT52" i="45"/>
  <c r="AP52" i="45"/>
  <c r="AL52" i="45"/>
  <c r="AH52" i="45"/>
  <c r="AD52" i="45"/>
  <c r="V52" i="45"/>
  <c r="BE52" i="45"/>
  <c r="BA52" i="45"/>
  <c r="AW52" i="45"/>
  <c r="AS52" i="45"/>
  <c r="AO52" i="45"/>
  <c r="AK52" i="45"/>
  <c r="AC52" i="45"/>
  <c r="Y52" i="45"/>
  <c r="BD52" i="45"/>
  <c r="AZ52" i="45"/>
  <c r="AV52" i="45"/>
  <c r="AR52" i="45"/>
  <c r="AN52" i="45"/>
  <c r="AJ52" i="45"/>
  <c r="AF52" i="45"/>
  <c r="AB52" i="45"/>
  <c r="X52" i="45"/>
  <c r="AQ52" i="45"/>
  <c r="BC52" i="45"/>
  <c r="AM52" i="45"/>
  <c r="W52" i="45"/>
  <c r="AY52" i="45"/>
  <c r="AI52" i="45"/>
  <c r="AU52" i="45"/>
  <c r="AE52" i="45"/>
  <c r="BS75" i="45"/>
  <c r="S75" i="45"/>
  <c r="J75" i="45" s="1"/>
  <c r="BW46" i="45"/>
  <c r="K8" i="65" s="1"/>
  <c r="Q36" i="45"/>
  <c r="BX36" i="45" s="1"/>
  <c r="M36" i="45"/>
  <c r="BT36" i="45" s="1"/>
  <c r="BR36" i="45"/>
  <c r="P36" i="45"/>
  <c r="BW36" i="45" s="1"/>
  <c r="L36" i="45"/>
  <c r="O36" i="45"/>
  <c r="BV36" i="45" s="1"/>
  <c r="N36" i="45"/>
  <c r="BU36" i="45" s="1"/>
  <c r="R36" i="45"/>
  <c r="BY36" i="45" s="1"/>
  <c r="BS28" i="45"/>
  <c r="T28" i="45"/>
  <c r="U28" i="45" s="1"/>
  <c r="S28" i="45"/>
  <c r="J28" i="45" s="1"/>
  <c r="Q18" i="45"/>
  <c r="BX18" i="45" s="1"/>
  <c r="M18" i="45"/>
  <c r="BT18" i="45" s="1"/>
  <c r="BR18" i="45"/>
  <c r="P18" i="45"/>
  <c r="BW18" i="45" s="1"/>
  <c r="L18" i="45"/>
  <c r="O18" i="45"/>
  <c r="BV18" i="45" s="1"/>
  <c r="R18" i="45"/>
  <c r="BY18" i="45" s="1"/>
  <c r="N18" i="45"/>
  <c r="BU18" i="45" s="1"/>
  <c r="Z17" i="59"/>
  <c r="Z11" i="58"/>
  <c r="O192" i="45"/>
  <c r="BV192" i="45" s="1"/>
  <c r="R192" i="45"/>
  <c r="BY192" i="45" s="1"/>
  <c r="N192" i="45"/>
  <c r="BU192" i="45" s="1"/>
  <c r="Q192" i="45"/>
  <c r="BX192" i="45" s="1"/>
  <c r="M192" i="45"/>
  <c r="BT192" i="45" s="1"/>
  <c r="BR192" i="45"/>
  <c r="P192" i="45"/>
  <c r="BW192" i="45" s="1"/>
  <c r="L192" i="45"/>
  <c r="T181" i="45"/>
  <c r="U181" i="45" s="1"/>
  <c r="O173" i="45"/>
  <c r="BV173" i="45" s="1"/>
  <c r="R173" i="45"/>
  <c r="BY173" i="45" s="1"/>
  <c r="N173" i="45"/>
  <c r="BU173" i="45" s="1"/>
  <c r="L173" i="45"/>
  <c r="Q173" i="45"/>
  <c r="BX173" i="45" s="1"/>
  <c r="BR173" i="45"/>
  <c r="P173" i="45"/>
  <c r="BW173" i="45" s="1"/>
  <c r="M173" i="45"/>
  <c r="BT173" i="45" s="1"/>
  <c r="BR160" i="45"/>
  <c r="P160" i="45"/>
  <c r="BW160" i="45" s="1"/>
  <c r="L160" i="45"/>
  <c r="O160" i="45"/>
  <c r="BV160" i="45" s="1"/>
  <c r="R160" i="45"/>
  <c r="BY160" i="45" s="1"/>
  <c r="M160" i="45"/>
  <c r="BT160" i="45" s="1"/>
  <c r="Q160" i="45"/>
  <c r="BX160" i="45" s="1"/>
  <c r="N160" i="45"/>
  <c r="BU160" i="45" s="1"/>
  <c r="Q163" i="45"/>
  <c r="BX163" i="45" s="1"/>
  <c r="M163" i="45"/>
  <c r="BT163" i="45" s="1"/>
  <c r="BR163" i="45"/>
  <c r="P163" i="45"/>
  <c r="BW163" i="45" s="1"/>
  <c r="L163" i="45"/>
  <c r="O163" i="45"/>
  <c r="BV163" i="45" s="1"/>
  <c r="R163" i="45"/>
  <c r="BY163" i="45" s="1"/>
  <c r="N163" i="45"/>
  <c r="BU163" i="45" s="1"/>
  <c r="BS146" i="45"/>
  <c r="T146" i="45"/>
  <c r="U146" i="45" s="1"/>
  <c r="S146" i="45"/>
  <c r="J146" i="45" s="1"/>
  <c r="O193" i="45"/>
  <c r="BV193" i="45" s="1"/>
  <c r="BR193" i="45"/>
  <c r="R193" i="45"/>
  <c r="BY193" i="45" s="1"/>
  <c r="N193" i="45"/>
  <c r="BU193" i="45" s="1"/>
  <c r="Q193" i="45"/>
  <c r="BX193" i="45" s="1"/>
  <c r="M193" i="45"/>
  <c r="BT193" i="45" s="1"/>
  <c r="P193" i="45"/>
  <c r="BW193" i="45" s="1"/>
  <c r="L193" i="45"/>
  <c r="BR179" i="45"/>
  <c r="P179" i="45"/>
  <c r="BW179" i="45" s="1"/>
  <c r="L179" i="45"/>
  <c r="O179" i="45"/>
  <c r="BV179" i="45" s="1"/>
  <c r="R179" i="45"/>
  <c r="BY179" i="45" s="1"/>
  <c r="N179" i="45"/>
  <c r="BU179" i="45" s="1"/>
  <c r="Q179" i="45"/>
  <c r="BX179" i="45" s="1"/>
  <c r="M179" i="45"/>
  <c r="BT179" i="45" s="1"/>
  <c r="O174" i="45"/>
  <c r="BV174" i="45" s="1"/>
  <c r="R174" i="45"/>
  <c r="BY174" i="45" s="1"/>
  <c r="N174" i="45"/>
  <c r="BU174" i="45" s="1"/>
  <c r="L174" i="45"/>
  <c r="Q174" i="45"/>
  <c r="BX174" i="45" s="1"/>
  <c r="BR174" i="45"/>
  <c r="P174" i="45"/>
  <c r="BW174" i="45" s="1"/>
  <c r="M174" i="45"/>
  <c r="BT174" i="45" s="1"/>
  <c r="Q161" i="45"/>
  <c r="BX161" i="45" s="1"/>
  <c r="M161" i="45"/>
  <c r="BT161" i="45" s="1"/>
  <c r="BR161" i="45"/>
  <c r="P161" i="45"/>
  <c r="BW161" i="45" s="1"/>
  <c r="L161" i="45"/>
  <c r="R161" i="45"/>
  <c r="BY161" i="45" s="1"/>
  <c r="O161" i="45"/>
  <c r="BV161" i="45" s="1"/>
  <c r="N161" i="45"/>
  <c r="BU161" i="45" s="1"/>
  <c r="BR177" i="45"/>
  <c r="P177" i="45"/>
  <c r="BW177" i="45" s="1"/>
  <c r="L177" i="45"/>
  <c r="O177" i="45"/>
  <c r="BV177" i="45" s="1"/>
  <c r="R177" i="45"/>
  <c r="BY177" i="45" s="1"/>
  <c r="N177" i="45"/>
  <c r="BU177" i="45" s="1"/>
  <c r="Q177" i="45"/>
  <c r="BX177" i="45" s="1"/>
  <c r="M177" i="45"/>
  <c r="BT177" i="45" s="1"/>
  <c r="BS149" i="45"/>
  <c r="T149" i="45"/>
  <c r="U149" i="45" s="1"/>
  <c r="S149" i="45"/>
  <c r="J149" i="45" s="1"/>
  <c r="BS145" i="45"/>
  <c r="T145" i="45"/>
  <c r="U145" i="45" s="1"/>
  <c r="S145" i="45"/>
  <c r="J145" i="45" s="1"/>
  <c r="Q142" i="45"/>
  <c r="BX142" i="45" s="1"/>
  <c r="M142" i="45"/>
  <c r="BT142" i="45" s="1"/>
  <c r="BR142" i="45"/>
  <c r="P142" i="45"/>
  <c r="BW142" i="45" s="1"/>
  <c r="L142" i="45"/>
  <c r="O142" i="45"/>
  <c r="BV142" i="45" s="1"/>
  <c r="R142" i="45"/>
  <c r="BY142" i="45" s="1"/>
  <c r="N142" i="45"/>
  <c r="BU142" i="45" s="1"/>
  <c r="BS150" i="45"/>
  <c r="T150" i="45"/>
  <c r="U150" i="45" s="1"/>
  <c r="S150" i="45"/>
  <c r="J150" i="45" s="1"/>
  <c r="BR123" i="45"/>
  <c r="P123" i="45"/>
  <c r="BW123" i="45" s="1"/>
  <c r="L123" i="45"/>
  <c r="O123" i="45"/>
  <c r="BV123" i="45" s="1"/>
  <c r="Q123" i="45"/>
  <c r="BX123" i="45" s="1"/>
  <c r="N123" i="45"/>
  <c r="BU123" i="45" s="1"/>
  <c r="M123" i="45"/>
  <c r="BT123" i="45" s="1"/>
  <c r="R123" i="45"/>
  <c r="BY123" i="45" s="1"/>
  <c r="BR119" i="45"/>
  <c r="P119" i="45"/>
  <c r="BW119" i="45" s="1"/>
  <c r="L119" i="45"/>
  <c r="O119" i="45"/>
  <c r="BV119" i="45" s="1"/>
  <c r="Q119" i="45"/>
  <c r="BX119" i="45" s="1"/>
  <c r="N119" i="45"/>
  <c r="BU119" i="45" s="1"/>
  <c r="M119" i="45"/>
  <c r="BT119" i="45" s="1"/>
  <c r="R119" i="45"/>
  <c r="BY119" i="45" s="1"/>
  <c r="BR124" i="45"/>
  <c r="P124" i="45"/>
  <c r="BW124" i="45" s="1"/>
  <c r="L124" i="45"/>
  <c r="O124" i="45"/>
  <c r="BV124" i="45" s="1"/>
  <c r="R124" i="45"/>
  <c r="BY124" i="45" s="1"/>
  <c r="N124" i="45"/>
  <c r="BU124" i="45" s="1"/>
  <c r="Q124" i="45"/>
  <c r="BX124" i="45" s="1"/>
  <c r="M124" i="45"/>
  <c r="BT124" i="45" s="1"/>
  <c r="BR120" i="45"/>
  <c r="P120" i="45"/>
  <c r="BW120" i="45" s="1"/>
  <c r="L120" i="45"/>
  <c r="O120" i="45"/>
  <c r="BV120" i="45" s="1"/>
  <c r="M120" i="45"/>
  <c r="BT120" i="45" s="1"/>
  <c r="R120" i="45"/>
  <c r="BY120" i="45" s="1"/>
  <c r="Q120" i="45"/>
  <c r="BX120" i="45" s="1"/>
  <c r="N120" i="45"/>
  <c r="BU120" i="45" s="1"/>
  <c r="Q116" i="45"/>
  <c r="BX116" i="45" s="1"/>
  <c r="M116" i="45"/>
  <c r="BT116" i="45" s="1"/>
  <c r="P116" i="45"/>
  <c r="BW116" i="45" s="1"/>
  <c r="L116" i="45"/>
  <c r="O116" i="45"/>
  <c r="BV116" i="45" s="1"/>
  <c r="R116" i="45"/>
  <c r="BY116" i="45" s="1"/>
  <c r="N116" i="45"/>
  <c r="BU116" i="45" s="1"/>
  <c r="BR116" i="45"/>
  <c r="Q129" i="45"/>
  <c r="BX129" i="45" s="1"/>
  <c r="M129" i="45"/>
  <c r="BT129" i="45" s="1"/>
  <c r="BR129" i="45"/>
  <c r="P129" i="45"/>
  <c r="BW129" i="45" s="1"/>
  <c r="L129" i="45"/>
  <c r="O129" i="45"/>
  <c r="BV129" i="45" s="1"/>
  <c r="R129" i="45"/>
  <c r="BY129" i="45" s="1"/>
  <c r="N129" i="45"/>
  <c r="BU129" i="45" s="1"/>
  <c r="O90" i="45"/>
  <c r="BV90" i="45" s="1"/>
  <c r="R90" i="45"/>
  <c r="BY90" i="45" s="1"/>
  <c r="N90" i="45"/>
  <c r="BU90" i="45" s="1"/>
  <c r="Q90" i="45"/>
  <c r="BX90" i="45" s="1"/>
  <c r="M90" i="45"/>
  <c r="BT90" i="45" s="1"/>
  <c r="P90" i="45"/>
  <c r="BW90" i="45" s="1"/>
  <c r="L90" i="45"/>
  <c r="BR90" i="45"/>
  <c r="O86" i="45"/>
  <c r="BV86" i="45" s="1"/>
  <c r="R86" i="45"/>
  <c r="BY86" i="45" s="1"/>
  <c r="N86" i="45"/>
  <c r="BU86" i="45" s="1"/>
  <c r="Q86" i="45"/>
  <c r="BX86" i="45" s="1"/>
  <c r="M86" i="45"/>
  <c r="BT86" i="45" s="1"/>
  <c r="P86" i="45"/>
  <c r="BW86" i="45" s="1"/>
  <c r="L86" i="45"/>
  <c r="BR86" i="45"/>
  <c r="BR114" i="45"/>
  <c r="P114" i="45"/>
  <c r="BW114" i="45" s="1"/>
  <c r="L114" i="45"/>
  <c r="O114" i="45"/>
  <c r="BV114" i="45" s="1"/>
  <c r="R114" i="45"/>
  <c r="BY114" i="45" s="1"/>
  <c r="N114" i="45"/>
  <c r="BU114" i="45" s="1"/>
  <c r="M114" i="45"/>
  <c r="BT114" i="45" s="1"/>
  <c r="Q114" i="45"/>
  <c r="BX114" i="45" s="1"/>
  <c r="BR112" i="45"/>
  <c r="P112" i="45"/>
  <c r="BW112" i="45" s="1"/>
  <c r="L112" i="45"/>
  <c r="O112" i="45"/>
  <c r="BV112" i="45" s="1"/>
  <c r="R112" i="45"/>
  <c r="BY112" i="45" s="1"/>
  <c r="N112" i="45"/>
  <c r="BU112" i="45" s="1"/>
  <c r="M112" i="45"/>
  <c r="BT112" i="45" s="1"/>
  <c r="Q112" i="45"/>
  <c r="BX112" i="45" s="1"/>
  <c r="BR110" i="45"/>
  <c r="P110" i="45"/>
  <c r="BW110" i="45" s="1"/>
  <c r="L110" i="45"/>
  <c r="O110" i="45"/>
  <c r="BV110" i="45" s="1"/>
  <c r="R110" i="45"/>
  <c r="BY110" i="45" s="1"/>
  <c r="N110" i="45"/>
  <c r="BU110" i="45" s="1"/>
  <c r="M110" i="45"/>
  <c r="BT110" i="45" s="1"/>
  <c r="Q110" i="45"/>
  <c r="BX110" i="45" s="1"/>
  <c r="BR108" i="45"/>
  <c r="P108" i="45"/>
  <c r="BW108" i="45" s="1"/>
  <c r="L108" i="45"/>
  <c r="O108" i="45"/>
  <c r="BV108" i="45" s="1"/>
  <c r="R108" i="45"/>
  <c r="BY108" i="45" s="1"/>
  <c r="N108" i="45"/>
  <c r="BU108" i="45" s="1"/>
  <c r="M108" i="45"/>
  <c r="BT108" i="45" s="1"/>
  <c r="Q108" i="45"/>
  <c r="BX108" i="45" s="1"/>
  <c r="Q130" i="45"/>
  <c r="BX130" i="45" s="1"/>
  <c r="M130" i="45"/>
  <c r="BT130" i="45" s="1"/>
  <c r="BR130" i="45"/>
  <c r="P130" i="45"/>
  <c r="BW130" i="45" s="1"/>
  <c r="L130" i="45"/>
  <c r="O130" i="45"/>
  <c r="BV130" i="45" s="1"/>
  <c r="R130" i="45"/>
  <c r="BY130" i="45" s="1"/>
  <c r="N130" i="45"/>
  <c r="BU130" i="45" s="1"/>
  <c r="O61" i="45"/>
  <c r="BV61" i="45" s="1"/>
  <c r="R61" i="45"/>
  <c r="BY61" i="45" s="1"/>
  <c r="N61" i="45"/>
  <c r="BU61" i="45" s="1"/>
  <c r="Q61" i="45"/>
  <c r="BX61" i="45" s="1"/>
  <c r="M61" i="45"/>
  <c r="BT61" i="45" s="1"/>
  <c r="BR61" i="45"/>
  <c r="P61" i="45"/>
  <c r="BW61" i="45" s="1"/>
  <c r="L61" i="45"/>
  <c r="S58" i="45"/>
  <c r="J58" i="45" s="1"/>
  <c r="R77" i="45"/>
  <c r="BY77" i="45" s="1"/>
  <c r="N77" i="45"/>
  <c r="BU77" i="45" s="1"/>
  <c r="BR77" i="45"/>
  <c r="P77" i="45"/>
  <c r="BW77" i="45" s="1"/>
  <c r="L77" i="45"/>
  <c r="M77" i="45"/>
  <c r="BT77" i="45" s="1"/>
  <c r="Q77" i="45"/>
  <c r="BX77" i="45" s="1"/>
  <c r="O77" i="45"/>
  <c r="BV77" i="45" s="1"/>
  <c r="BR98" i="45"/>
  <c r="P98" i="45"/>
  <c r="BW98" i="45" s="1"/>
  <c r="L98" i="45"/>
  <c r="O98" i="45"/>
  <c r="BV98" i="45" s="1"/>
  <c r="R98" i="45"/>
  <c r="BY98" i="45" s="1"/>
  <c r="N98" i="45"/>
  <c r="BU98" i="45" s="1"/>
  <c r="Q98" i="45"/>
  <c r="BX98" i="45" s="1"/>
  <c r="M98" i="45"/>
  <c r="BT98" i="45" s="1"/>
  <c r="R76" i="45"/>
  <c r="BY76" i="45" s="1"/>
  <c r="N76" i="45"/>
  <c r="BU76" i="45" s="1"/>
  <c r="BR76" i="45"/>
  <c r="P76" i="45"/>
  <c r="BW76" i="45" s="1"/>
  <c r="L76" i="45"/>
  <c r="O76" i="45"/>
  <c r="BV76" i="45" s="1"/>
  <c r="M76" i="45"/>
  <c r="BT76" i="45" s="1"/>
  <c r="Q76" i="45"/>
  <c r="BX76" i="45" s="1"/>
  <c r="T53" i="45"/>
  <c r="U53" i="45" s="1"/>
  <c r="T49" i="45"/>
  <c r="U49" i="45" s="1"/>
  <c r="BS79" i="45"/>
  <c r="S79" i="45"/>
  <c r="J79" i="45" s="1"/>
  <c r="BS55" i="45"/>
  <c r="T55" i="45"/>
  <c r="U55" i="45" s="1"/>
  <c r="S55" i="45"/>
  <c r="J55" i="45" s="1"/>
  <c r="BS53" i="45"/>
  <c r="S53" i="45"/>
  <c r="J53" i="45" s="1"/>
  <c r="BS51" i="45"/>
  <c r="S51" i="45"/>
  <c r="J51" i="45" s="1"/>
  <c r="BS49" i="45"/>
  <c r="S49" i="45"/>
  <c r="J49" i="45" s="1"/>
  <c r="BS47" i="45"/>
  <c r="S47" i="45"/>
  <c r="J47" i="45" s="1"/>
  <c r="BX46" i="45"/>
  <c r="L8" i="65" s="1"/>
  <c r="O31" i="45"/>
  <c r="BV31" i="45" s="1"/>
  <c r="BV21" i="45" s="1"/>
  <c r="J6" i="65" s="1"/>
  <c r="BR31" i="45"/>
  <c r="P31" i="45"/>
  <c r="BW31" i="45" s="1"/>
  <c r="N31" i="45"/>
  <c r="BU31" i="45" s="1"/>
  <c r="R31" i="45"/>
  <c r="BY31" i="45" s="1"/>
  <c r="M31" i="45"/>
  <c r="BT31" i="45" s="1"/>
  <c r="Q31" i="45"/>
  <c r="BX31" i="45" s="1"/>
  <c r="L31" i="45"/>
  <c r="BS27" i="45"/>
  <c r="T27" i="45"/>
  <c r="U27" i="45" s="1"/>
  <c r="S27" i="45"/>
  <c r="J27" i="45" s="1"/>
  <c r="BS23" i="45"/>
  <c r="T23" i="45"/>
  <c r="U23" i="45" s="1"/>
  <c r="S23" i="45"/>
  <c r="J23" i="45" s="1"/>
  <c r="Q17" i="45"/>
  <c r="BX17" i="45" s="1"/>
  <c r="M17" i="45"/>
  <c r="BT17" i="45" s="1"/>
  <c r="BR17" i="45"/>
  <c r="P17" i="45"/>
  <c r="BW17" i="45" s="1"/>
  <c r="L17" i="45"/>
  <c r="O17" i="45"/>
  <c r="BV17" i="45" s="1"/>
  <c r="R17" i="45"/>
  <c r="BY17" i="45" s="1"/>
  <c r="N17" i="45"/>
  <c r="BU17" i="45" s="1"/>
  <c r="S83" i="45"/>
  <c r="J83" i="45" s="1"/>
  <c r="Q14" i="45"/>
  <c r="BX14" i="45" s="1"/>
  <c r="M14" i="45"/>
  <c r="BT14" i="45" s="1"/>
  <c r="BR14" i="45"/>
  <c r="P14" i="45"/>
  <c r="BW14" i="45" s="1"/>
  <c r="L14" i="45"/>
  <c r="N14" i="45"/>
  <c r="BU14" i="45" s="1"/>
  <c r="R14" i="45"/>
  <c r="BY14" i="45" s="1"/>
  <c r="O14" i="45"/>
  <c r="BV14" i="45" s="1"/>
  <c r="Z32" i="61"/>
  <c r="Z20" i="61"/>
  <c r="Z16" i="54"/>
  <c r="Z8" i="53"/>
  <c r="Z12" i="59"/>
  <c r="Z9" i="59"/>
  <c r="Z11" i="55"/>
  <c r="Z15" i="58"/>
  <c r="Z15" i="56"/>
  <c r="Z7" i="56"/>
  <c r="Z11" i="50"/>
  <c r="Z9" i="49"/>
  <c r="Z16" i="55"/>
  <c r="Z12" i="55"/>
  <c r="Z7" i="52"/>
  <c r="Z7" i="50"/>
  <c r="Z10" i="56"/>
  <c r="Z8" i="55"/>
  <c r="Z9" i="53"/>
  <c r="Z11" i="51"/>
  <c r="Z15" i="48"/>
  <c r="Z9" i="46"/>
  <c r="Z14" i="48"/>
  <c r="Z10" i="46"/>
  <c r="S101" i="45"/>
  <c r="J101" i="45" s="1"/>
  <c r="BF48" i="45"/>
  <c r="V48" i="45"/>
  <c r="BA48" i="45"/>
  <c r="Y48" i="45"/>
  <c r="AZ48" i="45"/>
  <c r="AB48" i="45"/>
  <c r="AQ48" i="45"/>
  <c r="AU48" i="45"/>
  <c r="Z14" i="21"/>
  <c r="Z10" i="21"/>
  <c r="Z13" i="46"/>
  <c r="Z15" i="49"/>
  <c r="Z15" i="47"/>
  <c r="Z10" i="50"/>
  <c r="O189" i="45"/>
  <c r="BV189" i="45" s="1"/>
  <c r="R189" i="45"/>
  <c r="BY189" i="45" s="1"/>
  <c r="N189" i="45"/>
  <c r="BU189" i="45" s="1"/>
  <c r="Q189" i="45"/>
  <c r="BX189" i="45" s="1"/>
  <c r="M189" i="45"/>
  <c r="BT189" i="45" s="1"/>
  <c r="BR189" i="45"/>
  <c r="P189" i="45"/>
  <c r="BW189" i="45" s="1"/>
  <c r="L189" i="45"/>
  <c r="BR175" i="45"/>
  <c r="O175" i="45"/>
  <c r="BV175" i="45" s="1"/>
  <c r="R175" i="45"/>
  <c r="BY175" i="45" s="1"/>
  <c r="N175" i="45"/>
  <c r="BU175" i="45" s="1"/>
  <c r="L175" i="45"/>
  <c r="Q175" i="45"/>
  <c r="BX175" i="45" s="1"/>
  <c r="P175" i="45"/>
  <c r="BW175" i="45" s="1"/>
  <c r="M175" i="45"/>
  <c r="BT175" i="45" s="1"/>
  <c r="Q156" i="45"/>
  <c r="BX156" i="45" s="1"/>
  <c r="M156" i="45"/>
  <c r="BT156" i="45" s="1"/>
  <c r="O156" i="45"/>
  <c r="BV156" i="45" s="1"/>
  <c r="N156" i="45"/>
  <c r="BU156" i="45" s="1"/>
  <c r="L156" i="45"/>
  <c r="BR156" i="45"/>
  <c r="R156" i="45"/>
  <c r="BY156" i="45" s="1"/>
  <c r="P156" i="45"/>
  <c r="BW156" i="45" s="1"/>
  <c r="Q154" i="45"/>
  <c r="BX154" i="45" s="1"/>
  <c r="M154" i="45"/>
  <c r="BT154" i="45" s="1"/>
  <c r="O154" i="45"/>
  <c r="BV154" i="45" s="1"/>
  <c r="N154" i="45"/>
  <c r="BU154" i="45" s="1"/>
  <c r="L154" i="45"/>
  <c r="BR154" i="45"/>
  <c r="R154" i="45"/>
  <c r="BY154" i="45" s="1"/>
  <c r="P154" i="45"/>
  <c r="BW154" i="45" s="1"/>
  <c r="T135" i="45"/>
  <c r="U135" i="45" s="1"/>
  <c r="Q140" i="45"/>
  <c r="BX140" i="45" s="1"/>
  <c r="M140" i="45"/>
  <c r="BT140" i="45" s="1"/>
  <c r="BR140" i="45"/>
  <c r="P140" i="45"/>
  <c r="BW140" i="45" s="1"/>
  <c r="L140" i="45"/>
  <c r="O140" i="45"/>
  <c r="BV140" i="45" s="1"/>
  <c r="R140" i="45"/>
  <c r="BY140" i="45" s="1"/>
  <c r="N140" i="45"/>
  <c r="BU140" i="45" s="1"/>
  <c r="Q138" i="45"/>
  <c r="BX138" i="45" s="1"/>
  <c r="M138" i="45"/>
  <c r="BT138" i="45" s="1"/>
  <c r="BR138" i="45"/>
  <c r="P138" i="45"/>
  <c r="BW138" i="45" s="1"/>
  <c r="L138" i="45"/>
  <c r="O138" i="45"/>
  <c r="BV138" i="45" s="1"/>
  <c r="R138" i="45"/>
  <c r="BY138" i="45" s="1"/>
  <c r="N138" i="45"/>
  <c r="BU138" i="45" s="1"/>
  <c r="Q136" i="45"/>
  <c r="BX136" i="45" s="1"/>
  <c r="M136" i="45"/>
  <c r="BT136" i="45" s="1"/>
  <c r="BR136" i="45"/>
  <c r="P136" i="45"/>
  <c r="BW136" i="45" s="1"/>
  <c r="L136" i="45"/>
  <c r="O136" i="45"/>
  <c r="BV136" i="45" s="1"/>
  <c r="R136" i="45"/>
  <c r="BY136" i="45" s="1"/>
  <c r="N136" i="45"/>
  <c r="BU136" i="45" s="1"/>
  <c r="O91" i="45"/>
  <c r="BV91" i="45" s="1"/>
  <c r="R91" i="45"/>
  <c r="BY91" i="45" s="1"/>
  <c r="N91" i="45"/>
  <c r="BU91" i="45" s="1"/>
  <c r="Q91" i="45"/>
  <c r="BX91" i="45" s="1"/>
  <c r="M91" i="45"/>
  <c r="BT91" i="45" s="1"/>
  <c r="P91" i="45"/>
  <c r="BW91" i="45" s="1"/>
  <c r="L91" i="45"/>
  <c r="BR91" i="45"/>
  <c r="O87" i="45"/>
  <c r="BV87" i="45" s="1"/>
  <c r="R87" i="45"/>
  <c r="BY87" i="45" s="1"/>
  <c r="N87" i="45"/>
  <c r="BU87" i="45" s="1"/>
  <c r="Q87" i="45"/>
  <c r="BX87" i="45" s="1"/>
  <c r="M87" i="45"/>
  <c r="BT87" i="45" s="1"/>
  <c r="P87" i="45"/>
  <c r="BW87" i="45" s="1"/>
  <c r="L87" i="45"/>
  <c r="BR87" i="45"/>
  <c r="Q69" i="45"/>
  <c r="BX69" i="45" s="1"/>
  <c r="M69" i="45"/>
  <c r="BT69" i="45" s="1"/>
  <c r="O69" i="45"/>
  <c r="BV69" i="45" s="1"/>
  <c r="BR69" i="45"/>
  <c r="R69" i="45"/>
  <c r="BY69" i="45" s="1"/>
  <c r="P69" i="45"/>
  <c r="BW69" i="45" s="1"/>
  <c r="N69" i="45"/>
  <c r="BU69" i="45" s="1"/>
  <c r="L69" i="45"/>
  <c r="O62" i="45"/>
  <c r="BV62" i="45" s="1"/>
  <c r="R62" i="45"/>
  <c r="BY62" i="45" s="1"/>
  <c r="N62" i="45"/>
  <c r="BU62" i="45" s="1"/>
  <c r="Q62" i="45"/>
  <c r="BX62" i="45" s="1"/>
  <c r="M62" i="45"/>
  <c r="BT62" i="45" s="1"/>
  <c r="P62" i="45"/>
  <c r="BW62" i="45" s="1"/>
  <c r="L62" i="45"/>
  <c r="BR62" i="45"/>
  <c r="AT82" i="45"/>
  <c r="BD82" i="45"/>
  <c r="AV82" i="45"/>
  <c r="X82" i="45"/>
  <c r="AQ82" i="45"/>
  <c r="BC82" i="45"/>
  <c r="AM82" i="45"/>
  <c r="AC82" i="45"/>
  <c r="R73" i="45"/>
  <c r="BY73" i="45" s="1"/>
  <c r="N73" i="45"/>
  <c r="BU73" i="45" s="1"/>
  <c r="BR73" i="45"/>
  <c r="P73" i="45"/>
  <c r="BW73" i="45" s="1"/>
  <c r="L73" i="45"/>
  <c r="M73" i="45"/>
  <c r="BT73" i="45" s="1"/>
  <c r="Q73" i="45"/>
  <c r="BX73" i="45" s="1"/>
  <c r="O73" i="45"/>
  <c r="BV73" i="45" s="1"/>
  <c r="S57" i="45"/>
  <c r="J57" i="45" s="1"/>
  <c r="O34" i="45"/>
  <c r="BV34" i="45" s="1"/>
  <c r="P34" i="45"/>
  <c r="BW34" i="45" s="1"/>
  <c r="N34" i="45"/>
  <c r="BU34" i="45" s="1"/>
  <c r="R34" i="45"/>
  <c r="BY34" i="45" s="1"/>
  <c r="M34" i="45"/>
  <c r="BT34" i="45" s="1"/>
  <c r="BR34" i="45"/>
  <c r="Q34" i="45"/>
  <c r="BX34" i="45" s="1"/>
  <c r="L34" i="45"/>
  <c r="BS24" i="45"/>
  <c r="T24" i="45"/>
  <c r="U24" i="45" s="1"/>
  <c r="S24" i="45"/>
  <c r="J24" i="45" s="1"/>
  <c r="Z16" i="47"/>
  <c r="Z11" i="48"/>
  <c r="Z12" i="48"/>
  <c r="Z14" i="47"/>
  <c r="O190" i="45"/>
  <c r="BV190" i="45" s="1"/>
  <c r="R190" i="45"/>
  <c r="BY190" i="45" s="1"/>
  <c r="N190" i="45"/>
  <c r="BU190" i="45" s="1"/>
  <c r="Q190" i="45"/>
  <c r="BX190" i="45" s="1"/>
  <c r="M190" i="45"/>
  <c r="BT190" i="45" s="1"/>
  <c r="P190" i="45"/>
  <c r="BW190" i="45" s="1"/>
  <c r="L190" i="45"/>
  <c r="BR190" i="45"/>
  <c r="R188" i="45"/>
  <c r="BY188" i="45" s="1"/>
  <c r="N188" i="45"/>
  <c r="BU188" i="45" s="1"/>
  <c r="Q188" i="45"/>
  <c r="BX188" i="45" s="1"/>
  <c r="M188" i="45"/>
  <c r="BT188" i="45" s="1"/>
  <c r="P188" i="45"/>
  <c r="BW188" i="45" s="1"/>
  <c r="O188" i="45"/>
  <c r="BV188" i="45" s="1"/>
  <c r="L188" i="45"/>
  <c r="BR188" i="45"/>
  <c r="R185" i="45"/>
  <c r="BY185" i="45" s="1"/>
  <c r="N185" i="45"/>
  <c r="BU185" i="45" s="1"/>
  <c r="Q185" i="45"/>
  <c r="BX185" i="45" s="1"/>
  <c r="M185" i="45"/>
  <c r="BT185" i="45" s="1"/>
  <c r="BR185" i="45"/>
  <c r="P185" i="45"/>
  <c r="BW185" i="45" s="1"/>
  <c r="L185" i="45"/>
  <c r="O185" i="45"/>
  <c r="BV185" i="45" s="1"/>
  <c r="R184" i="45"/>
  <c r="BY184" i="45" s="1"/>
  <c r="N184" i="45"/>
  <c r="BU184" i="45" s="1"/>
  <c r="Q184" i="45"/>
  <c r="BX184" i="45" s="1"/>
  <c r="M184" i="45"/>
  <c r="BT184" i="45" s="1"/>
  <c r="BR184" i="45"/>
  <c r="P184" i="45"/>
  <c r="BW184" i="45" s="1"/>
  <c r="L184" i="45"/>
  <c r="O184" i="45"/>
  <c r="BV184" i="45" s="1"/>
  <c r="R183" i="45"/>
  <c r="BY183" i="45" s="1"/>
  <c r="N183" i="45"/>
  <c r="BU183" i="45" s="1"/>
  <c r="Q183" i="45"/>
  <c r="BX183" i="45" s="1"/>
  <c r="M183" i="45"/>
  <c r="BT183" i="45" s="1"/>
  <c r="BR183" i="45"/>
  <c r="P183" i="45"/>
  <c r="BW183" i="45" s="1"/>
  <c r="L183" i="45"/>
  <c r="O183" i="45"/>
  <c r="BV183" i="45" s="1"/>
  <c r="BS168" i="45"/>
  <c r="T168" i="45"/>
  <c r="U168" i="45" s="1"/>
  <c r="S168" i="45"/>
  <c r="J168" i="45" s="1"/>
  <c r="O172" i="45"/>
  <c r="BV172" i="45" s="1"/>
  <c r="R172" i="45"/>
  <c r="BY172" i="45" s="1"/>
  <c r="N172" i="45"/>
  <c r="BU172" i="45" s="1"/>
  <c r="L172" i="45"/>
  <c r="Q172" i="45"/>
  <c r="BX172" i="45" s="1"/>
  <c r="BR172" i="45"/>
  <c r="P172" i="45"/>
  <c r="BW172" i="45" s="1"/>
  <c r="M172" i="45"/>
  <c r="BT172" i="45" s="1"/>
  <c r="BS169" i="45"/>
  <c r="T169" i="45"/>
  <c r="U169" i="45" s="1"/>
  <c r="S169" i="45"/>
  <c r="J169" i="45" s="1"/>
  <c r="T151" i="45"/>
  <c r="U151" i="45" s="1"/>
  <c r="S151" i="45"/>
  <c r="J151" i="45" s="1"/>
  <c r="BS151" i="45"/>
  <c r="BS147" i="45"/>
  <c r="T147" i="45"/>
  <c r="U147" i="45" s="1"/>
  <c r="S147" i="45"/>
  <c r="J147" i="45" s="1"/>
  <c r="BR132" i="45"/>
  <c r="O132" i="45"/>
  <c r="BV132" i="45" s="1"/>
  <c r="Q132" i="45"/>
  <c r="BX132" i="45" s="1"/>
  <c r="L132" i="45"/>
  <c r="P132" i="45"/>
  <c r="BW132" i="45" s="1"/>
  <c r="N132" i="45"/>
  <c r="BU132" i="45" s="1"/>
  <c r="M132" i="45"/>
  <c r="BT132" i="45" s="1"/>
  <c r="R132" i="45"/>
  <c r="BY132" i="45" s="1"/>
  <c r="BR125" i="45"/>
  <c r="P125" i="45"/>
  <c r="BW125" i="45" s="1"/>
  <c r="L125" i="45"/>
  <c r="O125" i="45"/>
  <c r="BV125" i="45" s="1"/>
  <c r="R125" i="45"/>
  <c r="BY125" i="45" s="1"/>
  <c r="N125" i="45"/>
  <c r="BU125" i="45" s="1"/>
  <c r="Q125" i="45"/>
  <c r="BX125" i="45" s="1"/>
  <c r="M125" i="45"/>
  <c r="BT125" i="45" s="1"/>
  <c r="BR121" i="45"/>
  <c r="P121" i="45"/>
  <c r="BW121" i="45" s="1"/>
  <c r="L121" i="45"/>
  <c r="O121" i="45"/>
  <c r="BV121" i="45" s="1"/>
  <c r="Q121" i="45"/>
  <c r="BX121" i="45" s="1"/>
  <c r="N121" i="45"/>
  <c r="BU121" i="45" s="1"/>
  <c r="M121" i="45"/>
  <c r="BT121" i="45" s="1"/>
  <c r="R121" i="45"/>
  <c r="BY121" i="45" s="1"/>
  <c r="O118" i="45"/>
  <c r="BV118" i="45" s="1"/>
  <c r="N118" i="45"/>
  <c r="BU118" i="45" s="1"/>
  <c r="R118" i="45"/>
  <c r="BY118" i="45" s="1"/>
  <c r="M118" i="45"/>
  <c r="BT118" i="45" s="1"/>
  <c r="Q118" i="45"/>
  <c r="BX118" i="45" s="1"/>
  <c r="L118" i="45"/>
  <c r="P118" i="45"/>
  <c r="BW118" i="45" s="1"/>
  <c r="BR118" i="45"/>
  <c r="BS135" i="45"/>
  <c r="S135" i="45"/>
  <c r="J135" i="45" s="1"/>
  <c r="Q134" i="45"/>
  <c r="BX134" i="45" s="1"/>
  <c r="M134" i="45"/>
  <c r="BT134" i="45" s="1"/>
  <c r="BR134" i="45"/>
  <c r="P134" i="45"/>
  <c r="BW134" i="45" s="1"/>
  <c r="L134" i="45"/>
  <c r="O134" i="45"/>
  <c r="BV134" i="45" s="1"/>
  <c r="N134" i="45"/>
  <c r="BU134" i="45" s="1"/>
  <c r="R134" i="45"/>
  <c r="BY134" i="45" s="1"/>
  <c r="BR122" i="45"/>
  <c r="P122" i="45"/>
  <c r="BW122" i="45" s="1"/>
  <c r="L122" i="45"/>
  <c r="O122" i="45"/>
  <c r="BV122" i="45" s="1"/>
  <c r="M122" i="45"/>
  <c r="BT122" i="45" s="1"/>
  <c r="R122" i="45"/>
  <c r="BY122" i="45" s="1"/>
  <c r="Q122" i="45"/>
  <c r="BX122" i="45" s="1"/>
  <c r="N122" i="45"/>
  <c r="BU122" i="45" s="1"/>
  <c r="Q131" i="45"/>
  <c r="BX131" i="45" s="1"/>
  <c r="M131" i="45"/>
  <c r="BT131" i="45" s="1"/>
  <c r="BR131" i="45"/>
  <c r="P131" i="45"/>
  <c r="BW131" i="45" s="1"/>
  <c r="L131" i="45"/>
  <c r="O131" i="45"/>
  <c r="BV131" i="45" s="1"/>
  <c r="R131" i="45"/>
  <c r="BY131" i="45" s="1"/>
  <c r="N131" i="45"/>
  <c r="BU131" i="45" s="1"/>
  <c r="O106" i="45"/>
  <c r="BV106" i="45" s="1"/>
  <c r="R106" i="45"/>
  <c r="BY106" i="45" s="1"/>
  <c r="N106" i="45"/>
  <c r="BU106" i="45" s="1"/>
  <c r="Q106" i="45"/>
  <c r="BX106" i="45" s="1"/>
  <c r="BR106" i="45"/>
  <c r="P106" i="45"/>
  <c r="BW106" i="45" s="1"/>
  <c r="M106" i="45"/>
  <c r="BT106" i="45" s="1"/>
  <c r="L106" i="45"/>
  <c r="O92" i="45"/>
  <c r="BV92" i="45" s="1"/>
  <c r="R92" i="45"/>
  <c r="BY92" i="45" s="1"/>
  <c r="N92" i="45"/>
  <c r="BU92" i="45" s="1"/>
  <c r="Q92" i="45"/>
  <c r="BX92" i="45" s="1"/>
  <c r="M92" i="45"/>
  <c r="BT92" i="45" s="1"/>
  <c r="BR92" i="45"/>
  <c r="P92" i="45"/>
  <c r="BW92" i="45" s="1"/>
  <c r="L92" i="45"/>
  <c r="O88" i="45"/>
  <c r="BV88" i="45" s="1"/>
  <c r="R88" i="45"/>
  <c r="BY88" i="45" s="1"/>
  <c r="N88" i="45"/>
  <c r="BU88" i="45" s="1"/>
  <c r="Q88" i="45"/>
  <c r="BX88" i="45" s="1"/>
  <c r="M88" i="45"/>
  <c r="BT88" i="45" s="1"/>
  <c r="BR88" i="45"/>
  <c r="P88" i="45"/>
  <c r="BW88" i="45" s="1"/>
  <c r="L88" i="45"/>
  <c r="Q128" i="45"/>
  <c r="BX128" i="45" s="1"/>
  <c r="BX127" i="45" s="1"/>
  <c r="L16" i="65" s="1"/>
  <c r="M128" i="45"/>
  <c r="BT128" i="45" s="1"/>
  <c r="BR128" i="45"/>
  <c r="P128" i="45"/>
  <c r="BW128" i="45" s="1"/>
  <c r="BW127" i="45" s="1"/>
  <c r="K16" i="65" s="1"/>
  <c r="L128" i="45"/>
  <c r="O128" i="45"/>
  <c r="BV128" i="45" s="1"/>
  <c r="R128" i="45"/>
  <c r="BY128" i="45" s="1"/>
  <c r="N128" i="45"/>
  <c r="BU128" i="45" s="1"/>
  <c r="BR111" i="45"/>
  <c r="P111" i="45"/>
  <c r="BW111" i="45" s="1"/>
  <c r="L111" i="45"/>
  <c r="O111" i="45"/>
  <c r="BV111" i="45" s="1"/>
  <c r="R111" i="45"/>
  <c r="BY111" i="45" s="1"/>
  <c r="N111" i="45"/>
  <c r="BU111" i="45" s="1"/>
  <c r="Q111" i="45"/>
  <c r="BX111" i="45" s="1"/>
  <c r="M111" i="45"/>
  <c r="BT111" i="45" s="1"/>
  <c r="T79" i="45"/>
  <c r="U79" i="45" s="1"/>
  <c r="T75" i="45"/>
  <c r="U75" i="45" s="1"/>
  <c r="O63" i="45"/>
  <c r="BV63" i="45" s="1"/>
  <c r="R63" i="45"/>
  <c r="BY63" i="45" s="1"/>
  <c r="N63" i="45"/>
  <c r="BU63" i="45" s="1"/>
  <c r="Q63" i="45"/>
  <c r="BX63" i="45" s="1"/>
  <c r="M63" i="45"/>
  <c r="BT63" i="45" s="1"/>
  <c r="BR63" i="45"/>
  <c r="P63" i="45"/>
  <c r="BW63" i="45" s="1"/>
  <c r="L63" i="45"/>
  <c r="O59" i="45"/>
  <c r="BV59" i="45" s="1"/>
  <c r="R59" i="45"/>
  <c r="BY59" i="45" s="1"/>
  <c r="N59" i="45"/>
  <c r="BU59" i="45" s="1"/>
  <c r="Q59" i="45"/>
  <c r="BX59" i="45" s="1"/>
  <c r="M59" i="45"/>
  <c r="BT59" i="45" s="1"/>
  <c r="BR59" i="45"/>
  <c r="P59" i="45"/>
  <c r="BW59" i="45" s="1"/>
  <c r="L59" i="45"/>
  <c r="BR94" i="45"/>
  <c r="P94" i="45"/>
  <c r="BW94" i="45" s="1"/>
  <c r="BW93" i="45" s="1"/>
  <c r="K13" i="65" s="1"/>
  <c r="L94" i="45"/>
  <c r="O94" i="45"/>
  <c r="BV94" i="45" s="1"/>
  <c r="R94" i="45"/>
  <c r="BY94" i="45" s="1"/>
  <c r="N94" i="45"/>
  <c r="BU94" i="45" s="1"/>
  <c r="Q94" i="45"/>
  <c r="BX94" i="45" s="1"/>
  <c r="M94" i="45"/>
  <c r="BT94" i="45" s="1"/>
  <c r="Q66" i="45"/>
  <c r="BX66" i="45" s="1"/>
  <c r="M66" i="45"/>
  <c r="BT66" i="45" s="1"/>
  <c r="O66" i="45"/>
  <c r="BV66" i="45" s="1"/>
  <c r="N66" i="45"/>
  <c r="BU66" i="45" s="1"/>
  <c r="L66" i="45"/>
  <c r="BR66" i="45"/>
  <c r="R66" i="45"/>
  <c r="BY66" i="45" s="1"/>
  <c r="P66" i="45"/>
  <c r="BW66" i="45" s="1"/>
  <c r="BT57" i="45"/>
  <c r="T57" i="45"/>
  <c r="U57" i="45" s="1"/>
  <c r="T51" i="45"/>
  <c r="U51" i="45" s="1"/>
  <c r="T47" i="45"/>
  <c r="U47" i="45" s="1"/>
  <c r="Q45" i="45"/>
  <c r="BX45" i="45" s="1"/>
  <c r="M45" i="45"/>
  <c r="BT45" i="45" s="1"/>
  <c r="BR45" i="45"/>
  <c r="P45" i="45"/>
  <c r="BW45" i="45" s="1"/>
  <c r="L45" i="45"/>
  <c r="O45" i="45"/>
  <c r="BV45" i="45" s="1"/>
  <c r="N45" i="45"/>
  <c r="BU45" i="45" s="1"/>
  <c r="R45" i="45"/>
  <c r="BY45" i="45" s="1"/>
  <c r="Q44" i="45"/>
  <c r="BX44" i="45" s="1"/>
  <c r="M44" i="45"/>
  <c r="BT44" i="45" s="1"/>
  <c r="BR44" i="45"/>
  <c r="P44" i="45"/>
  <c r="BW44" i="45" s="1"/>
  <c r="L44" i="45"/>
  <c r="O44" i="45"/>
  <c r="BV44" i="45" s="1"/>
  <c r="N44" i="45"/>
  <c r="BU44" i="45" s="1"/>
  <c r="R44" i="45"/>
  <c r="BY44" i="45" s="1"/>
  <c r="Q43" i="45"/>
  <c r="BX43" i="45" s="1"/>
  <c r="M43" i="45"/>
  <c r="BT43" i="45" s="1"/>
  <c r="BR43" i="45"/>
  <c r="P43" i="45"/>
  <c r="BW43" i="45" s="1"/>
  <c r="L43" i="45"/>
  <c r="O43" i="45"/>
  <c r="BV43" i="45" s="1"/>
  <c r="N43" i="45"/>
  <c r="BU43" i="45" s="1"/>
  <c r="R43" i="45"/>
  <c r="BY43" i="45" s="1"/>
  <c r="Q42" i="45"/>
  <c r="BX42" i="45" s="1"/>
  <c r="M42" i="45"/>
  <c r="BT42" i="45" s="1"/>
  <c r="BR42" i="45"/>
  <c r="P42" i="45"/>
  <c r="BW42" i="45" s="1"/>
  <c r="L42" i="45"/>
  <c r="O42" i="45"/>
  <c r="BV42" i="45" s="1"/>
  <c r="N42" i="45"/>
  <c r="BU42" i="45" s="1"/>
  <c r="R42" i="45"/>
  <c r="BY42" i="45" s="1"/>
  <c r="Q41" i="45"/>
  <c r="BX41" i="45" s="1"/>
  <c r="M41" i="45"/>
  <c r="BT41" i="45" s="1"/>
  <c r="BR41" i="45"/>
  <c r="P41" i="45"/>
  <c r="BW41" i="45" s="1"/>
  <c r="L41" i="45"/>
  <c r="O41" i="45"/>
  <c r="BV41" i="45" s="1"/>
  <c r="N41" i="45"/>
  <c r="BU41" i="45" s="1"/>
  <c r="R41" i="45"/>
  <c r="BY41" i="45" s="1"/>
  <c r="Q40" i="45"/>
  <c r="BX40" i="45" s="1"/>
  <c r="M40" i="45"/>
  <c r="BT40" i="45" s="1"/>
  <c r="BR40" i="45"/>
  <c r="P40" i="45"/>
  <c r="BW40" i="45" s="1"/>
  <c r="L40" i="45"/>
  <c r="O40" i="45"/>
  <c r="BV40" i="45" s="1"/>
  <c r="N40" i="45"/>
  <c r="BU40" i="45" s="1"/>
  <c r="R40" i="45"/>
  <c r="BY40" i="45" s="1"/>
  <c r="Q39" i="45"/>
  <c r="BX39" i="45" s="1"/>
  <c r="M39" i="45"/>
  <c r="BT39" i="45" s="1"/>
  <c r="BR39" i="45"/>
  <c r="P39" i="45"/>
  <c r="BW39" i="45" s="1"/>
  <c r="L39" i="45"/>
  <c r="O39" i="45"/>
  <c r="BV39" i="45" s="1"/>
  <c r="N39" i="45"/>
  <c r="BU39" i="45" s="1"/>
  <c r="R39" i="45"/>
  <c r="BY39" i="45" s="1"/>
  <c r="Q38" i="45"/>
  <c r="BX38" i="45" s="1"/>
  <c r="M38" i="45"/>
  <c r="BT38" i="45" s="1"/>
  <c r="BR38" i="45"/>
  <c r="P38" i="45"/>
  <c r="BW38" i="45" s="1"/>
  <c r="L38" i="45"/>
  <c r="O38" i="45"/>
  <c r="BV38" i="45" s="1"/>
  <c r="N38" i="45"/>
  <c r="BU38" i="45" s="1"/>
  <c r="R38" i="45"/>
  <c r="BY38" i="45" s="1"/>
  <c r="BS54" i="45"/>
  <c r="S54" i="45"/>
  <c r="J54" i="45" s="1"/>
  <c r="BS52" i="45"/>
  <c r="S52" i="45"/>
  <c r="J52" i="45" s="1"/>
  <c r="BS50" i="45"/>
  <c r="S50" i="45"/>
  <c r="J50" i="45" s="1"/>
  <c r="BS48" i="45"/>
  <c r="S48" i="45"/>
  <c r="J48" i="45" s="1"/>
  <c r="BR46" i="45"/>
  <c r="BY46" i="45"/>
  <c r="M8" i="65" s="1"/>
  <c r="O33" i="45"/>
  <c r="BV33" i="45" s="1"/>
  <c r="BR33" i="45"/>
  <c r="P33" i="45"/>
  <c r="BW33" i="45" s="1"/>
  <c r="N33" i="45"/>
  <c r="BU33" i="45" s="1"/>
  <c r="BU21" i="45" s="1"/>
  <c r="I6" i="65" s="1"/>
  <c r="R33" i="45"/>
  <c r="BY33" i="45" s="1"/>
  <c r="M33" i="45"/>
  <c r="BT33" i="45" s="1"/>
  <c r="Q33" i="45"/>
  <c r="BX33" i="45" s="1"/>
  <c r="L33" i="45"/>
  <c r="BS29" i="45"/>
  <c r="T29" i="45"/>
  <c r="U29" i="45" s="1"/>
  <c r="S29" i="45"/>
  <c r="J29" i="45" s="1"/>
  <c r="BS25" i="45"/>
  <c r="T25" i="45"/>
  <c r="U25" i="45" s="1"/>
  <c r="S25" i="45"/>
  <c r="J25" i="45" s="1"/>
  <c r="Q19" i="45"/>
  <c r="BX19" i="45" s="1"/>
  <c r="M19" i="45"/>
  <c r="BT19" i="45" s="1"/>
  <c r="BR19" i="45"/>
  <c r="P19" i="45"/>
  <c r="BW19" i="45" s="1"/>
  <c r="L19" i="45"/>
  <c r="O19" i="45"/>
  <c r="BV19" i="45" s="1"/>
  <c r="R19" i="45"/>
  <c r="BY19" i="45" s="1"/>
  <c r="N19" i="45"/>
  <c r="BU19" i="45" s="1"/>
  <c r="O10" i="45"/>
  <c r="BV10" i="45" s="1"/>
  <c r="R10" i="45"/>
  <c r="BY10" i="45" s="1"/>
  <c r="N10" i="45"/>
  <c r="BU10" i="45" s="1"/>
  <c r="Q10" i="45"/>
  <c r="BX10" i="45" s="1"/>
  <c r="BR10" i="45"/>
  <c r="P10" i="45"/>
  <c r="BW10" i="45" s="1"/>
  <c r="M10" i="45"/>
  <c r="BT10" i="45" s="1"/>
  <c r="L10" i="45"/>
  <c r="R8" i="45"/>
  <c r="BY8" i="45" s="1"/>
  <c r="N8" i="45"/>
  <c r="BU8" i="45" s="1"/>
  <c r="Q8" i="45"/>
  <c r="BX8" i="45" s="1"/>
  <c r="M8" i="45"/>
  <c r="BT8" i="45" s="1"/>
  <c r="BR8" i="45"/>
  <c r="P8" i="45"/>
  <c r="BW8" i="45" s="1"/>
  <c r="L8" i="45"/>
  <c r="O8" i="45"/>
  <c r="BV8" i="45" s="1"/>
  <c r="R7" i="45"/>
  <c r="BY7" i="45" s="1"/>
  <c r="N7" i="45"/>
  <c r="BU7" i="45" s="1"/>
  <c r="Q7" i="45"/>
  <c r="BX7" i="45" s="1"/>
  <c r="M7" i="45"/>
  <c r="BT7" i="45" s="1"/>
  <c r="BR7" i="45"/>
  <c r="P7" i="45"/>
  <c r="BW7" i="45" s="1"/>
  <c r="L7" i="45"/>
  <c r="O7" i="45"/>
  <c r="BV7" i="45" s="1"/>
  <c r="R6" i="45"/>
  <c r="BY6" i="45" s="1"/>
  <c r="N6" i="45"/>
  <c r="BU6" i="45" s="1"/>
  <c r="Q6" i="45"/>
  <c r="BX6" i="45" s="1"/>
  <c r="M6" i="45"/>
  <c r="BT6" i="45" s="1"/>
  <c r="BR6" i="45"/>
  <c r="P6" i="45"/>
  <c r="BW6" i="45" s="1"/>
  <c r="L6" i="45"/>
  <c r="O6" i="45"/>
  <c r="BV6" i="45" s="1"/>
  <c r="R5" i="45"/>
  <c r="BY5" i="45" s="1"/>
  <c r="N5" i="45"/>
  <c r="BU5" i="45" s="1"/>
  <c r="Q5" i="45"/>
  <c r="BX5" i="45" s="1"/>
  <c r="M5" i="45"/>
  <c r="BT5" i="45" s="1"/>
  <c r="BR5" i="45"/>
  <c r="P5" i="45"/>
  <c r="BW5" i="45" s="1"/>
  <c r="L5" i="45"/>
  <c r="O5" i="45"/>
  <c r="BV5" i="45" s="1"/>
  <c r="Z29" i="61"/>
  <c r="Z25" i="61"/>
  <c r="Z16" i="60"/>
  <c r="Z13" i="58"/>
  <c r="Z12" i="58"/>
  <c r="Z10" i="58"/>
  <c r="Z12" i="54"/>
  <c r="Z16" i="52"/>
  <c r="Z11" i="57"/>
  <c r="Z14" i="53"/>
  <c r="Z8" i="47"/>
  <c r="Z9" i="60"/>
  <c r="Z7" i="54"/>
  <c r="Z7" i="53"/>
  <c r="Z7" i="55"/>
  <c r="Z11" i="54"/>
  <c r="Z10" i="53"/>
  <c r="Z13" i="52"/>
  <c r="Z7" i="48"/>
  <c r="Z11" i="49"/>
  <c r="Z17" i="47"/>
  <c r="Z10" i="47"/>
  <c r="Z12" i="46"/>
  <c r="Z12" i="49"/>
  <c r="Z10" i="48"/>
  <c r="Z7" i="47"/>
  <c r="Z10" i="52"/>
  <c r="Q166" i="45"/>
  <c r="BX166" i="45" s="1"/>
  <c r="M166" i="45"/>
  <c r="BT166" i="45" s="1"/>
  <c r="BR166" i="45"/>
  <c r="P166" i="45"/>
  <c r="BW166" i="45" s="1"/>
  <c r="L166" i="45"/>
  <c r="O166" i="45"/>
  <c r="BV166" i="45" s="1"/>
  <c r="R166" i="45"/>
  <c r="BY166" i="45" s="1"/>
  <c r="N166" i="45"/>
  <c r="BU166" i="45" s="1"/>
  <c r="Q167" i="45"/>
  <c r="BX167" i="45" s="1"/>
  <c r="M167" i="45"/>
  <c r="BT167" i="45" s="1"/>
  <c r="P167" i="45"/>
  <c r="BW167" i="45" s="1"/>
  <c r="L167" i="45"/>
  <c r="O167" i="45"/>
  <c r="BV167" i="45" s="1"/>
  <c r="BR167" i="45"/>
  <c r="N167" i="45"/>
  <c r="BU167" i="45" s="1"/>
  <c r="R167" i="45"/>
  <c r="BY167" i="45" s="1"/>
  <c r="S159" i="45"/>
  <c r="J159" i="45" s="1"/>
  <c r="BS159" i="45"/>
  <c r="O105" i="45"/>
  <c r="BV105" i="45" s="1"/>
  <c r="R105" i="45"/>
  <c r="BY105" i="45" s="1"/>
  <c r="N105" i="45"/>
  <c r="BU105" i="45" s="1"/>
  <c r="Q105" i="45"/>
  <c r="BX105" i="45" s="1"/>
  <c r="BR105" i="45"/>
  <c r="P105" i="45"/>
  <c r="BW105" i="45" s="1"/>
  <c r="M105" i="45"/>
  <c r="BT105" i="45" s="1"/>
  <c r="L105" i="45"/>
  <c r="T103" i="45"/>
  <c r="U103" i="45" s="1"/>
  <c r="BF83" i="45"/>
  <c r="AT83" i="45"/>
  <c r="AP83" i="45"/>
  <c r="AL83" i="45"/>
  <c r="AH83" i="45"/>
  <c r="AD83" i="45"/>
  <c r="V83" i="45"/>
  <c r="BE83" i="45"/>
  <c r="BA83" i="45"/>
  <c r="AW83" i="45"/>
  <c r="AS83" i="45"/>
  <c r="AO83" i="45"/>
  <c r="AK83" i="45"/>
  <c r="AC83" i="45"/>
  <c r="Y83" i="45"/>
  <c r="BD83" i="45"/>
  <c r="AZ83" i="45"/>
  <c r="AV83" i="45"/>
  <c r="AR83" i="45"/>
  <c r="AN83" i="45"/>
  <c r="AJ83" i="45"/>
  <c r="AF83" i="45"/>
  <c r="AB83" i="45"/>
  <c r="X83" i="45"/>
  <c r="BC83" i="45"/>
  <c r="AM83" i="45"/>
  <c r="W83" i="45"/>
  <c r="AY83" i="45"/>
  <c r="AI83" i="45"/>
  <c r="AU83" i="45"/>
  <c r="AE83" i="45"/>
  <c r="AQ83" i="45"/>
  <c r="R72" i="45"/>
  <c r="BY72" i="45" s="1"/>
  <c r="N72" i="45"/>
  <c r="BU72" i="45" s="1"/>
  <c r="BR72" i="45"/>
  <c r="P72" i="45"/>
  <c r="BW72" i="45" s="1"/>
  <c r="L72" i="45"/>
  <c r="O72" i="45"/>
  <c r="BV72" i="45" s="1"/>
  <c r="M72" i="45"/>
  <c r="BT72" i="45" s="1"/>
  <c r="Q72" i="45"/>
  <c r="BX72" i="45" s="1"/>
  <c r="S102" i="45"/>
  <c r="J102" i="45" s="1"/>
  <c r="BU46" i="45"/>
  <c r="I8" i="65" s="1"/>
  <c r="Z11" i="46"/>
  <c r="BS195" i="45"/>
  <c r="T195" i="45"/>
  <c r="U195" i="45" s="1"/>
  <c r="S195" i="45"/>
  <c r="J195" i="45" s="1"/>
  <c r="O152" i="45"/>
  <c r="BV152" i="45" s="1"/>
  <c r="P152" i="45"/>
  <c r="BW152" i="45" s="1"/>
  <c r="BW144" i="45" s="1"/>
  <c r="K18" i="65" s="1"/>
  <c r="N152" i="45"/>
  <c r="BU152" i="45" s="1"/>
  <c r="BU144" i="45" s="1"/>
  <c r="I18" i="65" s="1"/>
  <c r="BR152" i="45"/>
  <c r="BR144" i="45" s="1"/>
  <c r="R152" i="45"/>
  <c r="BY152" i="45" s="1"/>
  <c r="M152" i="45"/>
  <c r="BT152" i="45" s="1"/>
  <c r="BT144" i="45" s="1"/>
  <c r="H18" i="65" s="1"/>
  <c r="Q152" i="45"/>
  <c r="BX152" i="45" s="1"/>
  <c r="L152" i="45"/>
  <c r="Q143" i="45"/>
  <c r="BX143" i="45" s="1"/>
  <c r="M143" i="45"/>
  <c r="BT143" i="45" s="1"/>
  <c r="BR143" i="45"/>
  <c r="P143" i="45"/>
  <c r="BW143" i="45" s="1"/>
  <c r="L143" i="45"/>
  <c r="O143" i="45"/>
  <c r="BV143" i="45" s="1"/>
  <c r="R143" i="45"/>
  <c r="BY143" i="45" s="1"/>
  <c r="N143" i="45"/>
  <c r="BU143" i="45" s="1"/>
  <c r="Q164" i="45"/>
  <c r="BX164" i="45" s="1"/>
  <c r="M164" i="45"/>
  <c r="BT164" i="45" s="1"/>
  <c r="BR164" i="45"/>
  <c r="P164" i="45"/>
  <c r="BW164" i="45" s="1"/>
  <c r="L164" i="45"/>
  <c r="O164" i="45"/>
  <c r="BV164" i="45" s="1"/>
  <c r="R164" i="45"/>
  <c r="BY164" i="45" s="1"/>
  <c r="N164" i="45"/>
  <c r="BU164" i="45" s="1"/>
  <c r="O117" i="45"/>
  <c r="BV117" i="45" s="1"/>
  <c r="N117" i="45"/>
  <c r="BU117" i="45" s="1"/>
  <c r="R117" i="45"/>
  <c r="BY117" i="45" s="1"/>
  <c r="M117" i="45"/>
  <c r="BT117" i="45" s="1"/>
  <c r="Q117" i="45"/>
  <c r="BX117" i="45" s="1"/>
  <c r="L117" i="45"/>
  <c r="P117" i="45"/>
  <c r="BW117" i="45" s="1"/>
  <c r="BR117" i="45"/>
  <c r="BR107" i="45"/>
  <c r="O107" i="45"/>
  <c r="BV107" i="45" s="1"/>
  <c r="R107" i="45"/>
  <c r="BY107" i="45" s="1"/>
  <c r="N107" i="45"/>
  <c r="BU107" i="45" s="1"/>
  <c r="Q107" i="45"/>
  <c r="BX107" i="45" s="1"/>
  <c r="P107" i="45"/>
  <c r="BW107" i="45" s="1"/>
  <c r="M107" i="45"/>
  <c r="BT107" i="45" s="1"/>
  <c r="L107" i="45"/>
  <c r="O89" i="45"/>
  <c r="BV89" i="45" s="1"/>
  <c r="R89" i="45"/>
  <c r="BY89" i="45" s="1"/>
  <c r="N89" i="45"/>
  <c r="BU89" i="45" s="1"/>
  <c r="Q89" i="45"/>
  <c r="BX89" i="45" s="1"/>
  <c r="M89" i="45"/>
  <c r="BT89" i="45" s="1"/>
  <c r="L89" i="45"/>
  <c r="BR89" i="45"/>
  <c r="P89" i="45"/>
  <c r="BW89" i="45" s="1"/>
  <c r="O85" i="45"/>
  <c r="BV85" i="45" s="1"/>
  <c r="R85" i="45"/>
  <c r="BY85" i="45" s="1"/>
  <c r="BY84" i="45" s="1"/>
  <c r="M12" i="65" s="1"/>
  <c r="N85" i="45"/>
  <c r="BU85" i="45" s="1"/>
  <c r="Q85" i="45"/>
  <c r="BX85" i="45" s="1"/>
  <c r="M85" i="45"/>
  <c r="BT85" i="45" s="1"/>
  <c r="L85" i="45"/>
  <c r="BR85" i="45"/>
  <c r="P85" i="45"/>
  <c r="BW85" i="45" s="1"/>
  <c r="BW84" i="45" s="1"/>
  <c r="K12" i="65" s="1"/>
  <c r="T101" i="45"/>
  <c r="U101" i="45" s="1"/>
  <c r="BR113" i="45"/>
  <c r="P113" i="45"/>
  <c r="BW113" i="45" s="1"/>
  <c r="L113" i="45"/>
  <c r="O113" i="45"/>
  <c r="BV113" i="45" s="1"/>
  <c r="R113" i="45"/>
  <c r="BY113" i="45" s="1"/>
  <c r="N113" i="45"/>
  <c r="BU113" i="45" s="1"/>
  <c r="Q113" i="45"/>
  <c r="BX113" i="45" s="1"/>
  <c r="M113" i="45"/>
  <c r="BT113" i="45" s="1"/>
  <c r="T102" i="45"/>
  <c r="U102" i="45" s="1"/>
  <c r="BR99" i="45"/>
  <c r="P99" i="45"/>
  <c r="BW99" i="45" s="1"/>
  <c r="L99" i="45"/>
  <c r="O99" i="45"/>
  <c r="BV99" i="45" s="1"/>
  <c r="R99" i="45"/>
  <c r="BY99" i="45" s="1"/>
  <c r="N99" i="45"/>
  <c r="BU99" i="45" s="1"/>
  <c r="Q99" i="45"/>
  <c r="BX99" i="45" s="1"/>
  <c r="M99" i="45"/>
  <c r="BT99" i="45" s="1"/>
  <c r="BR97" i="45"/>
  <c r="P97" i="45"/>
  <c r="BW97" i="45" s="1"/>
  <c r="L97" i="45"/>
  <c r="O97" i="45"/>
  <c r="BV97" i="45" s="1"/>
  <c r="R97" i="45"/>
  <c r="BY97" i="45" s="1"/>
  <c r="N97" i="45"/>
  <c r="BU97" i="45" s="1"/>
  <c r="Q97" i="45"/>
  <c r="BX97" i="45" s="1"/>
  <c r="M97" i="45"/>
  <c r="BT97" i="45" s="1"/>
  <c r="BR95" i="45"/>
  <c r="P95" i="45"/>
  <c r="BW95" i="45" s="1"/>
  <c r="L95" i="45"/>
  <c r="O95" i="45"/>
  <c r="BV95" i="45" s="1"/>
  <c r="R95" i="45"/>
  <c r="BY95" i="45" s="1"/>
  <c r="N95" i="45"/>
  <c r="BU95" i="45" s="1"/>
  <c r="Q95" i="45"/>
  <c r="BX95" i="45" s="1"/>
  <c r="M95" i="45"/>
  <c r="BT95" i="45" s="1"/>
  <c r="S82" i="45"/>
  <c r="J82" i="45" s="1"/>
  <c r="BS82" i="45"/>
  <c r="S78" i="45"/>
  <c r="J78" i="45" s="1"/>
  <c r="BS78" i="45"/>
  <c r="S74" i="45"/>
  <c r="J74" i="45" s="1"/>
  <c r="BS74" i="45"/>
  <c r="Q67" i="45"/>
  <c r="BX67" i="45" s="1"/>
  <c r="M67" i="45"/>
  <c r="BT67" i="45" s="1"/>
  <c r="O67" i="45"/>
  <c r="BV67" i="45" s="1"/>
  <c r="BR67" i="45"/>
  <c r="R67" i="45"/>
  <c r="BY67" i="45" s="1"/>
  <c r="P67" i="45"/>
  <c r="BW67" i="45" s="1"/>
  <c r="N67" i="45"/>
  <c r="BU67" i="45" s="1"/>
  <c r="L67" i="45"/>
  <c r="BR64" i="45"/>
  <c r="O64" i="45"/>
  <c r="BV64" i="45" s="1"/>
  <c r="R64" i="45"/>
  <c r="BY64" i="45" s="1"/>
  <c r="N64" i="45"/>
  <c r="BU64" i="45" s="1"/>
  <c r="Q64" i="45"/>
  <c r="BX64" i="45" s="1"/>
  <c r="M64" i="45"/>
  <c r="BT64" i="45" s="1"/>
  <c r="P64" i="45"/>
  <c r="BW64" i="45" s="1"/>
  <c r="L64" i="45"/>
  <c r="O60" i="45"/>
  <c r="BV60" i="45" s="1"/>
  <c r="R60" i="45"/>
  <c r="BY60" i="45" s="1"/>
  <c r="BY56" i="45" s="1"/>
  <c r="M9" i="65" s="1"/>
  <c r="N60" i="45"/>
  <c r="BU60" i="45" s="1"/>
  <c r="Q60" i="45"/>
  <c r="BX60" i="45" s="1"/>
  <c r="M60" i="45"/>
  <c r="BT60" i="45" s="1"/>
  <c r="P60" i="45"/>
  <c r="BW60" i="45" s="1"/>
  <c r="L60" i="45"/>
  <c r="BR60" i="45"/>
  <c r="R81" i="45"/>
  <c r="BY81" i="45" s="1"/>
  <c r="N81" i="45"/>
  <c r="BU81" i="45" s="1"/>
  <c r="BR81" i="45"/>
  <c r="P81" i="45"/>
  <c r="BW81" i="45" s="1"/>
  <c r="L81" i="45"/>
  <c r="M81" i="45"/>
  <c r="BT81" i="45" s="1"/>
  <c r="Q81" i="45"/>
  <c r="BX81" i="45" s="1"/>
  <c r="O81" i="45"/>
  <c r="BV81" i="45" s="1"/>
  <c r="T74" i="45"/>
  <c r="U74" i="45" s="1"/>
  <c r="T37" i="45"/>
  <c r="U37" i="45" s="1"/>
  <c r="BR100" i="45"/>
  <c r="P100" i="45"/>
  <c r="BW100" i="45" s="1"/>
  <c r="L100" i="45"/>
  <c r="O100" i="45"/>
  <c r="BV100" i="45" s="1"/>
  <c r="R100" i="45"/>
  <c r="BY100" i="45" s="1"/>
  <c r="N100" i="45"/>
  <c r="BU100" i="45" s="1"/>
  <c r="Q100" i="45"/>
  <c r="BX100" i="45" s="1"/>
  <c r="M100" i="45"/>
  <c r="BT100" i="45" s="1"/>
  <c r="BR96" i="45"/>
  <c r="P96" i="45"/>
  <c r="BW96" i="45" s="1"/>
  <c r="L96" i="45"/>
  <c r="O96" i="45"/>
  <c r="BV96" i="45" s="1"/>
  <c r="R96" i="45"/>
  <c r="BY96" i="45" s="1"/>
  <c r="N96" i="45"/>
  <c r="BU96" i="45" s="1"/>
  <c r="Q96" i="45"/>
  <c r="BX96" i="45" s="1"/>
  <c r="M96" i="45"/>
  <c r="BT96" i="45" s="1"/>
  <c r="R80" i="45"/>
  <c r="BY80" i="45" s="1"/>
  <c r="N80" i="45"/>
  <c r="BU80" i="45" s="1"/>
  <c r="BR80" i="45"/>
  <c r="P80" i="45"/>
  <c r="BW80" i="45" s="1"/>
  <c r="L80" i="45"/>
  <c r="O80" i="45"/>
  <c r="BV80" i="45" s="1"/>
  <c r="M80" i="45"/>
  <c r="BT80" i="45" s="1"/>
  <c r="Q80" i="45"/>
  <c r="BX80" i="45" s="1"/>
  <c r="BT58" i="45"/>
  <c r="T54" i="45"/>
  <c r="U54" i="45" s="1"/>
  <c r="T50" i="45"/>
  <c r="U50" i="45" s="1"/>
  <c r="BT46" i="45"/>
  <c r="H8" i="65" s="1"/>
  <c r="O32" i="45"/>
  <c r="BV32" i="45" s="1"/>
  <c r="BR32" i="45"/>
  <c r="P32" i="45"/>
  <c r="BW32" i="45" s="1"/>
  <c r="BW21" i="45" s="1"/>
  <c r="K6" i="65" s="1"/>
  <c r="N32" i="45"/>
  <c r="BU32" i="45" s="1"/>
  <c r="R32" i="45"/>
  <c r="BY32" i="45" s="1"/>
  <c r="M32" i="45"/>
  <c r="BT32" i="45" s="1"/>
  <c r="BT21" i="45" s="1"/>
  <c r="H6" i="65" s="1"/>
  <c r="Q32" i="45"/>
  <c r="BX32" i="45" s="1"/>
  <c r="L32" i="45"/>
  <c r="BS30" i="45"/>
  <c r="T30" i="45"/>
  <c r="U30" i="45" s="1"/>
  <c r="S30" i="45"/>
  <c r="J30" i="45" s="1"/>
  <c r="BS26" i="45"/>
  <c r="T26" i="45"/>
  <c r="U26" i="45" s="1"/>
  <c r="S26" i="45"/>
  <c r="J26" i="45" s="1"/>
  <c r="BS22" i="45"/>
  <c r="T22" i="45"/>
  <c r="U22" i="45" s="1"/>
  <c r="S22" i="45"/>
  <c r="J22" i="45" s="1"/>
  <c r="Q20" i="45"/>
  <c r="BX20" i="45" s="1"/>
  <c r="M20" i="45"/>
  <c r="BT20" i="45" s="1"/>
  <c r="BR20" i="45"/>
  <c r="P20" i="45"/>
  <c r="BW20" i="45" s="1"/>
  <c r="L20" i="45"/>
  <c r="O20" i="45"/>
  <c r="BV20" i="45" s="1"/>
  <c r="R20" i="45"/>
  <c r="BY20" i="45" s="1"/>
  <c r="N20" i="45"/>
  <c r="BU20" i="45" s="1"/>
  <c r="Q16" i="45"/>
  <c r="BX16" i="45" s="1"/>
  <c r="M16" i="45"/>
  <c r="BT16" i="45" s="1"/>
  <c r="BR16" i="45"/>
  <c r="P16" i="45"/>
  <c r="BW16" i="45" s="1"/>
  <c r="L16" i="45"/>
  <c r="O16" i="45"/>
  <c r="BV16" i="45" s="1"/>
  <c r="R16" i="45"/>
  <c r="BY16" i="45" s="1"/>
  <c r="N16" i="45"/>
  <c r="BU16" i="45" s="1"/>
  <c r="Q13" i="45"/>
  <c r="BX13" i="45" s="1"/>
  <c r="M13" i="45"/>
  <c r="BT13" i="45" s="1"/>
  <c r="BR13" i="45"/>
  <c r="P13" i="45"/>
  <c r="BW13" i="45" s="1"/>
  <c r="L13" i="45"/>
  <c r="R13" i="45"/>
  <c r="BY13" i="45" s="1"/>
  <c r="O13" i="45"/>
  <c r="BV13" i="45" s="1"/>
  <c r="N13" i="45"/>
  <c r="BU13" i="45" s="1"/>
  <c r="O11" i="45"/>
  <c r="BV11" i="45" s="1"/>
  <c r="R11" i="45"/>
  <c r="BY11" i="45" s="1"/>
  <c r="N11" i="45"/>
  <c r="BU11" i="45" s="1"/>
  <c r="Q11" i="45"/>
  <c r="BX11" i="45" s="1"/>
  <c r="BR11" i="45"/>
  <c r="P11" i="45"/>
  <c r="BW11" i="45" s="1"/>
  <c r="M11" i="45"/>
  <c r="BT11" i="45" s="1"/>
  <c r="L11" i="45"/>
  <c r="O9" i="45"/>
  <c r="BV9" i="45" s="1"/>
  <c r="R9" i="45"/>
  <c r="BY9" i="45" s="1"/>
  <c r="N9" i="45"/>
  <c r="BU9" i="45" s="1"/>
  <c r="Q9" i="45"/>
  <c r="BX9" i="45" s="1"/>
  <c r="BR9" i="45"/>
  <c r="P9" i="45"/>
  <c r="BW9" i="45" s="1"/>
  <c r="M9" i="45"/>
  <c r="BT9" i="45" s="1"/>
  <c r="L9" i="45"/>
  <c r="Q15" i="45"/>
  <c r="BX15" i="45" s="1"/>
  <c r="M15" i="45"/>
  <c r="BT15" i="45" s="1"/>
  <c r="BR15" i="45"/>
  <c r="P15" i="45"/>
  <c r="BW15" i="45" s="1"/>
  <c r="L15" i="45"/>
  <c r="O15" i="45"/>
  <c r="BV15" i="45" s="1"/>
  <c r="R15" i="45"/>
  <c r="BY15" i="45" s="1"/>
  <c r="N15" i="45"/>
  <c r="BU15" i="45" s="1"/>
  <c r="Z14" i="61"/>
  <c r="Z11" i="61"/>
  <c r="Z8" i="61"/>
  <c r="Z13" i="56"/>
  <c r="Z8" i="57"/>
  <c r="Z8" i="59"/>
  <c r="Z7" i="57"/>
  <c r="Z9" i="54"/>
  <c r="Z12" i="21"/>
  <c r="Z15" i="54"/>
  <c r="Z14" i="50"/>
  <c r="Z9" i="50"/>
  <c r="Z14" i="54"/>
  <c r="Z17" i="52"/>
  <c r="Z9" i="51"/>
  <c r="Z12" i="60"/>
  <c r="Z15" i="59"/>
  <c r="Z9" i="58"/>
  <c r="Z13" i="50"/>
  <c r="Z10" i="49"/>
  <c r="Z9" i="48"/>
  <c r="Z8" i="48"/>
  <c r="Z18" i="47"/>
  <c r="Z9" i="47"/>
  <c r="Z8" i="46"/>
  <c r="Z7" i="49"/>
  <c r="Z19" i="47"/>
  <c r="Z11" i="47"/>
  <c r="Z7" i="21"/>
  <c r="Z8" i="49"/>
  <c r="BU37" i="45" l="1"/>
  <c r="S37" i="45"/>
  <c r="J37" i="45" s="1"/>
  <c r="BV144" i="45"/>
  <c r="J18" i="65" s="1"/>
  <c r="AU82" i="45"/>
  <c r="AY82" i="45"/>
  <c r="AZ82" i="45"/>
  <c r="BF82" i="45"/>
  <c r="BG82" i="45" s="1"/>
  <c r="AE48" i="45"/>
  <c r="X48" i="45"/>
  <c r="BD48" i="45"/>
  <c r="BE48" i="45"/>
  <c r="T68" i="45"/>
  <c r="U68" i="45" s="1"/>
  <c r="BG159" i="45"/>
  <c r="AG159" i="45"/>
  <c r="BX144" i="45"/>
  <c r="L18" i="65" s="1"/>
  <c r="BX133" i="45"/>
  <c r="L17" i="65" s="1"/>
  <c r="AK82" i="45"/>
  <c r="Y82" i="45"/>
  <c r="AB82" i="45"/>
  <c r="V82" i="45"/>
  <c r="AI48" i="45"/>
  <c r="AF48" i="45"/>
  <c r="AC48" i="45"/>
  <c r="AG48" i="45" s="1"/>
  <c r="AD48" i="45"/>
  <c r="S68" i="45"/>
  <c r="J68" i="45" s="1"/>
  <c r="BR84" i="45"/>
  <c r="BR65" i="45"/>
  <c r="BU93" i="45"/>
  <c r="I13" i="65" s="1"/>
  <c r="BU127" i="45"/>
  <c r="I16" i="65" s="1"/>
  <c r="AS82" i="45"/>
  <c r="AO82" i="45"/>
  <c r="AF82" i="45"/>
  <c r="AD82" i="45"/>
  <c r="AY48" i="45"/>
  <c r="BB48" i="45" s="1"/>
  <c r="AJ48" i="45"/>
  <c r="AK48" i="45"/>
  <c r="AH48" i="45"/>
  <c r="BB52" i="45"/>
  <c r="W78" i="45"/>
  <c r="Z78" i="45" s="1"/>
  <c r="BE78" i="45"/>
  <c r="BG78" i="45" s="1"/>
  <c r="AN78" i="45"/>
  <c r="AL78" i="45"/>
  <c r="BY144" i="45"/>
  <c r="M18" i="65" s="1"/>
  <c r="BA82" i="45"/>
  <c r="AW82" i="45"/>
  <c r="AJ82" i="45"/>
  <c r="AH82" i="45"/>
  <c r="AX82" i="45" s="1"/>
  <c r="W48" i="45"/>
  <c r="AN48" i="45"/>
  <c r="AO48" i="45"/>
  <c r="AL48" i="45"/>
  <c r="T58" i="45"/>
  <c r="U58" i="45" s="1"/>
  <c r="BX84" i="45"/>
  <c r="L12" i="65" s="1"/>
  <c r="BX56" i="45"/>
  <c r="L9" i="65" s="1"/>
  <c r="W82" i="45"/>
  <c r="BE82" i="45"/>
  <c r="AN82" i="45"/>
  <c r="AL82" i="45"/>
  <c r="AM48" i="45"/>
  <c r="AR48" i="45"/>
  <c r="AS48" i="45"/>
  <c r="AP48" i="45"/>
  <c r="AX48" i="45" s="1"/>
  <c r="BT4" i="45"/>
  <c r="H4" i="65" s="1"/>
  <c r="BX21" i="45"/>
  <c r="L6" i="65" s="1"/>
  <c r="BG83" i="45"/>
  <c r="BU56" i="45"/>
  <c r="I9" i="65" s="1"/>
  <c r="AE82" i="45"/>
  <c r="AI82" i="45"/>
  <c r="AR82" i="45"/>
  <c r="BC48" i="45"/>
  <c r="BG48" i="45" s="1"/>
  <c r="AV48" i="45"/>
  <c r="AW48" i="45"/>
  <c r="BR21" i="45"/>
  <c r="AU78" i="45"/>
  <c r="AY78" i="45"/>
  <c r="AZ78" i="45"/>
  <c r="AO7" i="46"/>
  <c r="AD7" i="46"/>
  <c r="AS7" i="46"/>
  <c r="AL7" i="46"/>
  <c r="X7" i="46"/>
  <c r="AP7" i="46"/>
  <c r="AB7" i="46"/>
  <c r="AC7" i="46"/>
  <c r="AT7" i="46"/>
  <c r="W7" i="46"/>
  <c r="AF7" i="46"/>
  <c r="AE7" i="46"/>
  <c r="V7" i="46"/>
  <c r="AJ7" i="46"/>
  <c r="AI7" i="46"/>
  <c r="AH7" i="46"/>
  <c r="AN7" i="46"/>
  <c r="AQ7" i="46" s="1"/>
  <c r="AR7" i="46"/>
  <c r="AV7" i="46" s="1"/>
  <c r="Y7" i="46"/>
  <c r="AK7" i="46"/>
  <c r="AU7" i="46"/>
  <c r="F18" i="65"/>
  <c r="BQ144" i="45"/>
  <c r="E18" i="65" s="1"/>
  <c r="F6" i="65"/>
  <c r="BQ21" i="45"/>
  <c r="E6" i="65" s="1"/>
  <c r="BS17" i="45"/>
  <c r="S17" i="45"/>
  <c r="J17" i="45" s="1"/>
  <c r="T17" i="45"/>
  <c r="U17" i="45" s="1"/>
  <c r="BE68" i="45"/>
  <c r="BA68" i="45"/>
  <c r="AW68" i="45"/>
  <c r="AS68" i="45"/>
  <c r="AO68" i="45"/>
  <c r="AK68" i="45"/>
  <c r="AC68" i="45"/>
  <c r="Y68" i="45"/>
  <c r="BC68" i="45"/>
  <c r="AY68" i="45"/>
  <c r="AU68" i="45"/>
  <c r="AQ68" i="45"/>
  <c r="AM68" i="45"/>
  <c r="AI68" i="45"/>
  <c r="AE68" i="45"/>
  <c r="W68" i="45"/>
  <c r="AT68" i="45"/>
  <c r="AL68" i="45"/>
  <c r="AD68" i="45"/>
  <c r="V68" i="45"/>
  <c r="AZ68" i="45"/>
  <c r="AR68" i="45"/>
  <c r="AJ68" i="45"/>
  <c r="AB68" i="45"/>
  <c r="BF68" i="45"/>
  <c r="AP68" i="45"/>
  <c r="AH68" i="45"/>
  <c r="BD68" i="45"/>
  <c r="AV68" i="45"/>
  <c r="AN68" i="45"/>
  <c r="AF68" i="45"/>
  <c r="X68" i="45"/>
  <c r="BS77" i="45"/>
  <c r="S77" i="45"/>
  <c r="J77" i="45" s="1"/>
  <c r="T77" i="45"/>
  <c r="U77" i="45" s="1"/>
  <c r="BS108" i="45"/>
  <c r="S108" i="45"/>
  <c r="J108" i="45" s="1"/>
  <c r="T108" i="45"/>
  <c r="U108" i="45" s="1"/>
  <c r="BS110" i="45"/>
  <c r="S110" i="45"/>
  <c r="J110" i="45" s="1"/>
  <c r="T110" i="45"/>
  <c r="U110" i="45" s="1"/>
  <c r="BS112" i="45"/>
  <c r="S112" i="45"/>
  <c r="J112" i="45" s="1"/>
  <c r="T112" i="45"/>
  <c r="U112" i="45" s="1"/>
  <c r="BS114" i="45"/>
  <c r="S114" i="45"/>
  <c r="J114" i="45" s="1"/>
  <c r="T114" i="45"/>
  <c r="U114" i="45" s="1"/>
  <c r="BS86" i="45"/>
  <c r="T86" i="45"/>
  <c r="U86" i="45" s="1"/>
  <c r="S86" i="45"/>
  <c r="J86" i="45" s="1"/>
  <c r="BS90" i="45"/>
  <c r="T90" i="45"/>
  <c r="U90" i="45" s="1"/>
  <c r="S90" i="45"/>
  <c r="J90" i="45" s="1"/>
  <c r="BU115" i="45"/>
  <c r="I15" i="65" s="1"/>
  <c r="BW115" i="45"/>
  <c r="K15" i="65" s="1"/>
  <c r="BS120" i="45"/>
  <c r="S120" i="45"/>
  <c r="J120" i="45" s="1"/>
  <c r="T120" i="45"/>
  <c r="U120" i="45" s="1"/>
  <c r="BS124" i="45"/>
  <c r="S124" i="45"/>
  <c r="J124" i="45" s="1"/>
  <c r="T124" i="45"/>
  <c r="U124" i="45" s="1"/>
  <c r="BS119" i="45"/>
  <c r="T119" i="45"/>
  <c r="U119" i="45" s="1"/>
  <c r="S119" i="45"/>
  <c r="J119" i="45" s="1"/>
  <c r="BS123" i="45"/>
  <c r="S123" i="45"/>
  <c r="J123" i="45" s="1"/>
  <c r="T123" i="45"/>
  <c r="U123" i="45" s="1"/>
  <c r="BF150" i="45"/>
  <c r="AT150" i="45"/>
  <c r="AP150" i="45"/>
  <c r="AL150" i="45"/>
  <c r="AH150" i="45"/>
  <c r="AD150" i="45"/>
  <c r="V150" i="45"/>
  <c r="BE150" i="45"/>
  <c r="BA150" i="45"/>
  <c r="AW150" i="45"/>
  <c r="AS150" i="45"/>
  <c r="AO150" i="45"/>
  <c r="AK150" i="45"/>
  <c r="AC150" i="45"/>
  <c r="Y150" i="45"/>
  <c r="BD150" i="45"/>
  <c r="AZ150" i="45"/>
  <c r="AV150" i="45"/>
  <c r="AR150" i="45"/>
  <c r="AN150" i="45"/>
  <c r="AJ150" i="45"/>
  <c r="AF150" i="45"/>
  <c r="AB150" i="45"/>
  <c r="X150" i="45"/>
  <c r="AU150" i="45"/>
  <c r="AE150" i="45"/>
  <c r="AQ150" i="45"/>
  <c r="BC150" i="45"/>
  <c r="AM150" i="45"/>
  <c r="W150" i="45"/>
  <c r="AY150" i="45"/>
  <c r="AI150" i="45"/>
  <c r="BF145" i="45"/>
  <c r="AT145" i="45"/>
  <c r="AP145" i="45"/>
  <c r="AL145" i="45"/>
  <c r="AH145" i="45"/>
  <c r="AD145" i="45"/>
  <c r="V145" i="45"/>
  <c r="BE145" i="45"/>
  <c r="BA145" i="45"/>
  <c r="AW145" i="45"/>
  <c r="AS145" i="45"/>
  <c r="AO145" i="45"/>
  <c r="AK145" i="45"/>
  <c r="AC145" i="45"/>
  <c r="Y145" i="45"/>
  <c r="BD145" i="45"/>
  <c r="AZ145" i="45"/>
  <c r="AV145" i="45"/>
  <c r="AR145" i="45"/>
  <c r="AN145" i="45"/>
  <c r="AJ145" i="45"/>
  <c r="AF145" i="45"/>
  <c r="AB145" i="45"/>
  <c r="X145" i="45"/>
  <c r="AQ145" i="45"/>
  <c r="BC145" i="45"/>
  <c r="BG145" i="45" s="1"/>
  <c r="AM145" i="45"/>
  <c r="W145" i="45"/>
  <c r="AY145" i="45"/>
  <c r="AI145" i="45"/>
  <c r="AU145" i="45"/>
  <c r="AE145" i="45"/>
  <c r="BS161" i="45"/>
  <c r="S161" i="45"/>
  <c r="J161" i="45" s="1"/>
  <c r="T161" i="45"/>
  <c r="U161" i="45" s="1"/>
  <c r="BS163" i="45"/>
  <c r="S163" i="45"/>
  <c r="J163" i="45" s="1"/>
  <c r="T163" i="45"/>
  <c r="U163" i="45" s="1"/>
  <c r="BS36" i="45"/>
  <c r="S36" i="45"/>
  <c r="J36" i="45" s="1"/>
  <c r="T36" i="45"/>
  <c r="U36" i="45" s="1"/>
  <c r="BX35" i="45"/>
  <c r="L7" i="65" s="1"/>
  <c r="BX157" i="45"/>
  <c r="L19" i="65" s="1"/>
  <c r="BW157" i="45"/>
  <c r="K19" i="65" s="1"/>
  <c r="BS153" i="45"/>
  <c r="T153" i="45"/>
  <c r="U153" i="45" s="1"/>
  <c r="S153" i="45"/>
  <c r="J153" i="45" s="1"/>
  <c r="BS155" i="45"/>
  <c r="T155" i="45"/>
  <c r="U155" i="45" s="1"/>
  <c r="S155" i="45"/>
  <c r="J155" i="45" s="1"/>
  <c r="BT170" i="45"/>
  <c r="H20" i="65" s="1"/>
  <c r="BS171" i="45"/>
  <c r="S171" i="45"/>
  <c r="J171" i="45" s="1"/>
  <c r="T171" i="45"/>
  <c r="U171" i="45" s="1"/>
  <c r="AG78" i="45"/>
  <c r="Z159" i="45"/>
  <c r="AA159" i="45"/>
  <c r="BX12" i="45"/>
  <c r="L5" i="65" s="1"/>
  <c r="BE37" i="45"/>
  <c r="BA37" i="45"/>
  <c r="AW37" i="45"/>
  <c r="AS37" i="45"/>
  <c r="AO37" i="45"/>
  <c r="AK37" i="45"/>
  <c r="AC37" i="45"/>
  <c r="Y37" i="45"/>
  <c r="BD37" i="45"/>
  <c r="AZ37" i="45"/>
  <c r="AV37" i="45"/>
  <c r="AR37" i="45"/>
  <c r="AN37" i="45"/>
  <c r="AJ37" i="45"/>
  <c r="AF37" i="45"/>
  <c r="AB37" i="45"/>
  <c r="X37" i="45"/>
  <c r="BC37" i="45"/>
  <c r="AY37" i="45"/>
  <c r="AU37" i="45"/>
  <c r="AQ37" i="45"/>
  <c r="AM37" i="45"/>
  <c r="AI37" i="45"/>
  <c r="AE37" i="45"/>
  <c r="W37" i="45"/>
  <c r="AT37" i="45"/>
  <c r="AD37" i="45"/>
  <c r="BF37" i="45"/>
  <c r="AP37" i="45"/>
  <c r="AL37" i="45"/>
  <c r="V37" i="45"/>
  <c r="AH37" i="45"/>
  <c r="BF102" i="45"/>
  <c r="AT102" i="45"/>
  <c r="AP102" i="45"/>
  <c r="AL102" i="45"/>
  <c r="AH102" i="45"/>
  <c r="AD102" i="45"/>
  <c r="V102" i="45"/>
  <c r="BE102" i="45"/>
  <c r="BA102" i="45"/>
  <c r="AW102" i="45"/>
  <c r="AS102" i="45"/>
  <c r="AO102" i="45"/>
  <c r="AK102" i="45"/>
  <c r="AC102" i="45"/>
  <c r="Y102" i="45"/>
  <c r="AY102" i="45"/>
  <c r="AQ102" i="45"/>
  <c r="AI102" i="45"/>
  <c r="BD102" i="45"/>
  <c r="AV102" i="45"/>
  <c r="AN102" i="45"/>
  <c r="AF102" i="45"/>
  <c r="X102" i="45"/>
  <c r="BC102" i="45"/>
  <c r="AU102" i="45"/>
  <c r="AM102" i="45"/>
  <c r="AE102" i="45"/>
  <c r="W102" i="45"/>
  <c r="AZ102" i="45"/>
  <c r="AR102" i="45"/>
  <c r="AJ102" i="45"/>
  <c r="AB102" i="45"/>
  <c r="BS117" i="45"/>
  <c r="T117" i="45"/>
  <c r="U117" i="45" s="1"/>
  <c r="S117" i="45"/>
  <c r="J117" i="45" s="1"/>
  <c r="BX71" i="45"/>
  <c r="L11" i="65" s="1"/>
  <c r="BV4" i="45"/>
  <c r="J4" i="65" s="1"/>
  <c r="BS10" i="45"/>
  <c r="T10" i="45"/>
  <c r="U10" i="45" s="1"/>
  <c r="S10" i="45"/>
  <c r="J10" i="45" s="1"/>
  <c r="F10" i="65"/>
  <c r="BQ65" i="45"/>
  <c r="E10" i="65" s="1"/>
  <c r="BT65" i="45"/>
  <c r="H10" i="65" s="1"/>
  <c r="BW56" i="45"/>
  <c r="K9" i="65" s="1"/>
  <c r="BF79" i="45"/>
  <c r="AT79" i="45"/>
  <c r="AP79" i="45"/>
  <c r="AL79" i="45"/>
  <c r="AH79" i="45"/>
  <c r="AD79" i="45"/>
  <c r="V79" i="45"/>
  <c r="BD79" i="45"/>
  <c r="AZ79" i="45"/>
  <c r="AV79" i="45"/>
  <c r="AR79" i="45"/>
  <c r="AN79" i="45"/>
  <c r="AJ79" i="45"/>
  <c r="AF79" i="45"/>
  <c r="AB79" i="45"/>
  <c r="X79" i="45"/>
  <c r="BE79" i="45"/>
  <c r="AW79" i="45"/>
  <c r="AO79" i="45"/>
  <c r="Y79" i="45"/>
  <c r="BC79" i="45"/>
  <c r="BG79" i="45" s="1"/>
  <c r="AU79" i="45"/>
  <c r="AM79" i="45"/>
  <c r="AE79" i="45"/>
  <c r="W79" i="45"/>
  <c r="BA79" i="45"/>
  <c r="AS79" i="45"/>
  <c r="AK79" i="45"/>
  <c r="AC79" i="45"/>
  <c r="AY79" i="45"/>
  <c r="AQ79" i="45"/>
  <c r="AI79" i="45"/>
  <c r="BS128" i="45"/>
  <c r="S128" i="45"/>
  <c r="J128" i="45" s="1"/>
  <c r="T128" i="45"/>
  <c r="U128" i="45" s="1"/>
  <c r="BS121" i="45"/>
  <c r="S121" i="45"/>
  <c r="J121" i="45" s="1"/>
  <c r="T121" i="45"/>
  <c r="U121" i="45" s="1"/>
  <c r="BF169" i="45"/>
  <c r="AT169" i="45"/>
  <c r="AP169" i="45"/>
  <c r="AL169" i="45"/>
  <c r="AH169" i="45"/>
  <c r="AD169" i="45"/>
  <c r="V169" i="45"/>
  <c r="BE169" i="45"/>
  <c r="BA169" i="45"/>
  <c r="AW169" i="45"/>
  <c r="AS169" i="45"/>
  <c r="AO169" i="45"/>
  <c r="AK169" i="45"/>
  <c r="AC169" i="45"/>
  <c r="Y169" i="45"/>
  <c r="BD169" i="45"/>
  <c r="AV169" i="45"/>
  <c r="AN169" i="45"/>
  <c r="AF169" i="45"/>
  <c r="X169" i="45"/>
  <c r="BC169" i="45"/>
  <c r="AU169" i="45"/>
  <c r="AM169" i="45"/>
  <c r="AE169" i="45"/>
  <c r="W169" i="45"/>
  <c r="AZ169" i="45"/>
  <c r="AR169" i="45"/>
  <c r="AJ169" i="45"/>
  <c r="AB169" i="45"/>
  <c r="AY169" i="45"/>
  <c r="AQ169" i="45"/>
  <c r="AI169" i="45"/>
  <c r="BS91" i="45"/>
  <c r="T91" i="45"/>
  <c r="U91" i="45" s="1"/>
  <c r="S91" i="45"/>
  <c r="J91" i="45" s="1"/>
  <c r="BS156" i="45"/>
  <c r="T156" i="45"/>
  <c r="U156" i="45" s="1"/>
  <c r="S156" i="45"/>
  <c r="J156" i="45" s="1"/>
  <c r="Z48" i="45"/>
  <c r="AA48" i="45"/>
  <c r="BW12" i="45"/>
  <c r="K5" i="65" s="1"/>
  <c r="BS16" i="45"/>
  <c r="S16" i="45"/>
  <c r="J16" i="45" s="1"/>
  <c r="T16" i="45"/>
  <c r="U16" i="45" s="1"/>
  <c r="BS99" i="45"/>
  <c r="T99" i="45"/>
  <c r="U99" i="45" s="1"/>
  <c r="S99" i="45"/>
  <c r="J99" i="45" s="1"/>
  <c r="BT84" i="45"/>
  <c r="H12" i="65" s="1"/>
  <c r="BV84" i="45"/>
  <c r="J12" i="65" s="1"/>
  <c r="BS164" i="45"/>
  <c r="T164" i="45"/>
  <c r="U164" i="45" s="1"/>
  <c r="S164" i="45"/>
  <c r="J164" i="45" s="1"/>
  <c r="BS143" i="45"/>
  <c r="S143" i="45"/>
  <c r="J143" i="45" s="1"/>
  <c r="T143" i="45"/>
  <c r="U143" i="45" s="1"/>
  <c r="BT71" i="45"/>
  <c r="H11" i="65" s="1"/>
  <c r="BR71" i="45"/>
  <c r="BB83" i="45"/>
  <c r="BF103" i="45"/>
  <c r="AT103" i="45"/>
  <c r="AP103" i="45"/>
  <c r="AL103" i="45"/>
  <c r="AH103" i="45"/>
  <c r="AD103" i="45"/>
  <c r="V103" i="45"/>
  <c r="BE103" i="45"/>
  <c r="BA103" i="45"/>
  <c r="AW103" i="45"/>
  <c r="AS103" i="45"/>
  <c r="AO103" i="45"/>
  <c r="AK103" i="45"/>
  <c r="AC103" i="45"/>
  <c r="Y103" i="45"/>
  <c r="BC103" i="45"/>
  <c r="AU103" i="45"/>
  <c r="AM103" i="45"/>
  <c r="AE103" i="45"/>
  <c r="W103" i="45"/>
  <c r="AZ103" i="45"/>
  <c r="AR103" i="45"/>
  <c r="AJ103" i="45"/>
  <c r="AB103" i="45"/>
  <c r="AY103" i="45"/>
  <c r="AQ103" i="45"/>
  <c r="AI103" i="45"/>
  <c r="AN103" i="45"/>
  <c r="AF103" i="45"/>
  <c r="BD103" i="45"/>
  <c r="X103" i="45"/>
  <c r="AV103" i="45"/>
  <c r="BR104" i="45"/>
  <c r="BV104" i="45"/>
  <c r="J14" i="65" s="1"/>
  <c r="BS167" i="45"/>
  <c r="S167" i="45"/>
  <c r="J167" i="45" s="1"/>
  <c r="T167" i="45"/>
  <c r="U167" i="45" s="1"/>
  <c r="BS5" i="45"/>
  <c r="T5" i="45"/>
  <c r="U5" i="45" s="1"/>
  <c r="S5" i="45"/>
  <c r="J5" i="45" s="1"/>
  <c r="BX4" i="45"/>
  <c r="L4" i="65" s="1"/>
  <c r="BS6" i="45"/>
  <c r="S6" i="45"/>
  <c r="J6" i="45" s="1"/>
  <c r="T6" i="45"/>
  <c r="U6" i="45" s="1"/>
  <c r="BS7" i="45"/>
  <c r="T7" i="45"/>
  <c r="U7" i="45" s="1"/>
  <c r="S7" i="45"/>
  <c r="J7" i="45" s="1"/>
  <c r="BS8" i="45"/>
  <c r="T8" i="45"/>
  <c r="U8" i="45" s="1"/>
  <c r="S8" i="45"/>
  <c r="J8" i="45" s="1"/>
  <c r="BF29" i="45"/>
  <c r="AT29" i="45"/>
  <c r="AP29" i="45"/>
  <c r="AL29" i="45"/>
  <c r="AH29" i="45"/>
  <c r="AD29" i="45"/>
  <c r="V29" i="45"/>
  <c r="BE29" i="45"/>
  <c r="BA29" i="45"/>
  <c r="AW29" i="45"/>
  <c r="AS29" i="45"/>
  <c r="AO29" i="45"/>
  <c r="AK29" i="45"/>
  <c r="AC29" i="45"/>
  <c r="Y29" i="45"/>
  <c r="BD29" i="45"/>
  <c r="AZ29" i="45"/>
  <c r="AV29" i="45"/>
  <c r="AR29" i="45"/>
  <c r="AN29" i="45"/>
  <c r="AJ29" i="45"/>
  <c r="AF29" i="45"/>
  <c r="AB29" i="45"/>
  <c r="X29" i="45"/>
  <c r="BC29" i="45"/>
  <c r="AY29" i="45"/>
  <c r="AU29" i="45"/>
  <c r="AQ29" i="45"/>
  <c r="AM29" i="45"/>
  <c r="AI29" i="45"/>
  <c r="AE29" i="45"/>
  <c r="W29" i="45"/>
  <c r="F8" i="65"/>
  <c r="BQ46" i="45"/>
  <c r="E8" i="65" s="1"/>
  <c r="BS38" i="45"/>
  <c r="T38" i="45"/>
  <c r="U38" i="45" s="1"/>
  <c r="S38" i="45"/>
  <c r="J38" i="45" s="1"/>
  <c r="BS39" i="45"/>
  <c r="T39" i="45"/>
  <c r="U39" i="45" s="1"/>
  <c r="S39" i="45"/>
  <c r="J39" i="45" s="1"/>
  <c r="BS40" i="45"/>
  <c r="S40" i="45"/>
  <c r="J40" i="45" s="1"/>
  <c r="T40" i="45"/>
  <c r="U40" i="45" s="1"/>
  <c r="BS41" i="45"/>
  <c r="T41" i="45"/>
  <c r="U41" i="45" s="1"/>
  <c r="S41" i="45"/>
  <c r="J41" i="45" s="1"/>
  <c r="BS42" i="45"/>
  <c r="S42" i="45"/>
  <c r="J42" i="45" s="1"/>
  <c r="T42" i="45"/>
  <c r="U42" i="45" s="1"/>
  <c r="BS43" i="45"/>
  <c r="S43" i="45"/>
  <c r="J43" i="45" s="1"/>
  <c r="T43" i="45"/>
  <c r="U43" i="45" s="1"/>
  <c r="BS44" i="45"/>
  <c r="S44" i="45"/>
  <c r="J44" i="45" s="1"/>
  <c r="T44" i="45"/>
  <c r="U44" i="45" s="1"/>
  <c r="BS45" i="45"/>
  <c r="T45" i="45"/>
  <c r="U45" i="45" s="1"/>
  <c r="S45" i="45"/>
  <c r="J45" i="45" s="1"/>
  <c r="BT56" i="45"/>
  <c r="H9" i="65" s="1"/>
  <c r="BS66" i="45"/>
  <c r="S66" i="45"/>
  <c r="J66" i="45" s="1"/>
  <c r="T66" i="45"/>
  <c r="U66" i="45" s="1"/>
  <c r="BX65" i="45"/>
  <c r="L10" i="65" s="1"/>
  <c r="BY93" i="45"/>
  <c r="M13" i="65" s="1"/>
  <c r="BR93" i="45"/>
  <c r="BR56" i="45"/>
  <c r="BS88" i="45"/>
  <c r="T88" i="45"/>
  <c r="U88" i="45" s="1"/>
  <c r="S88" i="45"/>
  <c r="J88" i="45" s="1"/>
  <c r="BS92" i="45"/>
  <c r="T92" i="45"/>
  <c r="U92" i="45" s="1"/>
  <c r="S92" i="45"/>
  <c r="J92" i="45" s="1"/>
  <c r="BS106" i="45"/>
  <c r="T106" i="45"/>
  <c r="U106" i="45" s="1"/>
  <c r="S106" i="45"/>
  <c r="J106" i="45" s="1"/>
  <c r="BY133" i="45"/>
  <c r="M17" i="65" s="1"/>
  <c r="BW133" i="45"/>
  <c r="K17" i="65" s="1"/>
  <c r="BS118" i="45"/>
  <c r="S118" i="45"/>
  <c r="J118" i="45" s="1"/>
  <c r="T118" i="45"/>
  <c r="U118" i="45" s="1"/>
  <c r="BS189" i="45"/>
  <c r="T189" i="45"/>
  <c r="U189" i="45" s="1"/>
  <c r="S189" i="45"/>
  <c r="J189" i="45" s="1"/>
  <c r="BF27" i="45"/>
  <c r="AT27" i="45"/>
  <c r="AP27" i="45"/>
  <c r="AL27" i="45"/>
  <c r="AH27" i="45"/>
  <c r="AD27" i="45"/>
  <c r="V27" i="45"/>
  <c r="BE27" i="45"/>
  <c r="BA27" i="45"/>
  <c r="AW27" i="45"/>
  <c r="AS27" i="45"/>
  <c r="AO27" i="45"/>
  <c r="AK27" i="45"/>
  <c r="AC27" i="45"/>
  <c r="Y27" i="45"/>
  <c r="BD27" i="45"/>
  <c r="AZ27" i="45"/>
  <c r="AV27" i="45"/>
  <c r="AR27" i="45"/>
  <c r="AN27" i="45"/>
  <c r="AJ27" i="45"/>
  <c r="AF27" i="45"/>
  <c r="AB27" i="45"/>
  <c r="X27" i="45"/>
  <c r="BC27" i="45"/>
  <c r="BG27" i="45" s="1"/>
  <c r="AY27" i="45"/>
  <c r="AU27" i="45"/>
  <c r="AQ27" i="45"/>
  <c r="AM27" i="45"/>
  <c r="AI27" i="45"/>
  <c r="AE27" i="45"/>
  <c r="W27" i="45"/>
  <c r="BS46" i="45"/>
  <c r="G8" i="65" s="1"/>
  <c r="BF55" i="45"/>
  <c r="AT55" i="45"/>
  <c r="AP55" i="45"/>
  <c r="AL55" i="45"/>
  <c r="AH55" i="45"/>
  <c r="AD55" i="45"/>
  <c r="V55" i="45"/>
  <c r="BE55" i="45"/>
  <c r="BA55" i="45"/>
  <c r="AW55" i="45"/>
  <c r="AS55" i="45"/>
  <c r="AO55" i="45"/>
  <c r="AK55" i="45"/>
  <c r="AC55" i="45"/>
  <c r="Y55" i="45"/>
  <c r="BD55" i="45"/>
  <c r="AZ55" i="45"/>
  <c r="AV55" i="45"/>
  <c r="AR55" i="45"/>
  <c r="AN55" i="45"/>
  <c r="AJ55" i="45"/>
  <c r="AF55" i="45"/>
  <c r="AB55" i="45"/>
  <c r="X55" i="45"/>
  <c r="AQ55" i="45"/>
  <c r="BC55" i="45"/>
  <c r="AM55" i="45"/>
  <c r="W55" i="45"/>
  <c r="AY55" i="45"/>
  <c r="BB55" i="45" s="1"/>
  <c r="AI55" i="45"/>
  <c r="AU55" i="45"/>
  <c r="AE55" i="45"/>
  <c r="BS98" i="45"/>
  <c r="S98" i="45"/>
  <c r="J98" i="45" s="1"/>
  <c r="T98" i="45"/>
  <c r="U98" i="45" s="1"/>
  <c r="BY115" i="45"/>
  <c r="M15" i="65" s="1"/>
  <c r="BT115" i="45"/>
  <c r="H15" i="65" s="1"/>
  <c r="BS142" i="45"/>
  <c r="S142" i="45"/>
  <c r="J142" i="45" s="1"/>
  <c r="T142" i="45"/>
  <c r="U142" i="45" s="1"/>
  <c r="BS174" i="45"/>
  <c r="T174" i="45"/>
  <c r="U174" i="45" s="1"/>
  <c r="S174" i="45"/>
  <c r="J174" i="45" s="1"/>
  <c r="BS193" i="45"/>
  <c r="T193" i="45"/>
  <c r="U193" i="45" s="1"/>
  <c r="S193" i="45"/>
  <c r="J193" i="45" s="1"/>
  <c r="BS173" i="45"/>
  <c r="T173" i="45"/>
  <c r="U173" i="45" s="1"/>
  <c r="S173" i="45"/>
  <c r="J173" i="45" s="1"/>
  <c r="BF181" i="45"/>
  <c r="AT181" i="45"/>
  <c r="AP181" i="45"/>
  <c r="AL181" i="45"/>
  <c r="AH181" i="45"/>
  <c r="AD181" i="45"/>
  <c r="V181" i="45"/>
  <c r="BE181" i="45"/>
  <c r="BA181" i="45"/>
  <c r="AW181" i="45"/>
  <c r="AS181" i="45"/>
  <c r="AO181" i="45"/>
  <c r="AK181" i="45"/>
  <c r="AC181" i="45"/>
  <c r="BD181" i="45"/>
  <c r="AZ181" i="45"/>
  <c r="AV181" i="45"/>
  <c r="AR181" i="45"/>
  <c r="AN181" i="45"/>
  <c r="AJ181" i="45"/>
  <c r="AF181" i="45"/>
  <c r="AB181" i="45"/>
  <c r="X181" i="45"/>
  <c r="BC181" i="45"/>
  <c r="AY181" i="45"/>
  <c r="BB181" i="45" s="1"/>
  <c r="AU181" i="45"/>
  <c r="AQ181" i="45"/>
  <c r="AM181" i="45"/>
  <c r="AI181" i="45"/>
  <c r="AE181" i="45"/>
  <c r="Y181" i="45"/>
  <c r="W181" i="45"/>
  <c r="BY35" i="45"/>
  <c r="M7" i="65" s="1"/>
  <c r="BW35" i="45"/>
  <c r="K7" i="65" s="1"/>
  <c r="AG52" i="45"/>
  <c r="Z52" i="45"/>
  <c r="AA52" i="45"/>
  <c r="BS109" i="45"/>
  <c r="S109" i="45"/>
  <c r="J109" i="45" s="1"/>
  <c r="T109" i="45"/>
  <c r="U109" i="45" s="1"/>
  <c r="BS126" i="45"/>
  <c r="S126" i="45"/>
  <c r="J126" i="45" s="1"/>
  <c r="T126" i="45"/>
  <c r="U126" i="45" s="1"/>
  <c r="BT157" i="45"/>
  <c r="H19" i="65" s="1"/>
  <c r="BR157" i="45"/>
  <c r="BW170" i="45"/>
  <c r="K20" i="65" s="1"/>
  <c r="BU170" i="45"/>
  <c r="I20" i="65" s="1"/>
  <c r="BS178" i="45"/>
  <c r="T178" i="45"/>
  <c r="U178" i="45" s="1"/>
  <c r="S178" i="45"/>
  <c r="J178" i="45" s="1"/>
  <c r="BF196" i="45"/>
  <c r="AT196" i="45"/>
  <c r="AP196" i="45"/>
  <c r="AL196" i="45"/>
  <c r="AH196" i="45"/>
  <c r="AD196" i="45"/>
  <c r="V196" i="45"/>
  <c r="BE196" i="45"/>
  <c r="BA196" i="45"/>
  <c r="AW196" i="45"/>
  <c r="AS196" i="45"/>
  <c r="AO196" i="45"/>
  <c r="AK196" i="45"/>
  <c r="AC196" i="45"/>
  <c r="Y196" i="45"/>
  <c r="BD196" i="45"/>
  <c r="AZ196" i="45"/>
  <c r="AV196" i="45"/>
  <c r="AR196" i="45"/>
  <c r="AN196" i="45"/>
  <c r="AJ196" i="45"/>
  <c r="AF196" i="45"/>
  <c r="AB196" i="45"/>
  <c r="X196" i="45"/>
  <c r="BC196" i="45"/>
  <c r="AM196" i="45"/>
  <c r="W196" i="45"/>
  <c r="AY196" i="45"/>
  <c r="AI196" i="45"/>
  <c r="AU196" i="45"/>
  <c r="AE196" i="45"/>
  <c r="AQ196" i="45"/>
  <c r="BS15" i="45"/>
  <c r="T15" i="45"/>
  <c r="U15" i="45" s="1"/>
  <c r="S15" i="45"/>
  <c r="J15" i="45" s="1"/>
  <c r="BS13" i="45"/>
  <c r="T13" i="45"/>
  <c r="U13" i="45" s="1"/>
  <c r="S13" i="45"/>
  <c r="J13" i="45" s="1"/>
  <c r="BF50" i="45"/>
  <c r="AT50" i="45"/>
  <c r="AP50" i="45"/>
  <c r="AL50" i="45"/>
  <c r="AH50" i="45"/>
  <c r="AD50" i="45"/>
  <c r="V50" i="45"/>
  <c r="BE50" i="45"/>
  <c r="BA50" i="45"/>
  <c r="AW50" i="45"/>
  <c r="AS50" i="45"/>
  <c r="AO50" i="45"/>
  <c r="AK50" i="45"/>
  <c r="AC50" i="45"/>
  <c r="Y50" i="45"/>
  <c r="BD50" i="45"/>
  <c r="AZ50" i="45"/>
  <c r="AV50" i="45"/>
  <c r="AR50" i="45"/>
  <c r="AN50" i="45"/>
  <c r="AJ50" i="45"/>
  <c r="AF50" i="45"/>
  <c r="AB50" i="45"/>
  <c r="X50" i="45"/>
  <c r="AQ50" i="45"/>
  <c r="BC50" i="45"/>
  <c r="AM50" i="45"/>
  <c r="W50" i="45"/>
  <c r="AY50" i="45"/>
  <c r="AI50" i="45"/>
  <c r="AU50" i="45"/>
  <c r="AE50" i="45"/>
  <c r="AX83" i="45"/>
  <c r="BW104" i="45"/>
  <c r="K14" i="65" s="1"/>
  <c r="BS33" i="45"/>
  <c r="S33" i="45"/>
  <c r="J33" i="45" s="1"/>
  <c r="T33" i="45"/>
  <c r="U33" i="45" s="1"/>
  <c r="BC151" i="45"/>
  <c r="AY151" i="45"/>
  <c r="AU151" i="45"/>
  <c r="AQ151" i="45"/>
  <c r="BF151" i="45"/>
  <c r="BA151" i="45"/>
  <c r="AV151" i="45"/>
  <c r="AP151" i="45"/>
  <c r="AL151" i="45"/>
  <c r="AH151" i="45"/>
  <c r="AD151" i="45"/>
  <c r="V151" i="45"/>
  <c r="BE151" i="45"/>
  <c r="AZ151" i="45"/>
  <c r="AT151" i="45"/>
  <c r="AO151" i="45"/>
  <c r="AK151" i="45"/>
  <c r="AC151" i="45"/>
  <c r="Y151" i="45"/>
  <c r="BD151" i="45"/>
  <c r="AS151" i="45"/>
  <c r="AN151" i="45"/>
  <c r="AJ151" i="45"/>
  <c r="AF151" i="45"/>
  <c r="AB151" i="45"/>
  <c r="X151" i="45"/>
  <c r="AI151" i="45"/>
  <c r="AW151" i="45"/>
  <c r="AE151" i="45"/>
  <c r="AR151" i="45"/>
  <c r="W151" i="45"/>
  <c r="AM151" i="45"/>
  <c r="BS34" i="45"/>
  <c r="T34" i="45"/>
  <c r="U34" i="45" s="1"/>
  <c r="S34" i="45"/>
  <c r="J34" i="45" s="1"/>
  <c r="Z82" i="45"/>
  <c r="AA82" i="45"/>
  <c r="BS62" i="45"/>
  <c r="T62" i="45"/>
  <c r="U62" i="45" s="1"/>
  <c r="S62" i="45"/>
  <c r="J62" i="45" s="1"/>
  <c r="BE135" i="45"/>
  <c r="BA135" i="45"/>
  <c r="AW135" i="45"/>
  <c r="AS135" i="45"/>
  <c r="AO135" i="45"/>
  <c r="AK135" i="45"/>
  <c r="AC135" i="45"/>
  <c r="Y135" i="45"/>
  <c r="BD135" i="45"/>
  <c r="AZ135" i="45"/>
  <c r="AV135" i="45"/>
  <c r="AR135" i="45"/>
  <c r="AN135" i="45"/>
  <c r="AJ135" i="45"/>
  <c r="AF135" i="45"/>
  <c r="AB135" i="45"/>
  <c r="X135" i="45"/>
  <c r="BC135" i="45"/>
  <c r="AY135" i="45"/>
  <c r="AU135" i="45"/>
  <c r="AQ135" i="45"/>
  <c r="AM135" i="45"/>
  <c r="AI135" i="45"/>
  <c r="AE135" i="45"/>
  <c r="BF135" i="45"/>
  <c r="AP135" i="45"/>
  <c r="AL135" i="45"/>
  <c r="W135" i="45"/>
  <c r="AH135" i="45"/>
  <c r="V135" i="45"/>
  <c r="AT135" i="45"/>
  <c r="AD135" i="45"/>
  <c r="BS9" i="45"/>
  <c r="T9" i="45"/>
  <c r="U9" i="45" s="1"/>
  <c r="S9" i="45"/>
  <c r="J9" i="45" s="1"/>
  <c r="BS20" i="45"/>
  <c r="T20" i="45"/>
  <c r="U20" i="45" s="1"/>
  <c r="S20" i="45"/>
  <c r="J20" i="45" s="1"/>
  <c r="BF30" i="45"/>
  <c r="AT30" i="45"/>
  <c r="AP30" i="45"/>
  <c r="AL30" i="45"/>
  <c r="AH30" i="45"/>
  <c r="AD30" i="45"/>
  <c r="V30" i="45"/>
  <c r="BE30" i="45"/>
  <c r="BA30" i="45"/>
  <c r="AW30" i="45"/>
  <c r="AS30" i="45"/>
  <c r="AO30" i="45"/>
  <c r="AK30" i="45"/>
  <c r="AC30" i="45"/>
  <c r="Y30" i="45"/>
  <c r="BD30" i="45"/>
  <c r="AZ30" i="45"/>
  <c r="AV30" i="45"/>
  <c r="AR30" i="45"/>
  <c r="AN30" i="45"/>
  <c r="AJ30" i="45"/>
  <c r="AF30" i="45"/>
  <c r="AB30" i="45"/>
  <c r="X30" i="45"/>
  <c r="BC30" i="45"/>
  <c r="BG30" i="45" s="1"/>
  <c r="AY30" i="45"/>
  <c r="AU30" i="45"/>
  <c r="AQ30" i="45"/>
  <c r="AM30" i="45"/>
  <c r="AI30" i="45"/>
  <c r="AE30" i="45"/>
  <c r="W30" i="45"/>
  <c r="BS96" i="45"/>
  <c r="T96" i="45"/>
  <c r="U96" i="45" s="1"/>
  <c r="S96" i="45"/>
  <c r="J96" i="45" s="1"/>
  <c r="BS100" i="45"/>
  <c r="T100" i="45"/>
  <c r="U100" i="45" s="1"/>
  <c r="S100" i="45"/>
  <c r="J100" i="45" s="1"/>
  <c r="BS81" i="45"/>
  <c r="S81" i="45"/>
  <c r="J81" i="45" s="1"/>
  <c r="T81" i="45"/>
  <c r="U81" i="45" s="1"/>
  <c r="BF101" i="45"/>
  <c r="AT101" i="45"/>
  <c r="AP101" i="45"/>
  <c r="AL101" i="45"/>
  <c r="AH101" i="45"/>
  <c r="AD101" i="45"/>
  <c r="V101" i="45"/>
  <c r="BE101" i="45"/>
  <c r="BA101" i="45"/>
  <c r="AW101" i="45"/>
  <c r="AS101" i="45"/>
  <c r="AO101" i="45"/>
  <c r="AK101" i="45"/>
  <c r="AC101" i="45"/>
  <c r="Y101" i="45"/>
  <c r="BC101" i="45"/>
  <c r="AU101" i="45"/>
  <c r="AM101" i="45"/>
  <c r="AE101" i="45"/>
  <c r="W101" i="45"/>
  <c r="AZ101" i="45"/>
  <c r="AR101" i="45"/>
  <c r="AJ101" i="45"/>
  <c r="AB101" i="45"/>
  <c r="AY101" i="45"/>
  <c r="AQ101" i="45"/>
  <c r="AI101" i="45"/>
  <c r="AN101" i="45"/>
  <c r="AF101" i="45"/>
  <c r="BD101" i="45"/>
  <c r="X101" i="45"/>
  <c r="AV101" i="45"/>
  <c r="BV12" i="45"/>
  <c r="J5" i="65" s="1"/>
  <c r="BR12" i="45"/>
  <c r="BF26" i="45"/>
  <c r="AT26" i="45"/>
  <c r="AP26" i="45"/>
  <c r="AL26" i="45"/>
  <c r="AH26" i="45"/>
  <c r="AD26" i="45"/>
  <c r="V26" i="45"/>
  <c r="BE26" i="45"/>
  <c r="BA26" i="45"/>
  <c r="AW26" i="45"/>
  <c r="AS26" i="45"/>
  <c r="AO26" i="45"/>
  <c r="AK26" i="45"/>
  <c r="AC26" i="45"/>
  <c r="Y26" i="45"/>
  <c r="BD26" i="45"/>
  <c r="AZ26" i="45"/>
  <c r="AV26" i="45"/>
  <c r="AR26" i="45"/>
  <c r="AN26" i="45"/>
  <c r="AJ26" i="45"/>
  <c r="AF26" i="45"/>
  <c r="AB26" i="45"/>
  <c r="X26" i="45"/>
  <c r="BC26" i="45"/>
  <c r="BG26" i="45" s="1"/>
  <c r="AY26" i="45"/>
  <c r="AU26" i="45"/>
  <c r="AQ26" i="45"/>
  <c r="AM26" i="45"/>
  <c r="AI26" i="45"/>
  <c r="AE26" i="45"/>
  <c r="W26" i="45"/>
  <c r="BC58" i="45"/>
  <c r="AY58" i="45"/>
  <c r="AU58" i="45"/>
  <c r="AQ58" i="45"/>
  <c r="AM58" i="45"/>
  <c r="AI58" i="45"/>
  <c r="AE58" i="45"/>
  <c r="W58" i="45"/>
  <c r="BF58" i="45"/>
  <c r="AT58" i="45"/>
  <c r="AP58" i="45"/>
  <c r="AL58" i="45"/>
  <c r="AH58" i="45"/>
  <c r="AD58" i="45"/>
  <c r="V58" i="45"/>
  <c r="BE58" i="45"/>
  <c r="BA58" i="45"/>
  <c r="AW58" i="45"/>
  <c r="AS58" i="45"/>
  <c r="AO58" i="45"/>
  <c r="AK58" i="45"/>
  <c r="AC58" i="45"/>
  <c r="Y58" i="45"/>
  <c r="AV58" i="45"/>
  <c r="AF58" i="45"/>
  <c r="AR58" i="45"/>
  <c r="AB58" i="45"/>
  <c r="BD58" i="45"/>
  <c r="AN58" i="45"/>
  <c r="X58" i="45"/>
  <c r="AZ58" i="45"/>
  <c r="AJ58" i="45"/>
  <c r="BS64" i="45"/>
  <c r="T64" i="45"/>
  <c r="U64" i="45" s="1"/>
  <c r="S64" i="45"/>
  <c r="J64" i="45" s="1"/>
  <c r="BS67" i="45"/>
  <c r="T67" i="45"/>
  <c r="U67" i="45" s="1"/>
  <c r="S67" i="45"/>
  <c r="J67" i="45" s="1"/>
  <c r="BS113" i="45"/>
  <c r="T113" i="45"/>
  <c r="U113" i="45" s="1"/>
  <c r="S113" i="45"/>
  <c r="J113" i="45" s="1"/>
  <c r="BS107" i="45"/>
  <c r="T107" i="45"/>
  <c r="U107" i="45" s="1"/>
  <c r="S107" i="45"/>
  <c r="J107" i="45" s="1"/>
  <c r="BS152" i="45"/>
  <c r="T152" i="45"/>
  <c r="U152" i="45" s="1"/>
  <c r="S152" i="45"/>
  <c r="J152" i="45" s="1"/>
  <c r="BV71" i="45"/>
  <c r="J11" i="65" s="1"/>
  <c r="BU71" i="45"/>
  <c r="I11" i="65" s="1"/>
  <c r="AG83" i="45"/>
  <c r="Z83" i="45"/>
  <c r="AA83" i="45"/>
  <c r="BS105" i="45"/>
  <c r="T105" i="45"/>
  <c r="U105" i="45" s="1"/>
  <c r="S105" i="45"/>
  <c r="J105" i="45" s="1"/>
  <c r="BX104" i="45"/>
  <c r="L14" i="65" s="1"/>
  <c r="BW4" i="45"/>
  <c r="K4" i="65" s="1"/>
  <c r="BU4" i="45"/>
  <c r="I4" i="65" s="1"/>
  <c r="BF25" i="45"/>
  <c r="AT25" i="45"/>
  <c r="AP25" i="45"/>
  <c r="AL25" i="45"/>
  <c r="AH25" i="45"/>
  <c r="AD25" i="45"/>
  <c r="V25" i="45"/>
  <c r="BE25" i="45"/>
  <c r="BA25" i="45"/>
  <c r="AW25" i="45"/>
  <c r="AS25" i="45"/>
  <c r="AO25" i="45"/>
  <c r="AK25" i="45"/>
  <c r="AC25" i="45"/>
  <c r="Y25" i="45"/>
  <c r="BD25" i="45"/>
  <c r="AZ25" i="45"/>
  <c r="AV25" i="45"/>
  <c r="AR25" i="45"/>
  <c r="AN25" i="45"/>
  <c r="AJ25" i="45"/>
  <c r="AF25" i="45"/>
  <c r="AB25" i="45"/>
  <c r="X25" i="45"/>
  <c r="BC25" i="45"/>
  <c r="BG25" i="45" s="1"/>
  <c r="AY25" i="45"/>
  <c r="AU25" i="45"/>
  <c r="AQ25" i="45"/>
  <c r="AM25" i="45"/>
  <c r="AI25" i="45"/>
  <c r="AE25" i="45"/>
  <c r="W25" i="45"/>
  <c r="BF47" i="45"/>
  <c r="AT47" i="45"/>
  <c r="AP47" i="45"/>
  <c r="AL47" i="45"/>
  <c r="AH47" i="45"/>
  <c r="AD47" i="45"/>
  <c r="V47" i="45"/>
  <c r="BE47" i="45"/>
  <c r="BA47" i="45"/>
  <c r="AW47" i="45"/>
  <c r="AS47" i="45"/>
  <c r="AO47" i="45"/>
  <c r="AK47" i="45"/>
  <c r="AC47" i="45"/>
  <c r="Y47" i="45"/>
  <c r="BD47" i="45"/>
  <c r="AZ47" i="45"/>
  <c r="AV47" i="45"/>
  <c r="AR47" i="45"/>
  <c r="AN47" i="45"/>
  <c r="AJ47" i="45"/>
  <c r="AF47" i="45"/>
  <c r="AB47" i="45"/>
  <c r="X47" i="45"/>
  <c r="AQ47" i="45"/>
  <c r="BC47" i="45"/>
  <c r="AM47" i="45"/>
  <c r="W47" i="45"/>
  <c r="AY47" i="45"/>
  <c r="AI47" i="45"/>
  <c r="AU47" i="45"/>
  <c r="AE47" i="45"/>
  <c r="BW65" i="45"/>
  <c r="K10" i="65" s="1"/>
  <c r="BU65" i="45"/>
  <c r="I10" i="65" s="1"/>
  <c r="BT93" i="45"/>
  <c r="H13" i="65" s="1"/>
  <c r="BV93" i="45"/>
  <c r="J13" i="65" s="1"/>
  <c r="BV56" i="45"/>
  <c r="J9" i="65" s="1"/>
  <c r="BS111" i="45"/>
  <c r="S111" i="45"/>
  <c r="J111" i="45" s="1"/>
  <c r="T111" i="45"/>
  <c r="U111" i="45" s="1"/>
  <c r="BY127" i="45"/>
  <c r="M16" i="65" s="1"/>
  <c r="BR127" i="45"/>
  <c r="BS122" i="45"/>
  <c r="S122" i="45"/>
  <c r="J122" i="45" s="1"/>
  <c r="T122" i="45"/>
  <c r="U122" i="45" s="1"/>
  <c r="BU133" i="45"/>
  <c r="I17" i="65" s="1"/>
  <c r="BR133" i="45"/>
  <c r="BS172" i="45"/>
  <c r="S172" i="45"/>
  <c r="J172" i="45" s="1"/>
  <c r="T172" i="45"/>
  <c r="U172" i="45" s="1"/>
  <c r="BS183" i="45"/>
  <c r="T183" i="45"/>
  <c r="U183" i="45" s="1"/>
  <c r="S183" i="45"/>
  <c r="J183" i="45" s="1"/>
  <c r="BS184" i="45"/>
  <c r="S184" i="45"/>
  <c r="J184" i="45" s="1"/>
  <c r="T184" i="45"/>
  <c r="U184" i="45" s="1"/>
  <c r="BS185" i="45"/>
  <c r="S185" i="45"/>
  <c r="J185" i="45" s="1"/>
  <c r="T185" i="45"/>
  <c r="U185" i="45" s="1"/>
  <c r="BS188" i="45"/>
  <c r="T188" i="45"/>
  <c r="U188" i="45" s="1"/>
  <c r="S188" i="45"/>
  <c r="J188" i="45" s="1"/>
  <c r="BS190" i="45"/>
  <c r="T190" i="45"/>
  <c r="U190" i="45" s="1"/>
  <c r="S190" i="45"/>
  <c r="J190" i="45" s="1"/>
  <c r="BF24" i="45"/>
  <c r="AT24" i="45"/>
  <c r="AP24" i="45"/>
  <c r="AL24" i="45"/>
  <c r="AH24" i="45"/>
  <c r="AD24" i="45"/>
  <c r="V24" i="45"/>
  <c r="BE24" i="45"/>
  <c r="BA24" i="45"/>
  <c r="AW24" i="45"/>
  <c r="AS24" i="45"/>
  <c r="AO24" i="45"/>
  <c r="AK24" i="45"/>
  <c r="AC24" i="45"/>
  <c r="Y24" i="45"/>
  <c r="BD24" i="45"/>
  <c r="AZ24" i="45"/>
  <c r="AV24" i="45"/>
  <c r="AR24" i="45"/>
  <c r="AN24" i="45"/>
  <c r="AJ24" i="45"/>
  <c r="AF24" i="45"/>
  <c r="AB24" i="45"/>
  <c r="X24" i="45"/>
  <c r="BC24" i="45"/>
  <c r="AY24" i="45"/>
  <c r="BB24" i="45" s="1"/>
  <c r="AU24" i="45"/>
  <c r="AQ24" i="45"/>
  <c r="AM24" i="45"/>
  <c r="AI24" i="45"/>
  <c r="AE24" i="45"/>
  <c r="W24" i="45"/>
  <c r="BS73" i="45"/>
  <c r="T73" i="45"/>
  <c r="U73" i="45" s="1"/>
  <c r="S73" i="45"/>
  <c r="J73" i="45" s="1"/>
  <c r="BB82" i="45"/>
  <c r="BS136" i="45"/>
  <c r="S136" i="45"/>
  <c r="J136" i="45" s="1"/>
  <c r="T136" i="45"/>
  <c r="U136" i="45" s="1"/>
  <c r="BS138" i="45"/>
  <c r="S138" i="45"/>
  <c r="J138" i="45" s="1"/>
  <c r="T138" i="45"/>
  <c r="U138" i="45" s="1"/>
  <c r="BS140" i="45"/>
  <c r="S140" i="45"/>
  <c r="J140" i="45" s="1"/>
  <c r="T140" i="45"/>
  <c r="U140" i="45" s="1"/>
  <c r="BF23" i="45"/>
  <c r="AT23" i="45"/>
  <c r="AP23" i="45"/>
  <c r="AL23" i="45"/>
  <c r="AH23" i="45"/>
  <c r="AD23" i="45"/>
  <c r="V23" i="45"/>
  <c r="BE23" i="45"/>
  <c r="BA23" i="45"/>
  <c r="AW23" i="45"/>
  <c r="AS23" i="45"/>
  <c r="AO23" i="45"/>
  <c r="AK23" i="45"/>
  <c r="AC23" i="45"/>
  <c r="Y23" i="45"/>
  <c r="BD23" i="45"/>
  <c r="AZ23" i="45"/>
  <c r="AV23" i="45"/>
  <c r="AR23" i="45"/>
  <c r="AN23" i="45"/>
  <c r="AJ23" i="45"/>
  <c r="AF23" i="45"/>
  <c r="AB23" i="45"/>
  <c r="X23" i="45"/>
  <c r="BC23" i="45"/>
  <c r="BG23" i="45" s="1"/>
  <c r="AY23" i="45"/>
  <c r="AU23" i="45"/>
  <c r="AQ23" i="45"/>
  <c r="AM23" i="45"/>
  <c r="AI23" i="45"/>
  <c r="AE23" i="45"/>
  <c r="W23" i="45"/>
  <c r="BY21" i="45"/>
  <c r="M6" i="65" s="1"/>
  <c r="BF49" i="45"/>
  <c r="AT49" i="45"/>
  <c r="AP49" i="45"/>
  <c r="AL49" i="45"/>
  <c r="AH49" i="45"/>
  <c r="AD49" i="45"/>
  <c r="V49" i="45"/>
  <c r="BE49" i="45"/>
  <c r="BA49" i="45"/>
  <c r="AW49" i="45"/>
  <c r="AS49" i="45"/>
  <c r="AO49" i="45"/>
  <c r="AK49" i="45"/>
  <c r="AC49" i="45"/>
  <c r="Y49" i="45"/>
  <c r="BD49" i="45"/>
  <c r="AZ49" i="45"/>
  <c r="AV49" i="45"/>
  <c r="AR49" i="45"/>
  <c r="AN49" i="45"/>
  <c r="AJ49" i="45"/>
  <c r="AF49" i="45"/>
  <c r="AB49" i="45"/>
  <c r="X49" i="45"/>
  <c r="AQ49" i="45"/>
  <c r="BC49" i="45"/>
  <c r="AM49" i="45"/>
  <c r="W49" i="45"/>
  <c r="AY49" i="45"/>
  <c r="BB49" i="45" s="1"/>
  <c r="AI49" i="45"/>
  <c r="AU49" i="45"/>
  <c r="AE49" i="45"/>
  <c r="BS61" i="45"/>
  <c r="T61" i="45"/>
  <c r="U61" i="45" s="1"/>
  <c r="S61" i="45"/>
  <c r="J61" i="45" s="1"/>
  <c r="BS130" i="45"/>
  <c r="S130" i="45"/>
  <c r="J130" i="45" s="1"/>
  <c r="T130" i="45"/>
  <c r="U130" i="45" s="1"/>
  <c r="BS129" i="45"/>
  <c r="T129" i="45"/>
  <c r="U129" i="45" s="1"/>
  <c r="S129" i="45"/>
  <c r="J129" i="45" s="1"/>
  <c r="BV115" i="45"/>
  <c r="J15" i="65" s="1"/>
  <c r="BX115" i="45"/>
  <c r="L15" i="65" s="1"/>
  <c r="BS177" i="45"/>
  <c r="T177" i="45"/>
  <c r="U177" i="45" s="1"/>
  <c r="S177" i="45"/>
  <c r="J177" i="45" s="1"/>
  <c r="BS179" i="45"/>
  <c r="S179" i="45"/>
  <c r="J179" i="45" s="1"/>
  <c r="T179" i="45"/>
  <c r="U179" i="45" s="1"/>
  <c r="BF146" i="45"/>
  <c r="AT146" i="45"/>
  <c r="AP146" i="45"/>
  <c r="AL146" i="45"/>
  <c r="AH146" i="45"/>
  <c r="AD146" i="45"/>
  <c r="V146" i="45"/>
  <c r="BE146" i="45"/>
  <c r="BA146" i="45"/>
  <c r="AW146" i="45"/>
  <c r="AS146" i="45"/>
  <c r="AO146" i="45"/>
  <c r="AK146" i="45"/>
  <c r="AC146" i="45"/>
  <c r="Y146" i="45"/>
  <c r="BD146" i="45"/>
  <c r="AZ146" i="45"/>
  <c r="AV146" i="45"/>
  <c r="AR146" i="45"/>
  <c r="AN146" i="45"/>
  <c r="AJ146" i="45"/>
  <c r="AF146" i="45"/>
  <c r="AB146" i="45"/>
  <c r="X146" i="45"/>
  <c r="AU146" i="45"/>
  <c r="AE146" i="45"/>
  <c r="AQ146" i="45"/>
  <c r="BC146" i="45"/>
  <c r="BG146" i="45" s="1"/>
  <c r="AM146" i="45"/>
  <c r="W146" i="45"/>
  <c r="AY146" i="45"/>
  <c r="BB146" i="45" s="1"/>
  <c r="AI146" i="45"/>
  <c r="BS160" i="45"/>
  <c r="S160" i="45"/>
  <c r="J160" i="45" s="1"/>
  <c r="T160" i="45"/>
  <c r="U160" i="45" s="1"/>
  <c r="BS192" i="45"/>
  <c r="T192" i="45"/>
  <c r="U192" i="45" s="1"/>
  <c r="S192" i="45"/>
  <c r="J192" i="45" s="1"/>
  <c r="BF28" i="45"/>
  <c r="AT28" i="45"/>
  <c r="AP28" i="45"/>
  <c r="AL28" i="45"/>
  <c r="AH28" i="45"/>
  <c r="AD28" i="45"/>
  <c r="V28" i="45"/>
  <c r="BE28" i="45"/>
  <c r="BA28" i="45"/>
  <c r="AW28" i="45"/>
  <c r="AS28" i="45"/>
  <c r="AO28" i="45"/>
  <c r="AK28" i="45"/>
  <c r="AC28" i="45"/>
  <c r="Y28" i="45"/>
  <c r="BD28" i="45"/>
  <c r="AZ28" i="45"/>
  <c r="AV28" i="45"/>
  <c r="AR28" i="45"/>
  <c r="AN28" i="45"/>
  <c r="AJ28" i="45"/>
  <c r="AF28" i="45"/>
  <c r="AB28" i="45"/>
  <c r="X28" i="45"/>
  <c r="BC28" i="45"/>
  <c r="BG28" i="45" s="1"/>
  <c r="AY28" i="45"/>
  <c r="AU28" i="45"/>
  <c r="AQ28" i="45"/>
  <c r="AM28" i="45"/>
  <c r="AI28" i="45"/>
  <c r="AE28" i="45"/>
  <c r="W28" i="45"/>
  <c r="BU35" i="45"/>
  <c r="I7" i="65" s="1"/>
  <c r="BR35" i="45"/>
  <c r="BG52" i="45"/>
  <c r="BF148" i="45"/>
  <c r="AT148" i="45"/>
  <c r="AP148" i="45"/>
  <c r="AL148" i="45"/>
  <c r="AH148" i="45"/>
  <c r="AD148" i="45"/>
  <c r="V148" i="45"/>
  <c r="BE148" i="45"/>
  <c r="BA148" i="45"/>
  <c r="AW148" i="45"/>
  <c r="AS148" i="45"/>
  <c r="AO148" i="45"/>
  <c r="AK148" i="45"/>
  <c r="AC148" i="45"/>
  <c r="Y148" i="45"/>
  <c r="BD148" i="45"/>
  <c r="AZ148" i="45"/>
  <c r="AV148" i="45"/>
  <c r="AR148" i="45"/>
  <c r="AN148" i="45"/>
  <c r="AJ148" i="45"/>
  <c r="AF148" i="45"/>
  <c r="AB148" i="45"/>
  <c r="X148" i="45"/>
  <c r="BC148" i="45"/>
  <c r="BG148" i="45" s="1"/>
  <c r="AM148" i="45"/>
  <c r="W148" i="45"/>
  <c r="AY148" i="45"/>
  <c r="AI148" i="45"/>
  <c r="AU148" i="45"/>
  <c r="AE148" i="45"/>
  <c r="AQ148" i="45"/>
  <c r="BV157" i="45"/>
  <c r="J19" i="65" s="1"/>
  <c r="BU157" i="45"/>
  <c r="I19" i="65" s="1"/>
  <c r="BR170" i="45"/>
  <c r="BY170" i="45"/>
  <c r="M20" i="65" s="1"/>
  <c r="BB78" i="45"/>
  <c r="AX78" i="45"/>
  <c r="AX159" i="45"/>
  <c r="BS85" i="45"/>
  <c r="T85" i="45"/>
  <c r="U85" i="45" s="1"/>
  <c r="S85" i="45"/>
  <c r="J85" i="45" s="1"/>
  <c r="BS89" i="45"/>
  <c r="T89" i="45"/>
  <c r="U89" i="45" s="1"/>
  <c r="S89" i="45"/>
  <c r="J89" i="45" s="1"/>
  <c r="BW71" i="45"/>
  <c r="K11" i="65" s="1"/>
  <c r="BY104" i="45"/>
  <c r="M14" i="65" s="1"/>
  <c r="BS166" i="45"/>
  <c r="S166" i="45"/>
  <c r="J166" i="45" s="1"/>
  <c r="T166" i="45"/>
  <c r="U166" i="45" s="1"/>
  <c r="BC57" i="45"/>
  <c r="AY57" i="45"/>
  <c r="AU57" i="45"/>
  <c r="AQ57" i="45"/>
  <c r="AM57" i="45"/>
  <c r="AI57" i="45"/>
  <c r="AE57" i="45"/>
  <c r="W57" i="45"/>
  <c r="BF57" i="45"/>
  <c r="AT57" i="45"/>
  <c r="AP57" i="45"/>
  <c r="AL57" i="45"/>
  <c r="AH57" i="45"/>
  <c r="AD57" i="45"/>
  <c r="V57" i="45"/>
  <c r="BE57" i="45"/>
  <c r="BA57" i="45"/>
  <c r="AW57" i="45"/>
  <c r="AS57" i="45"/>
  <c r="AO57" i="45"/>
  <c r="AK57" i="45"/>
  <c r="AC57" i="45"/>
  <c r="Y57" i="45"/>
  <c r="AR57" i="45"/>
  <c r="AB57" i="45"/>
  <c r="BD57" i="45"/>
  <c r="AN57" i="45"/>
  <c r="X57" i="45"/>
  <c r="AZ57" i="45"/>
  <c r="AJ57" i="45"/>
  <c r="AV57" i="45"/>
  <c r="AF57" i="45"/>
  <c r="BS131" i="45"/>
  <c r="S131" i="45"/>
  <c r="J131" i="45" s="1"/>
  <c r="T131" i="45"/>
  <c r="U131" i="45" s="1"/>
  <c r="BS134" i="45"/>
  <c r="S134" i="45"/>
  <c r="J134" i="45" s="1"/>
  <c r="T134" i="45"/>
  <c r="U134" i="45" s="1"/>
  <c r="BS125" i="45"/>
  <c r="S125" i="45"/>
  <c r="J125" i="45" s="1"/>
  <c r="T125" i="45"/>
  <c r="U125" i="45" s="1"/>
  <c r="BF147" i="45"/>
  <c r="AT147" i="45"/>
  <c r="AP147" i="45"/>
  <c r="AL147" i="45"/>
  <c r="AH147" i="45"/>
  <c r="AD147" i="45"/>
  <c r="V147" i="45"/>
  <c r="BE147" i="45"/>
  <c r="BA147" i="45"/>
  <c r="AW147" i="45"/>
  <c r="AS147" i="45"/>
  <c r="AO147" i="45"/>
  <c r="AK147" i="45"/>
  <c r="AC147" i="45"/>
  <c r="Y147" i="45"/>
  <c r="BD147" i="45"/>
  <c r="AZ147" i="45"/>
  <c r="AV147" i="45"/>
  <c r="AR147" i="45"/>
  <c r="AN147" i="45"/>
  <c r="AJ147" i="45"/>
  <c r="AF147" i="45"/>
  <c r="AB147" i="45"/>
  <c r="X147" i="45"/>
  <c r="AY147" i="45"/>
  <c r="BB147" i="45" s="1"/>
  <c r="AI147" i="45"/>
  <c r="AU147" i="45"/>
  <c r="AE147" i="45"/>
  <c r="AQ147" i="45"/>
  <c r="BC147" i="45"/>
  <c r="BG147" i="45" s="1"/>
  <c r="AM147" i="45"/>
  <c r="W147" i="45"/>
  <c r="BS87" i="45"/>
  <c r="T87" i="45"/>
  <c r="U87" i="45" s="1"/>
  <c r="S87" i="45"/>
  <c r="J87" i="45" s="1"/>
  <c r="BS154" i="45"/>
  <c r="T154" i="45"/>
  <c r="U154" i="45" s="1"/>
  <c r="S154" i="45"/>
  <c r="J154" i="45" s="1"/>
  <c r="BS175" i="45"/>
  <c r="S175" i="45"/>
  <c r="J175" i="45" s="1"/>
  <c r="T175" i="45"/>
  <c r="U175" i="45" s="1"/>
  <c r="BS11" i="45"/>
  <c r="T11" i="45"/>
  <c r="U11" i="45" s="1"/>
  <c r="S11" i="45"/>
  <c r="J11" i="45" s="1"/>
  <c r="BU12" i="45"/>
  <c r="I5" i="65" s="1"/>
  <c r="BF54" i="45"/>
  <c r="AT54" i="45"/>
  <c r="AP54" i="45"/>
  <c r="AL54" i="45"/>
  <c r="AH54" i="45"/>
  <c r="AD54" i="45"/>
  <c r="V54" i="45"/>
  <c r="BE54" i="45"/>
  <c r="BA54" i="45"/>
  <c r="AW54" i="45"/>
  <c r="AS54" i="45"/>
  <c r="AO54" i="45"/>
  <c r="AK54" i="45"/>
  <c r="AC54" i="45"/>
  <c r="Y54" i="45"/>
  <c r="BD54" i="45"/>
  <c r="AZ54" i="45"/>
  <c r="AV54" i="45"/>
  <c r="AR54" i="45"/>
  <c r="AN54" i="45"/>
  <c r="AJ54" i="45"/>
  <c r="AF54" i="45"/>
  <c r="AB54" i="45"/>
  <c r="X54" i="45"/>
  <c r="AQ54" i="45"/>
  <c r="BC54" i="45"/>
  <c r="AM54" i="45"/>
  <c r="W54" i="45"/>
  <c r="AY54" i="45"/>
  <c r="AI54" i="45"/>
  <c r="AU54" i="45"/>
  <c r="AE54" i="45"/>
  <c r="BF74" i="45"/>
  <c r="AT74" i="45"/>
  <c r="AP74" i="45"/>
  <c r="AL74" i="45"/>
  <c r="AH74" i="45"/>
  <c r="AD74" i="45"/>
  <c r="V74" i="45"/>
  <c r="BD74" i="45"/>
  <c r="AZ74" i="45"/>
  <c r="AV74" i="45"/>
  <c r="AR74" i="45"/>
  <c r="AN74" i="45"/>
  <c r="AJ74" i="45"/>
  <c r="AF74" i="45"/>
  <c r="AB74" i="45"/>
  <c r="X74" i="45"/>
  <c r="AY74" i="45"/>
  <c r="AQ74" i="45"/>
  <c r="AI74" i="45"/>
  <c r="BE74" i="45"/>
  <c r="AW74" i="45"/>
  <c r="AO74" i="45"/>
  <c r="Y74" i="45"/>
  <c r="BC74" i="45"/>
  <c r="AU74" i="45"/>
  <c r="AM74" i="45"/>
  <c r="AE74" i="45"/>
  <c r="W74" i="45"/>
  <c r="BA74" i="45"/>
  <c r="AS74" i="45"/>
  <c r="AK74" i="45"/>
  <c r="AC74" i="45"/>
  <c r="BS95" i="45"/>
  <c r="T95" i="45"/>
  <c r="U95" i="45" s="1"/>
  <c r="S95" i="45"/>
  <c r="J95" i="45" s="1"/>
  <c r="BS97" i="45"/>
  <c r="T97" i="45"/>
  <c r="U97" i="45" s="1"/>
  <c r="S97" i="45"/>
  <c r="J97" i="45" s="1"/>
  <c r="BY12" i="45"/>
  <c r="M5" i="65" s="1"/>
  <c r="BT12" i="45"/>
  <c r="H5" i="65" s="1"/>
  <c r="BF22" i="45"/>
  <c r="AT22" i="45"/>
  <c r="AP22" i="45"/>
  <c r="AL22" i="45"/>
  <c r="AH22" i="45"/>
  <c r="AD22" i="45"/>
  <c r="V22" i="45"/>
  <c r="BE22" i="45"/>
  <c r="BA22" i="45"/>
  <c r="AW22" i="45"/>
  <c r="AS22" i="45"/>
  <c r="AO22" i="45"/>
  <c r="AK22" i="45"/>
  <c r="AC22" i="45"/>
  <c r="Y22" i="45"/>
  <c r="BD22" i="45"/>
  <c r="AZ22" i="45"/>
  <c r="AV22" i="45"/>
  <c r="AR22" i="45"/>
  <c r="AN22" i="45"/>
  <c r="AJ22" i="45"/>
  <c r="AF22" i="45"/>
  <c r="AB22" i="45"/>
  <c r="X22" i="45"/>
  <c r="BC22" i="45"/>
  <c r="BG22" i="45" s="1"/>
  <c r="AY22" i="45"/>
  <c r="AU22" i="45"/>
  <c r="AQ22" i="45"/>
  <c r="AM22" i="45"/>
  <c r="AI22" i="45"/>
  <c r="AE22" i="45"/>
  <c r="W22" i="45"/>
  <c r="BS32" i="45"/>
  <c r="T32" i="45"/>
  <c r="U32" i="45" s="1"/>
  <c r="S32" i="45"/>
  <c r="J32" i="45" s="1"/>
  <c r="BS80" i="45"/>
  <c r="T80" i="45"/>
  <c r="U80" i="45" s="1"/>
  <c r="S80" i="45"/>
  <c r="J80" i="45" s="1"/>
  <c r="BS60" i="45"/>
  <c r="T60" i="45"/>
  <c r="U60" i="45" s="1"/>
  <c r="S60" i="45"/>
  <c r="J60" i="45" s="1"/>
  <c r="F12" i="65"/>
  <c r="BQ84" i="45"/>
  <c r="E12" i="65" s="1"/>
  <c r="BU84" i="45"/>
  <c r="I12" i="65" s="1"/>
  <c r="BF195" i="45"/>
  <c r="AT195" i="45"/>
  <c r="AP195" i="45"/>
  <c r="AL195" i="45"/>
  <c r="AH195" i="45"/>
  <c r="AD195" i="45"/>
  <c r="V195" i="45"/>
  <c r="BE195" i="45"/>
  <c r="BA195" i="45"/>
  <c r="AW195" i="45"/>
  <c r="AS195" i="45"/>
  <c r="AO195" i="45"/>
  <c r="AK195" i="45"/>
  <c r="AC195" i="45"/>
  <c r="Y195" i="45"/>
  <c r="BD195" i="45"/>
  <c r="AV195" i="45"/>
  <c r="AN195" i="45"/>
  <c r="AF195" i="45"/>
  <c r="X195" i="45"/>
  <c r="BC195" i="45"/>
  <c r="BG195" i="45" s="1"/>
  <c r="AU195" i="45"/>
  <c r="AM195" i="45"/>
  <c r="AE195" i="45"/>
  <c r="W195" i="45"/>
  <c r="AZ195" i="45"/>
  <c r="AR195" i="45"/>
  <c r="AJ195" i="45"/>
  <c r="AB195" i="45"/>
  <c r="AQ195" i="45"/>
  <c r="AI195" i="45"/>
  <c r="AY195" i="45"/>
  <c r="BS72" i="45"/>
  <c r="T72" i="45"/>
  <c r="U72" i="45" s="1"/>
  <c r="S72" i="45"/>
  <c r="J72" i="45" s="1"/>
  <c r="BY71" i="45"/>
  <c r="M11" i="65" s="1"/>
  <c r="BT104" i="45"/>
  <c r="H14" i="65" s="1"/>
  <c r="BU104" i="45"/>
  <c r="I14" i="65" s="1"/>
  <c r="BR4" i="45"/>
  <c r="BY4" i="45"/>
  <c r="M4" i="65" s="1"/>
  <c r="BS19" i="45"/>
  <c r="T19" i="45"/>
  <c r="U19" i="45" s="1"/>
  <c r="S19" i="45"/>
  <c r="J19" i="45" s="1"/>
  <c r="BF51" i="45"/>
  <c r="AT51" i="45"/>
  <c r="AP51" i="45"/>
  <c r="AL51" i="45"/>
  <c r="AH51" i="45"/>
  <c r="AD51" i="45"/>
  <c r="V51" i="45"/>
  <c r="BE51" i="45"/>
  <c r="BA51" i="45"/>
  <c r="AW51" i="45"/>
  <c r="AS51" i="45"/>
  <c r="AO51" i="45"/>
  <c r="AK51" i="45"/>
  <c r="AC51" i="45"/>
  <c r="Y51" i="45"/>
  <c r="BD51" i="45"/>
  <c r="AZ51" i="45"/>
  <c r="AV51" i="45"/>
  <c r="AR51" i="45"/>
  <c r="AN51" i="45"/>
  <c r="AJ51" i="45"/>
  <c r="AF51" i="45"/>
  <c r="AB51" i="45"/>
  <c r="AG51" i="45" s="1"/>
  <c r="X51" i="45"/>
  <c r="AQ51" i="45"/>
  <c r="BC51" i="45"/>
  <c r="BG51" i="45" s="1"/>
  <c r="AM51" i="45"/>
  <c r="W51" i="45"/>
  <c r="AY51" i="45"/>
  <c r="BB51" i="45" s="1"/>
  <c r="AI51" i="45"/>
  <c r="AU51" i="45"/>
  <c r="AE51" i="45"/>
  <c r="BY65" i="45"/>
  <c r="M10" i="65" s="1"/>
  <c r="BV65" i="45"/>
  <c r="J10" i="65" s="1"/>
  <c r="BX93" i="45"/>
  <c r="L13" i="65" s="1"/>
  <c r="BS94" i="45"/>
  <c r="S94" i="45"/>
  <c r="J94" i="45" s="1"/>
  <c r="T94" i="45"/>
  <c r="U94" i="45" s="1"/>
  <c r="BS59" i="45"/>
  <c r="T59" i="45"/>
  <c r="U59" i="45" s="1"/>
  <c r="S59" i="45"/>
  <c r="J59" i="45" s="1"/>
  <c r="BS63" i="45"/>
  <c r="T63" i="45"/>
  <c r="U63" i="45" s="1"/>
  <c r="S63" i="45"/>
  <c r="J63" i="45" s="1"/>
  <c r="BF75" i="45"/>
  <c r="AT75" i="45"/>
  <c r="AP75" i="45"/>
  <c r="AL75" i="45"/>
  <c r="AH75" i="45"/>
  <c r="AD75" i="45"/>
  <c r="V75" i="45"/>
  <c r="BD75" i="45"/>
  <c r="AZ75" i="45"/>
  <c r="AV75" i="45"/>
  <c r="AR75" i="45"/>
  <c r="AN75" i="45"/>
  <c r="AJ75" i="45"/>
  <c r="AF75" i="45"/>
  <c r="AB75" i="45"/>
  <c r="X75" i="45"/>
  <c r="BE75" i="45"/>
  <c r="AW75" i="45"/>
  <c r="AO75" i="45"/>
  <c r="Y75" i="45"/>
  <c r="BC75" i="45"/>
  <c r="AU75" i="45"/>
  <c r="AM75" i="45"/>
  <c r="AE75" i="45"/>
  <c r="W75" i="45"/>
  <c r="BA75" i="45"/>
  <c r="AS75" i="45"/>
  <c r="AK75" i="45"/>
  <c r="AC75" i="45"/>
  <c r="AY75" i="45"/>
  <c r="BB75" i="45" s="1"/>
  <c r="AQ75" i="45"/>
  <c r="AI75" i="45"/>
  <c r="BV127" i="45"/>
  <c r="J16" i="65" s="1"/>
  <c r="BT127" i="45"/>
  <c r="H16" i="65" s="1"/>
  <c r="BV133" i="45"/>
  <c r="J17" i="65" s="1"/>
  <c r="BT133" i="45"/>
  <c r="H17" i="65" s="1"/>
  <c r="BS132" i="45"/>
  <c r="S132" i="45"/>
  <c r="J132" i="45" s="1"/>
  <c r="T132" i="45"/>
  <c r="U132" i="45" s="1"/>
  <c r="BF168" i="45"/>
  <c r="AT168" i="45"/>
  <c r="AP168" i="45"/>
  <c r="AL168" i="45"/>
  <c r="AH168" i="45"/>
  <c r="AD168" i="45"/>
  <c r="V168" i="45"/>
  <c r="BE168" i="45"/>
  <c r="BA168" i="45"/>
  <c r="AW168" i="45"/>
  <c r="AS168" i="45"/>
  <c r="AO168" i="45"/>
  <c r="AK168" i="45"/>
  <c r="AC168" i="45"/>
  <c r="Y168" i="45"/>
  <c r="AZ168" i="45"/>
  <c r="AR168" i="45"/>
  <c r="AJ168" i="45"/>
  <c r="AB168" i="45"/>
  <c r="AY168" i="45"/>
  <c r="BB168" i="45" s="1"/>
  <c r="AQ168" i="45"/>
  <c r="AI168" i="45"/>
  <c r="BD168" i="45"/>
  <c r="AV168" i="45"/>
  <c r="AN168" i="45"/>
  <c r="AF168" i="45"/>
  <c r="X168" i="45"/>
  <c r="AU168" i="45"/>
  <c r="AM168" i="45"/>
  <c r="AE168" i="45"/>
  <c r="BC168" i="45"/>
  <c r="W168" i="45"/>
  <c r="BS69" i="45"/>
  <c r="T69" i="45"/>
  <c r="U69" i="45" s="1"/>
  <c r="S69" i="45"/>
  <c r="J69" i="45" s="1"/>
  <c r="BS14" i="45"/>
  <c r="S14" i="45"/>
  <c r="J14" i="45" s="1"/>
  <c r="T14" i="45"/>
  <c r="U14" i="45" s="1"/>
  <c r="BS31" i="45"/>
  <c r="T31" i="45"/>
  <c r="U31" i="45" s="1"/>
  <c r="S31" i="45"/>
  <c r="J31" i="45" s="1"/>
  <c r="BF53" i="45"/>
  <c r="AT53" i="45"/>
  <c r="AP53" i="45"/>
  <c r="AL53" i="45"/>
  <c r="AH53" i="45"/>
  <c r="AD53" i="45"/>
  <c r="V53" i="45"/>
  <c r="BE53" i="45"/>
  <c r="BA53" i="45"/>
  <c r="AW53" i="45"/>
  <c r="AS53" i="45"/>
  <c r="AO53" i="45"/>
  <c r="AK53" i="45"/>
  <c r="AC53" i="45"/>
  <c r="Y53" i="45"/>
  <c r="BD53" i="45"/>
  <c r="AZ53" i="45"/>
  <c r="AV53" i="45"/>
  <c r="AR53" i="45"/>
  <c r="AN53" i="45"/>
  <c r="AJ53" i="45"/>
  <c r="AF53" i="45"/>
  <c r="AB53" i="45"/>
  <c r="X53" i="45"/>
  <c r="AQ53" i="45"/>
  <c r="BC53" i="45"/>
  <c r="BG53" i="45" s="1"/>
  <c r="AM53" i="45"/>
  <c r="W53" i="45"/>
  <c r="AY53" i="45"/>
  <c r="BB53" i="45" s="1"/>
  <c r="AI53" i="45"/>
  <c r="AU53" i="45"/>
  <c r="AE53" i="45"/>
  <c r="BS76" i="45"/>
  <c r="S76" i="45"/>
  <c r="J76" i="45" s="1"/>
  <c r="T76" i="45"/>
  <c r="U76" i="45" s="1"/>
  <c r="BR115" i="45"/>
  <c r="BS116" i="45"/>
  <c r="BS115" i="45" s="1"/>
  <c r="G15" i="65" s="1"/>
  <c r="S116" i="45"/>
  <c r="J116" i="45" s="1"/>
  <c r="T116" i="45"/>
  <c r="U116" i="45" s="1"/>
  <c r="BF149" i="45"/>
  <c r="AT149" i="45"/>
  <c r="AP149" i="45"/>
  <c r="AL149" i="45"/>
  <c r="AH149" i="45"/>
  <c r="AD149" i="45"/>
  <c r="V149" i="45"/>
  <c r="BE149" i="45"/>
  <c r="BA149" i="45"/>
  <c r="AW149" i="45"/>
  <c r="AS149" i="45"/>
  <c r="AO149" i="45"/>
  <c r="AK149" i="45"/>
  <c r="AC149" i="45"/>
  <c r="Y149" i="45"/>
  <c r="BD149" i="45"/>
  <c r="AZ149" i="45"/>
  <c r="AV149" i="45"/>
  <c r="AR149" i="45"/>
  <c r="AN149" i="45"/>
  <c r="AJ149" i="45"/>
  <c r="AF149" i="45"/>
  <c r="AB149" i="45"/>
  <c r="X149" i="45"/>
  <c r="AQ149" i="45"/>
  <c r="BC149" i="45"/>
  <c r="AM149" i="45"/>
  <c r="W149" i="45"/>
  <c r="AY149" i="45"/>
  <c r="AI149" i="45"/>
  <c r="AE149" i="45"/>
  <c r="AU149" i="45"/>
  <c r="BS18" i="45"/>
  <c r="S18" i="45"/>
  <c r="J18" i="45" s="1"/>
  <c r="T18" i="45"/>
  <c r="U18" i="45" s="1"/>
  <c r="BV35" i="45"/>
  <c r="J7" i="65" s="1"/>
  <c r="BT35" i="45"/>
  <c r="H7" i="65" s="1"/>
  <c r="AX52" i="45"/>
  <c r="BS70" i="45"/>
  <c r="T70" i="45"/>
  <c r="U70" i="45" s="1"/>
  <c r="S70" i="45"/>
  <c r="J70" i="45" s="1"/>
  <c r="BS162" i="45"/>
  <c r="T162" i="45"/>
  <c r="U162" i="45" s="1"/>
  <c r="S162" i="45"/>
  <c r="J162" i="45" s="1"/>
  <c r="BS158" i="45"/>
  <c r="S158" i="45"/>
  <c r="J158" i="45" s="1"/>
  <c r="T158" i="45"/>
  <c r="U158" i="45" s="1"/>
  <c r="BY157" i="45"/>
  <c r="M19" i="65" s="1"/>
  <c r="BS137" i="45"/>
  <c r="S137" i="45"/>
  <c r="J137" i="45" s="1"/>
  <c r="T137" i="45"/>
  <c r="U137" i="45" s="1"/>
  <c r="BS139" i="45"/>
  <c r="S139" i="45"/>
  <c r="J139" i="45" s="1"/>
  <c r="T139" i="45"/>
  <c r="U139" i="45" s="1"/>
  <c r="BS141" i="45"/>
  <c r="S141" i="45"/>
  <c r="J141" i="45" s="1"/>
  <c r="T141" i="45"/>
  <c r="U141" i="45" s="1"/>
  <c r="BS165" i="45"/>
  <c r="S165" i="45"/>
  <c r="J165" i="45" s="1"/>
  <c r="T165" i="45"/>
  <c r="U165" i="45" s="1"/>
  <c r="BX170" i="45"/>
  <c r="L20" i="65" s="1"/>
  <c r="BV170" i="45"/>
  <c r="J20" i="65" s="1"/>
  <c r="BG75" i="45" l="1"/>
  <c r="H3" i="65"/>
  <c r="BS144" i="45"/>
  <c r="G18" i="65" s="1"/>
  <c r="BB149" i="45"/>
  <c r="BG50" i="45"/>
  <c r="BB103" i="45"/>
  <c r="AA78" i="45"/>
  <c r="BS56" i="45"/>
  <c r="G9" i="65" s="1"/>
  <c r="AG146" i="45"/>
  <c r="AG58" i="45"/>
  <c r="BG149" i="45"/>
  <c r="AG168" i="45"/>
  <c r="BB54" i="45"/>
  <c r="BB26" i="45"/>
  <c r="BB135" i="45"/>
  <c r="BB150" i="45"/>
  <c r="AG82" i="45"/>
  <c r="BB196" i="45"/>
  <c r="AG181" i="45"/>
  <c r="BB145" i="45"/>
  <c r="AG149" i="45"/>
  <c r="BS21" i="45"/>
  <c r="G6" i="65" s="1"/>
  <c r="AG75" i="45"/>
  <c r="BB22" i="45"/>
  <c r="BG54" i="45"/>
  <c r="AG147" i="45"/>
  <c r="BB47" i="45"/>
  <c r="AX47" i="45"/>
  <c r="BB101" i="45"/>
  <c r="BB30" i="45"/>
  <c r="BB50" i="45"/>
  <c r="BB29" i="45"/>
  <c r="BG150" i="45"/>
  <c r="AG7" i="46"/>
  <c r="AM7" i="46"/>
  <c r="AA7" i="46"/>
  <c r="Z7" i="46"/>
  <c r="BE137" i="45"/>
  <c r="BA137" i="45"/>
  <c r="AW137" i="45"/>
  <c r="AS137" i="45"/>
  <c r="AO137" i="45"/>
  <c r="AK137" i="45"/>
  <c r="AC137" i="45"/>
  <c r="Y137" i="45"/>
  <c r="BD137" i="45"/>
  <c r="AZ137" i="45"/>
  <c r="AV137" i="45"/>
  <c r="AR137" i="45"/>
  <c r="AN137" i="45"/>
  <c r="AJ137" i="45"/>
  <c r="AF137" i="45"/>
  <c r="AB137" i="45"/>
  <c r="X137" i="45"/>
  <c r="BC137" i="45"/>
  <c r="AY137" i="45"/>
  <c r="BB137" i="45" s="1"/>
  <c r="AU137" i="45"/>
  <c r="AQ137" i="45"/>
  <c r="AM137" i="45"/>
  <c r="AI137" i="45"/>
  <c r="AE137" i="45"/>
  <c r="W137" i="45"/>
  <c r="BF137" i="45"/>
  <c r="AP137" i="45"/>
  <c r="AL137" i="45"/>
  <c r="V137" i="45"/>
  <c r="AH137" i="45"/>
  <c r="AT137" i="45"/>
  <c r="AD137" i="45"/>
  <c r="BE18" i="45"/>
  <c r="BA18" i="45"/>
  <c r="AW18" i="45"/>
  <c r="AS18" i="45"/>
  <c r="AO18" i="45"/>
  <c r="AK18" i="45"/>
  <c r="AC18" i="45"/>
  <c r="Y18" i="45"/>
  <c r="BD18" i="45"/>
  <c r="AZ18" i="45"/>
  <c r="AV18" i="45"/>
  <c r="AR18" i="45"/>
  <c r="AN18" i="45"/>
  <c r="AJ18" i="45"/>
  <c r="AF18" i="45"/>
  <c r="AB18" i="45"/>
  <c r="X18" i="45"/>
  <c r="BC18" i="45"/>
  <c r="AY18" i="45"/>
  <c r="AU18" i="45"/>
  <c r="AQ18" i="45"/>
  <c r="AM18" i="45"/>
  <c r="AI18" i="45"/>
  <c r="AE18" i="45"/>
  <c r="W18" i="45"/>
  <c r="BF18" i="45"/>
  <c r="AT18" i="45"/>
  <c r="AP18" i="45"/>
  <c r="AL18" i="45"/>
  <c r="AH18" i="45"/>
  <c r="AD18" i="45"/>
  <c r="V18" i="45"/>
  <c r="Z75" i="45"/>
  <c r="AA75" i="45"/>
  <c r="Z51" i="45"/>
  <c r="AA51" i="45"/>
  <c r="BF72" i="45"/>
  <c r="AT72" i="45"/>
  <c r="AP72" i="45"/>
  <c r="AL72" i="45"/>
  <c r="AH72" i="45"/>
  <c r="AD72" i="45"/>
  <c r="V72" i="45"/>
  <c r="BD72" i="45"/>
  <c r="AZ72" i="45"/>
  <c r="AV72" i="45"/>
  <c r="AR72" i="45"/>
  <c r="AN72" i="45"/>
  <c r="AJ72" i="45"/>
  <c r="AF72" i="45"/>
  <c r="AB72" i="45"/>
  <c r="X72" i="45"/>
  <c r="BC72" i="45"/>
  <c r="AU72" i="45"/>
  <c r="AM72" i="45"/>
  <c r="AE72" i="45"/>
  <c r="W72" i="45"/>
  <c r="BA72" i="45"/>
  <c r="AS72" i="45"/>
  <c r="AK72" i="45"/>
  <c r="AC72" i="45"/>
  <c r="AY72" i="45"/>
  <c r="AQ72" i="45"/>
  <c r="AI72" i="45"/>
  <c r="BE72" i="45"/>
  <c r="AW72" i="45"/>
  <c r="AO72" i="45"/>
  <c r="Y72" i="45"/>
  <c r="BS133" i="45"/>
  <c r="G17" i="65" s="1"/>
  <c r="BE160" i="45"/>
  <c r="BA160" i="45"/>
  <c r="AW160" i="45"/>
  <c r="AS160" i="45"/>
  <c r="AO160" i="45"/>
  <c r="AK160" i="45"/>
  <c r="AC160" i="45"/>
  <c r="BD160" i="45"/>
  <c r="AZ160" i="45"/>
  <c r="AV160" i="45"/>
  <c r="AR160" i="45"/>
  <c r="AN160" i="45"/>
  <c r="AJ160" i="45"/>
  <c r="AF160" i="45"/>
  <c r="AB160" i="45"/>
  <c r="X160" i="45"/>
  <c r="BF160" i="45"/>
  <c r="AP160" i="45"/>
  <c r="AH160" i="45"/>
  <c r="AT160" i="45"/>
  <c r="AL160" i="45"/>
  <c r="AD160" i="45"/>
  <c r="W160" i="45"/>
  <c r="AY160" i="45"/>
  <c r="AI160" i="45"/>
  <c r="V160" i="45"/>
  <c r="AU160" i="45"/>
  <c r="AE160" i="45"/>
  <c r="AQ160" i="45"/>
  <c r="Y160" i="45"/>
  <c r="BC160" i="45"/>
  <c r="AM160" i="45"/>
  <c r="BE139" i="45"/>
  <c r="BA139" i="45"/>
  <c r="AW139" i="45"/>
  <c r="AS139" i="45"/>
  <c r="AO139" i="45"/>
  <c r="AK139" i="45"/>
  <c r="AC139" i="45"/>
  <c r="Y139" i="45"/>
  <c r="BD139" i="45"/>
  <c r="AZ139" i="45"/>
  <c r="AV139" i="45"/>
  <c r="AR139" i="45"/>
  <c r="AN139" i="45"/>
  <c r="AJ139" i="45"/>
  <c r="AF139" i="45"/>
  <c r="AB139" i="45"/>
  <c r="X139" i="45"/>
  <c r="BC139" i="45"/>
  <c r="AY139" i="45"/>
  <c r="BB139" i="45" s="1"/>
  <c r="AU139" i="45"/>
  <c r="AQ139" i="45"/>
  <c r="AM139" i="45"/>
  <c r="AI139" i="45"/>
  <c r="AE139" i="45"/>
  <c r="W139" i="45"/>
  <c r="BF139" i="45"/>
  <c r="AP139" i="45"/>
  <c r="AL139" i="45"/>
  <c r="V139" i="45"/>
  <c r="AH139" i="45"/>
  <c r="AT139" i="45"/>
  <c r="AD139" i="45"/>
  <c r="AX53" i="45"/>
  <c r="BE69" i="45"/>
  <c r="BA69" i="45"/>
  <c r="AW69" i="45"/>
  <c r="AS69" i="45"/>
  <c r="AO69" i="45"/>
  <c r="AK69" i="45"/>
  <c r="AC69" i="45"/>
  <c r="Y69" i="45"/>
  <c r="BC69" i="45"/>
  <c r="AY69" i="45"/>
  <c r="AU69" i="45"/>
  <c r="AQ69" i="45"/>
  <c r="AM69" i="45"/>
  <c r="AI69" i="45"/>
  <c r="AE69" i="45"/>
  <c r="W69" i="45"/>
  <c r="BF69" i="45"/>
  <c r="AP69" i="45"/>
  <c r="AH69" i="45"/>
  <c r="BD69" i="45"/>
  <c r="AV69" i="45"/>
  <c r="AN69" i="45"/>
  <c r="AF69" i="45"/>
  <c r="X69" i="45"/>
  <c r="AT69" i="45"/>
  <c r="AL69" i="45"/>
  <c r="AD69" i="45"/>
  <c r="V69" i="45"/>
  <c r="AZ69" i="45"/>
  <c r="AR69" i="45"/>
  <c r="AJ69" i="45"/>
  <c r="AB69" i="45"/>
  <c r="BD94" i="45"/>
  <c r="AZ94" i="45"/>
  <c r="AV94" i="45"/>
  <c r="AR94" i="45"/>
  <c r="AN94" i="45"/>
  <c r="AJ94" i="45"/>
  <c r="AF94" i="45"/>
  <c r="AB94" i="45"/>
  <c r="X94" i="45"/>
  <c r="BC94" i="45"/>
  <c r="AY94" i="45"/>
  <c r="AU94" i="45"/>
  <c r="AQ94" i="45"/>
  <c r="AM94" i="45"/>
  <c r="AI94" i="45"/>
  <c r="AE94" i="45"/>
  <c r="W94" i="45"/>
  <c r="BF94" i="45"/>
  <c r="AT94" i="45"/>
  <c r="AP94" i="45"/>
  <c r="AL94" i="45"/>
  <c r="AH94" i="45"/>
  <c r="AD94" i="45"/>
  <c r="V94" i="45"/>
  <c r="AW94" i="45"/>
  <c r="AS94" i="45"/>
  <c r="AC94" i="45"/>
  <c r="BE94" i="45"/>
  <c r="AO94" i="45"/>
  <c r="Y94" i="45"/>
  <c r="BA94" i="45"/>
  <c r="AK94" i="45"/>
  <c r="AX22" i="45"/>
  <c r="AX148" i="45"/>
  <c r="Z49" i="45"/>
  <c r="AA49" i="45"/>
  <c r="BE138" i="45"/>
  <c r="BA138" i="45"/>
  <c r="AW138" i="45"/>
  <c r="AS138" i="45"/>
  <c r="AO138" i="45"/>
  <c r="AK138" i="45"/>
  <c r="AC138" i="45"/>
  <c r="Y138" i="45"/>
  <c r="BD138" i="45"/>
  <c r="AZ138" i="45"/>
  <c r="AV138" i="45"/>
  <c r="AR138" i="45"/>
  <c r="AN138" i="45"/>
  <c r="AJ138" i="45"/>
  <c r="AF138" i="45"/>
  <c r="AB138" i="45"/>
  <c r="X138" i="45"/>
  <c r="BC138" i="45"/>
  <c r="AY138" i="45"/>
  <c r="AU138" i="45"/>
  <c r="AQ138" i="45"/>
  <c r="AM138" i="45"/>
  <c r="AI138" i="45"/>
  <c r="AE138" i="45"/>
  <c r="W138" i="45"/>
  <c r="BF138" i="45"/>
  <c r="AP138" i="45"/>
  <c r="AL138" i="45"/>
  <c r="V138" i="45"/>
  <c r="AH138" i="45"/>
  <c r="AD138" i="45"/>
  <c r="AT138" i="45"/>
  <c r="AG24" i="45"/>
  <c r="Z24" i="45"/>
  <c r="AA24" i="45"/>
  <c r="BC190" i="45"/>
  <c r="AY190" i="45"/>
  <c r="AU190" i="45"/>
  <c r="AQ190" i="45"/>
  <c r="AM190" i="45"/>
  <c r="AI190" i="45"/>
  <c r="AE190" i="45"/>
  <c r="W190" i="45"/>
  <c r="BF190" i="45"/>
  <c r="AT190" i="45"/>
  <c r="AP190" i="45"/>
  <c r="AL190" i="45"/>
  <c r="AH190" i="45"/>
  <c r="AD190" i="45"/>
  <c r="V190" i="45"/>
  <c r="BE190" i="45"/>
  <c r="BA190" i="45"/>
  <c r="AW190" i="45"/>
  <c r="AS190" i="45"/>
  <c r="AO190" i="45"/>
  <c r="AK190" i="45"/>
  <c r="AC190" i="45"/>
  <c r="Y190" i="45"/>
  <c r="AV190" i="45"/>
  <c r="AF190" i="45"/>
  <c r="AR190" i="45"/>
  <c r="AB190" i="45"/>
  <c r="BD190" i="45"/>
  <c r="AN190" i="45"/>
  <c r="X190" i="45"/>
  <c r="AZ190" i="45"/>
  <c r="AJ190" i="45"/>
  <c r="BF184" i="45"/>
  <c r="AT184" i="45"/>
  <c r="AP184" i="45"/>
  <c r="AL184" i="45"/>
  <c r="AH184" i="45"/>
  <c r="AD184" i="45"/>
  <c r="V184" i="45"/>
  <c r="BE184" i="45"/>
  <c r="BA184" i="45"/>
  <c r="AW184" i="45"/>
  <c r="AS184" i="45"/>
  <c r="AO184" i="45"/>
  <c r="AK184" i="45"/>
  <c r="AC184" i="45"/>
  <c r="Y184" i="45"/>
  <c r="BD184" i="45"/>
  <c r="AZ184" i="45"/>
  <c r="AV184" i="45"/>
  <c r="AR184" i="45"/>
  <c r="AN184" i="45"/>
  <c r="AJ184" i="45"/>
  <c r="AF184" i="45"/>
  <c r="AB184" i="45"/>
  <c r="X184" i="45"/>
  <c r="BC184" i="45"/>
  <c r="AY184" i="45"/>
  <c r="AU184" i="45"/>
  <c r="AQ184" i="45"/>
  <c r="AM184" i="45"/>
  <c r="AI184" i="45"/>
  <c r="AE184" i="45"/>
  <c r="W184" i="45"/>
  <c r="BF183" i="45"/>
  <c r="AT183" i="45"/>
  <c r="AP183" i="45"/>
  <c r="AL183" i="45"/>
  <c r="AH183" i="45"/>
  <c r="AD183" i="45"/>
  <c r="V183" i="45"/>
  <c r="BE183" i="45"/>
  <c r="BA183" i="45"/>
  <c r="AW183" i="45"/>
  <c r="AS183" i="45"/>
  <c r="AO183" i="45"/>
  <c r="AK183" i="45"/>
  <c r="AC183" i="45"/>
  <c r="Y183" i="45"/>
  <c r="BD183" i="45"/>
  <c r="AZ183" i="45"/>
  <c r="AV183" i="45"/>
  <c r="AR183" i="45"/>
  <c r="AN183" i="45"/>
  <c r="AJ183" i="45"/>
  <c r="AF183" i="45"/>
  <c r="AB183" i="45"/>
  <c r="X183" i="45"/>
  <c r="BC183" i="45"/>
  <c r="AY183" i="45"/>
  <c r="AU183" i="45"/>
  <c r="AQ183" i="45"/>
  <c r="AM183" i="45"/>
  <c r="AI183" i="45"/>
  <c r="AE183" i="45"/>
  <c r="W183" i="45"/>
  <c r="BD111" i="45"/>
  <c r="AZ111" i="45"/>
  <c r="AV111" i="45"/>
  <c r="AR111" i="45"/>
  <c r="AN111" i="45"/>
  <c r="AJ111" i="45"/>
  <c r="AF111" i="45"/>
  <c r="AB111" i="45"/>
  <c r="X111" i="45"/>
  <c r="BC111" i="45"/>
  <c r="AY111" i="45"/>
  <c r="BB111" i="45" s="1"/>
  <c r="AU111" i="45"/>
  <c r="AQ111" i="45"/>
  <c r="AM111" i="45"/>
  <c r="AI111" i="45"/>
  <c r="AE111" i="45"/>
  <c r="W111" i="45"/>
  <c r="BF111" i="45"/>
  <c r="AT111" i="45"/>
  <c r="AP111" i="45"/>
  <c r="AL111" i="45"/>
  <c r="AH111" i="45"/>
  <c r="AD111" i="45"/>
  <c r="V111" i="45"/>
  <c r="BA111" i="45"/>
  <c r="AK111" i="45"/>
  <c r="AW111" i="45"/>
  <c r="AS111" i="45"/>
  <c r="AC111" i="45"/>
  <c r="BE111" i="45"/>
  <c r="AO111" i="45"/>
  <c r="Y111" i="45"/>
  <c r="I3" i="65"/>
  <c r="BC105" i="45"/>
  <c r="AY105" i="45"/>
  <c r="AU105" i="45"/>
  <c r="AQ105" i="45"/>
  <c r="AM105" i="45"/>
  <c r="AI105" i="45"/>
  <c r="AE105" i="45"/>
  <c r="W105" i="45"/>
  <c r="BF105" i="45"/>
  <c r="AT105" i="45"/>
  <c r="AP105" i="45"/>
  <c r="AL105" i="45"/>
  <c r="AH105" i="45"/>
  <c r="AD105" i="45"/>
  <c r="V105" i="45"/>
  <c r="BE105" i="45"/>
  <c r="AW105" i="45"/>
  <c r="AO105" i="45"/>
  <c r="Y105" i="45"/>
  <c r="BD105" i="45"/>
  <c r="AV105" i="45"/>
  <c r="AN105" i="45"/>
  <c r="AF105" i="45"/>
  <c r="X105" i="45"/>
  <c r="BA105" i="45"/>
  <c r="AS105" i="45"/>
  <c r="AK105" i="45"/>
  <c r="AC105" i="45"/>
  <c r="AZ105" i="45"/>
  <c r="AR105" i="45"/>
  <c r="AJ105" i="45"/>
  <c r="AB105" i="45"/>
  <c r="BE152" i="45"/>
  <c r="BA152" i="45"/>
  <c r="BC152" i="45"/>
  <c r="AY152" i="45"/>
  <c r="AU152" i="45"/>
  <c r="AQ152" i="45"/>
  <c r="AM152" i="45"/>
  <c r="AI152" i="45"/>
  <c r="AE152" i="45"/>
  <c r="W152" i="45"/>
  <c r="AV152" i="45"/>
  <c r="AP152" i="45"/>
  <c r="AK152" i="45"/>
  <c r="AF152" i="45"/>
  <c r="AZ152" i="45"/>
  <c r="AT152" i="45"/>
  <c r="AO152" i="45"/>
  <c r="AJ152" i="45"/>
  <c r="AD152" i="45"/>
  <c r="Y152" i="45"/>
  <c r="BF152" i="45"/>
  <c r="AS152" i="45"/>
  <c r="AN152" i="45"/>
  <c r="AH152" i="45"/>
  <c r="AC152" i="45"/>
  <c r="X152" i="45"/>
  <c r="AL152" i="45"/>
  <c r="BD152" i="45"/>
  <c r="AW152" i="45"/>
  <c r="AB152" i="45"/>
  <c r="AR152" i="45"/>
  <c r="V152" i="45"/>
  <c r="BD64" i="45"/>
  <c r="AZ64" i="45"/>
  <c r="AV64" i="45"/>
  <c r="AR64" i="45"/>
  <c r="AN64" i="45"/>
  <c r="AJ64" i="45"/>
  <c r="AF64" i="45"/>
  <c r="BF64" i="45"/>
  <c r="AT64" i="45"/>
  <c r="AP64" i="45"/>
  <c r="AL64" i="45"/>
  <c r="AH64" i="45"/>
  <c r="AD64" i="45"/>
  <c r="V64" i="45"/>
  <c r="BA64" i="45"/>
  <c r="AS64" i="45"/>
  <c r="AK64" i="45"/>
  <c r="AC64" i="45"/>
  <c r="X64" i="45"/>
  <c r="AY64" i="45"/>
  <c r="AQ64" i="45"/>
  <c r="AI64" i="45"/>
  <c r="AB64" i="45"/>
  <c r="W64" i="45"/>
  <c r="BE64" i="45"/>
  <c r="AW64" i="45"/>
  <c r="AO64" i="45"/>
  <c r="AM64" i="45"/>
  <c r="AE64" i="45"/>
  <c r="BC64" i="45"/>
  <c r="Y64" i="45"/>
  <c r="AU64" i="45"/>
  <c r="BB58" i="45"/>
  <c r="AG101" i="45"/>
  <c r="BG101" i="45"/>
  <c r="BF81" i="45"/>
  <c r="AT81" i="45"/>
  <c r="AP81" i="45"/>
  <c r="AL81" i="45"/>
  <c r="AH81" i="45"/>
  <c r="AD81" i="45"/>
  <c r="V81" i="45"/>
  <c r="BD81" i="45"/>
  <c r="AZ81" i="45"/>
  <c r="AV81" i="45"/>
  <c r="AR81" i="45"/>
  <c r="AN81" i="45"/>
  <c r="AJ81" i="45"/>
  <c r="AF81" i="45"/>
  <c r="AB81" i="45"/>
  <c r="X81" i="45"/>
  <c r="BA81" i="45"/>
  <c r="AS81" i="45"/>
  <c r="AK81" i="45"/>
  <c r="AC81" i="45"/>
  <c r="AY81" i="45"/>
  <c r="BB81" i="45" s="1"/>
  <c r="AQ81" i="45"/>
  <c r="AI81" i="45"/>
  <c r="BE81" i="45"/>
  <c r="AW81" i="45"/>
  <c r="AO81" i="45"/>
  <c r="Y81" i="45"/>
  <c r="BC81" i="45"/>
  <c r="AU81" i="45"/>
  <c r="AM81" i="45"/>
  <c r="AE81" i="45"/>
  <c r="W81" i="45"/>
  <c r="BF100" i="45"/>
  <c r="BE100" i="45"/>
  <c r="BA100" i="45"/>
  <c r="AW100" i="45"/>
  <c r="AS100" i="45"/>
  <c r="AY100" i="45"/>
  <c r="AR100" i="45"/>
  <c r="AN100" i="45"/>
  <c r="AJ100" i="45"/>
  <c r="AF100" i="45"/>
  <c r="AB100" i="45"/>
  <c r="X100" i="45"/>
  <c r="BD100" i="45"/>
  <c r="AV100" i="45"/>
  <c r="AQ100" i="45"/>
  <c r="AM100" i="45"/>
  <c r="AI100" i="45"/>
  <c r="AE100" i="45"/>
  <c r="W100" i="45"/>
  <c r="BC100" i="45"/>
  <c r="AU100" i="45"/>
  <c r="AP100" i="45"/>
  <c r="AL100" i="45"/>
  <c r="AH100" i="45"/>
  <c r="AD100" i="45"/>
  <c r="V100" i="45"/>
  <c r="AZ100" i="45"/>
  <c r="AT100" i="45"/>
  <c r="AC100" i="45"/>
  <c r="AO100" i="45"/>
  <c r="Y100" i="45"/>
  <c r="AK100" i="45"/>
  <c r="AX30" i="45"/>
  <c r="BC62" i="45"/>
  <c r="AY62" i="45"/>
  <c r="AU62" i="45"/>
  <c r="AQ62" i="45"/>
  <c r="AM62" i="45"/>
  <c r="AI62" i="45"/>
  <c r="AE62" i="45"/>
  <c r="W62" i="45"/>
  <c r="BF62" i="45"/>
  <c r="AT62" i="45"/>
  <c r="AP62" i="45"/>
  <c r="AL62" i="45"/>
  <c r="AH62" i="45"/>
  <c r="AD62" i="45"/>
  <c r="V62" i="45"/>
  <c r="BE62" i="45"/>
  <c r="BA62" i="45"/>
  <c r="AW62" i="45"/>
  <c r="AS62" i="45"/>
  <c r="AO62" i="45"/>
  <c r="AK62" i="45"/>
  <c r="AC62" i="45"/>
  <c r="Y62" i="45"/>
  <c r="AV62" i="45"/>
  <c r="AF62" i="45"/>
  <c r="AR62" i="45"/>
  <c r="AB62" i="45"/>
  <c r="BD62" i="45"/>
  <c r="AN62" i="45"/>
  <c r="X62" i="45"/>
  <c r="AZ62" i="45"/>
  <c r="AJ62" i="45"/>
  <c r="AX50" i="45"/>
  <c r="AG196" i="45"/>
  <c r="Z196" i="45"/>
  <c r="AA196" i="45"/>
  <c r="BD178" i="45"/>
  <c r="AZ178" i="45"/>
  <c r="AV178" i="45"/>
  <c r="AR178" i="45"/>
  <c r="AN178" i="45"/>
  <c r="AJ178" i="45"/>
  <c r="AF178" i="45"/>
  <c r="AB178" i="45"/>
  <c r="X178" i="45"/>
  <c r="BC178" i="45"/>
  <c r="AY178" i="45"/>
  <c r="AU178" i="45"/>
  <c r="AQ178" i="45"/>
  <c r="AM178" i="45"/>
  <c r="AI178" i="45"/>
  <c r="AE178" i="45"/>
  <c r="W178" i="45"/>
  <c r="BF178" i="45"/>
  <c r="AT178" i="45"/>
  <c r="AP178" i="45"/>
  <c r="AL178" i="45"/>
  <c r="AH178" i="45"/>
  <c r="AD178" i="45"/>
  <c r="V178" i="45"/>
  <c r="AS178" i="45"/>
  <c r="AC178" i="45"/>
  <c r="BE178" i="45"/>
  <c r="AO178" i="45"/>
  <c r="Y178" i="45"/>
  <c r="BA178" i="45"/>
  <c r="AK178" i="45"/>
  <c r="AW178" i="45"/>
  <c r="F19" i="65"/>
  <c r="BQ157" i="45"/>
  <c r="E19" i="65" s="1"/>
  <c r="AX181" i="45"/>
  <c r="BC174" i="45"/>
  <c r="AY174" i="45"/>
  <c r="BB174" i="45" s="1"/>
  <c r="AU174" i="45"/>
  <c r="AQ174" i="45"/>
  <c r="AM174" i="45"/>
  <c r="AI174" i="45"/>
  <c r="AE174" i="45"/>
  <c r="W174" i="45"/>
  <c r="BF174" i="45"/>
  <c r="AT174" i="45"/>
  <c r="AP174" i="45"/>
  <c r="AL174" i="45"/>
  <c r="AH174" i="45"/>
  <c r="AD174" i="45"/>
  <c r="V174" i="45"/>
  <c r="AZ174" i="45"/>
  <c r="AR174" i="45"/>
  <c r="AJ174" i="45"/>
  <c r="AB174" i="45"/>
  <c r="BE174" i="45"/>
  <c r="AW174" i="45"/>
  <c r="AO174" i="45"/>
  <c r="Y174" i="45"/>
  <c r="BD174" i="45"/>
  <c r="AV174" i="45"/>
  <c r="AN174" i="45"/>
  <c r="AF174" i="45"/>
  <c r="X174" i="45"/>
  <c r="AS174" i="45"/>
  <c r="AK174" i="45"/>
  <c r="AC174" i="45"/>
  <c r="BA174" i="45"/>
  <c r="BD98" i="45"/>
  <c r="AZ98" i="45"/>
  <c r="AV98" i="45"/>
  <c r="AR98" i="45"/>
  <c r="AN98" i="45"/>
  <c r="AJ98" i="45"/>
  <c r="AF98" i="45"/>
  <c r="AB98" i="45"/>
  <c r="X98" i="45"/>
  <c r="BC98" i="45"/>
  <c r="AY98" i="45"/>
  <c r="AU98" i="45"/>
  <c r="AQ98" i="45"/>
  <c r="AM98" i="45"/>
  <c r="AI98" i="45"/>
  <c r="AE98" i="45"/>
  <c r="W98" i="45"/>
  <c r="BF98" i="45"/>
  <c r="AT98" i="45"/>
  <c r="AP98" i="45"/>
  <c r="AL98" i="45"/>
  <c r="AH98" i="45"/>
  <c r="AD98" i="45"/>
  <c r="V98" i="45"/>
  <c r="AW98" i="45"/>
  <c r="AS98" i="45"/>
  <c r="AC98" i="45"/>
  <c r="BE98" i="45"/>
  <c r="AO98" i="45"/>
  <c r="Y98" i="45"/>
  <c r="BA98" i="45"/>
  <c r="AK98" i="45"/>
  <c r="AG55" i="45"/>
  <c r="Z55" i="45"/>
  <c r="AA55" i="45"/>
  <c r="BC92" i="45"/>
  <c r="AY92" i="45"/>
  <c r="AU92" i="45"/>
  <c r="AQ92" i="45"/>
  <c r="AM92" i="45"/>
  <c r="AI92" i="45"/>
  <c r="AE92" i="45"/>
  <c r="W92" i="45"/>
  <c r="BF92" i="45"/>
  <c r="AT92" i="45"/>
  <c r="AP92" i="45"/>
  <c r="AL92" i="45"/>
  <c r="AH92" i="45"/>
  <c r="AD92" i="45"/>
  <c r="V92" i="45"/>
  <c r="BE92" i="45"/>
  <c r="BA92" i="45"/>
  <c r="AW92" i="45"/>
  <c r="AS92" i="45"/>
  <c r="AO92" i="45"/>
  <c r="AK92" i="45"/>
  <c r="AC92" i="45"/>
  <c r="Y92" i="45"/>
  <c r="BD92" i="45"/>
  <c r="AN92" i="45"/>
  <c r="X92" i="45"/>
  <c r="AZ92" i="45"/>
  <c r="AJ92" i="45"/>
  <c r="AV92" i="45"/>
  <c r="AF92" i="45"/>
  <c r="AR92" i="45"/>
  <c r="AB92" i="45"/>
  <c r="BE44" i="45"/>
  <c r="BA44" i="45"/>
  <c r="AW44" i="45"/>
  <c r="AS44" i="45"/>
  <c r="AO44" i="45"/>
  <c r="AK44" i="45"/>
  <c r="AC44" i="45"/>
  <c r="Y44" i="45"/>
  <c r="BD44" i="45"/>
  <c r="AZ44" i="45"/>
  <c r="AV44" i="45"/>
  <c r="AR44" i="45"/>
  <c r="AN44" i="45"/>
  <c r="AJ44" i="45"/>
  <c r="AF44" i="45"/>
  <c r="AB44" i="45"/>
  <c r="X44" i="45"/>
  <c r="BC44" i="45"/>
  <c r="AY44" i="45"/>
  <c r="AU44" i="45"/>
  <c r="AQ44" i="45"/>
  <c r="AM44" i="45"/>
  <c r="AI44" i="45"/>
  <c r="AE44" i="45"/>
  <c r="W44" i="45"/>
  <c r="AT44" i="45"/>
  <c r="AD44" i="45"/>
  <c r="BF44" i="45"/>
  <c r="AP44" i="45"/>
  <c r="AL44" i="45"/>
  <c r="V44" i="45"/>
  <c r="AH44" i="45"/>
  <c r="BE40" i="45"/>
  <c r="BA40" i="45"/>
  <c r="AW40" i="45"/>
  <c r="AS40" i="45"/>
  <c r="AO40" i="45"/>
  <c r="AK40" i="45"/>
  <c r="AC40" i="45"/>
  <c r="Y40" i="45"/>
  <c r="BD40" i="45"/>
  <c r="AZ40" i="45"/>
  <c r="AV40" i="45"/>
  <c r="AR40" i="45"/>
  <c r="AN40" i="45"/>
  <c r="AJ40" i="45"/>
  <c r="AF40" i="45"/>
  <c r="AB40" i="45"/>
  <c r="X40" i="45"/>
  <c r="BC40" i="45"/>
  <c r="AY40" i="45"/>
  <c r="AU40" i="45"/>
  <c r="AQ40" i="45"/>
  <c r="AM40" i="45"/>
  <c r="AI40" i="45"/>
  <c r="AE40" i="45"/>
  <c r="W40" i="45"/>
  <c r="AT40" i="45"/>
  <c r="AD40" i="45"/>
  <c r="BF40" i="45"/>
  <c r="AP40" i="45"/>
  <c r="AL40" i="45"/>
  <c r="V40" i="45"/>
  <c r="AH40" i="45"/>
  <c r="BE39" i="45"/>
  <c r="BA39" i="45"/>
  <c r="AW39" i="45"/>
  <c r="AS39" i="45"/>
  <c r="AO39" i="45"/>
  <c r="AK39" i="45"/>
  <c r="AC39" i="45"/>
  <c r="Y39" i="45"/>
  <c r="BD39" i="45"/>
  <c r="AZ39" i="45"/>
  <c r="AV39" i="45"/>
  <c r="AR39" i="45"/>
  <c r="AN39" i="45"/>
  <c r="AJ39" i="45"/>
  <c r="AF39" i="45"/>
  <c r="AB39" i="45"/>
  <c r="X39" i="45"/>
  <c r="BC39" i="45"/>
  <c r="AY39" i="45"/>
  <c r="AU39" i="45"/>
  <c r="AQ39" i="45"/>
  <c r="AM39" i="45"/>
  <c r="AI39" i="45"/>
  <c r="AE39" i="45"/>
  <c r="W39" i="45"/>
  <c r="AT39" i="45"/>
  <c r="AD39" i="45"/>
  <c r="BF39" i="45"/>
  <c r="AP39" i="45"/>
  <c r="AL39" i="45"/>
  <c r="V39" i="45"/>
  <c r="AH39" i="45"/>
  <c r="AG29" i="45"/>
  <c r="Z29" i="45"/>
  <c r="AA29" i="45"/>
  <c r="BF8" i="45"/>
  <c r="AT8" i="45"/>
  <c r="AP8" i="45"/>
  <c r="AL8" i="45"/>
  <c r="AH8" i="45"/>
  <c r="AD8" i="45"/>
  <c r="V8" i="45"/>
  <c r="BE8" i="45"/>
  <c r="BA8" i="45"/>
  <c r="AW8" i="45"/>
  <c r="AS8" i="45"/>
  <c r="AO8" i="45"/>
  <c r="AK8" i="45"/>
  <c r="AC8" i="45"/>
  <c r="Y8" i="45"/>
  <c r="BD8" i="45"/>
  <c r="AZ8" i="45"/>
  <c r="AV8" i="45"/>
  <c r="AR8" i="45"/>
  <c r="AN8" i="45"/>
  <c r="AJ8" i="45"/>
  <c r="AF8" i="45"/>
  <c r="AB8" i="45"/>
  <c r="X8" i="45"/>
  <c r="BC8" i="45"/>
  <c r="BG8" i="45" s="1"/>
  <c r="AY8" i="45"/>
  <c r="AU8" i="45"/>
  <c r="AQ8" i="45"/>
  <c r="AM8" i="45"/>
  <c r="AI8" i="45"/>
  <c r="AE8" i="45"/>
  <c r="W8" i="45"/>
  <c r="L3" i="65"/>
  <c r="BF167" i="45"/>
  <c r="BE167" i="45"/>
  <c r="BA167" i="45"/>
  <c r="AW167" i="45"/>
  <c r="BD167" i="45"/>
  <c r="AS167" i="45"/>
  <c r="AO167" i="45"/>
  <c r="AK167" i="45"/>
  <c r="AC167" i="45"/>
  <c r="Y167" i="45"/>
  <c r="BC167" i="45"/>
  <c r="BG167" i="45" s="1"/>
  <c r="AV167" i="45"/>
  <c r="AR167" i="45"/>
  <c r="AN167" i="45"/>
  <c r="AJ167" i="45"/>
  <c r="AF167" i="45"/>
  <c r="AB167" i="45"/>
  <c r="X167" i="45"/>
  <c r="AZ167" i="45"/>
  <c r="AU167" i="45"/>
  <c r="AQ167" i="45"/>
  <c r="AM167" i="45"/>
  <c r="AI167" i="45"/>
  <c r="AE167" i="45"/>
  <c r="W167" i="45"/>
  <c r="AT167" i="45"/>
  <c r="AD167" i="45"/>
  <c r="AP167" i="45"/>
  <c r="AL167" i="45"/>
  <c r="V167" i="45"/>
  <c r="AH167" i="45"/>
  <c r="AY167" i="45"/>
  <c r="F14" i="65"/>
  <c r="BQ104" i="45"/>
  <c r="E14" i="65" s="1"/>
  <c r="AX103" i="45"/>
  <c r="BE143" i="45"/>
  <c r="BA143" i="45"/>
  <c r="AW143" i="45"/>
  <c r="AS143" i="45"/>
  <c r="AO143" i="45"/>
  <c r="AK143" i="45"/>
  <c r="AC143" i="45"/>
  <c r="Y143" i="45"/>
  <c r="BD143" i="45"/>
  <c r="AZ143" i="45"/>
  <c r="AV143" i="45"/>
  <c r="AR143" i="45"/>
  <c r="AN143" i="45"/>
  <c r="AJ143" i="45"/>
  <c r="AF143" i="45"/>
  <c r="AB143" i="45"/>
  <c r="X143" i="45"/>
  <c r="BC143" i="45"/>
  <c r="AY143" i="45"/>
  <c r="AU143" i="45"/>
  <c r="AQ143" i="45"/>
  <c r="AM143" i="45"/>
  <c r="AI143" i="45"/>
  <c r="AE143" i="45"/>
  <c r="W143" i="45"/>
  <c r="BF143" i="45"/>
  <c r="AP143" i="45"/>
  <c r="AL143" i="45"/>
  <c r="V143" i="45"/>
  <c r="AH143" i="45"/>
  <c r="AT143" i="45"/>
  <c r="AD143" i="45"/>
  <c r="BE164" i="45"/>
  <c r="BA164" i="45"/>
  <c r="AW164" i="45"/>
  <c r="AS164" i="45"/>
  <c r="AO164" i="45"/>
  <c r="AK164" i="45"/>
  <c r="AC164" i="45"/>
  <c r="Y164" i="45"/>
  <c r="BD164" i="45"/>
  <c r="AZ164" i="45"/>
  <c r="AV164" i="45"/>
  <c r="AR164" i="45"/>
  <c r="AN164" i="45"/>
  <c r="AJ164" i="45"/>
  <c r="AF164" i="45"/>
  <c r="AB164" i="45"/>
  <c r="X164" i="45"/>
  <c r="BC164" i="45"/>
  <c r="AY164" i="45"/>
  <c r="AU164" i="45"/>
  <c r="AQ164" i="45"/>
  <c r="AM164" i="45"/>
  <c r="AI164" i="45"/>
  <c r="AE164" i="45"/>
  <c r="W164" i="45"/>
  <c r="AL164" i="45"/>
  <c r="V164" i="45"/>
  <c r="AH164" i="45"/>
  <c r="AT164" i="45"/>
  <c r="AD164" i="45"/>
  <c r="BF164" i="45"/>
  <c r="AP164" i="45"/>
  <c r="Z169" i="45"/>
  <c r="AA169" i="45"/>
  <c r="BS127" i="45"/>
  <c r="G16" i="65" s="1"/>
  <c r="AX79" i="45"/>
  <c r="J3" i="65"/>
  <c r="AX102" i="45"/>
  <c r="BC171" i="45"/>
  <c r="AY171" i="45"/>
  <c r="BB171" i="45" s="1"/>
  <c r="AU171" i="45"/>
  <c r="AQ171" i="45"/>
  <c r="AM171" i="45"/>
  <c r="AI171" i="45"/>
  <c r="AE171" i="45"/>
  <c r="W171" i="45"/>
  <c r="BF171" i="45"/>
  <c r="AT171" i="45"/>
  <c r="AP171" i="45"/>
  <c r="AL171" i="45"/>
  <c r="AH171" i="45"/>
  <c r="AD171" i="45"/>
  <c r="V171" i="45"/>
  <c r="AZ171" i="45"/>
  <c r="AR171" i="45"/>
  <c r="AJ171" i="45"/>
  <c r="AB171" i="45"/>
  <c r="BE171" i="45"/>
  <c r="AW171" i="45"/>
  <c r="AO171" i="45"/>
  <c r="Y171" i="45"/>
  <c r="BD171" i="45"/>
  <c r="AV171" i="45"/>
  <c r="AN171" i="45"/>
  <c r="AF171" i="45"/>
  <c r="X171" i="45"/>
  <c r="BA171" i="45"/>
  <c r="AS171" i="45"/>
  <c r="AK171" i="45"/>
  <c r="AC171" i="45"/>
  <c r="BE153" i="45"/>
  <c r="BA153" i="45"/>
  <c r="AW153" i="45"/>
  <c r="AS153" i="45"/>
  <c r="AO153" i="45"/>
  <c r="AK153" i="45"/>
  <c r="AC153" i="45"/>
  <c r="Y153" i="45"/>
  <c r="BC153" i="45"/>
  <c r="AY153" i="45"/>
  <c r="AU153" i="45"/>
  <c r="AQ153" i="45"/>
  <c r="AM153" i="45"/>
  <c r="AI153" i="45"/>
  <c r="AE153" i="45"/>
  <c r="W153" i="45"/>
  <c r="BF153" i="45"/>
  <c r="AP153" i="45"/>
  <c r="AH153" i="45"/>
  <c r="BD153" i="45"/>
  <c r="AV153" i="45"/>
  <c r="AN153" i="45"/>
  <c r="AF153" i="45"/>
  <c r="X153" i="45"/>
  <c r="AT153" i="45"/>
  <c r="AL153" i="45"/>
  <c r="AD153" i="45"/>
  <c r="V153" i="45"/>
  <c r="AB153" i="45"/>
  <c r="AZ153" i="45"/>
  <c r="AR153" i="45"/>
  <c r="AJ153" i="45"/>
  <c r="BE163" i="45"/>
  <c r="BA163" i="45"/>
  <c r="AW163" i="45"/>
  <c r="AS163" i="45"/>
  <c r="AO163" i="45"/>
  <c r="AK163" i="45"/>
  <c r="AC163" i="45"/>
  <c r="Y163" i="45"/>
  <c r="BD163" i="45"/>
  <c r="AZ163" i="45"/>
  <c r="AV163" i="45"/>
  <c r="AR163" i="45"/>
  <c r="AN163" i="45"/>
  <c r="AJ163" i="45"/>
  <c r="AF163" i="45"/>
  <c r="AB163" i="45"/>
  <c r="X163" i="45"/>
  <c r="BC163" i="45"/>
  <c r="AY163" i="45"/>
  <c r="AU163" i="45"/>
  <c r="AQ163" i="45"/>
  <c r="AM163" i="45"/>
  <c r="AI163" i="45"/>
  <c r="AE163" i="45"/>
  <c r="W163" i="45"/>
  <c r="AL163" i="45"/>
  <c r="V163" i="45"/>
  <c r="AH163" i="45"/>
  <c r="AT163" i="45"/>
  <c r="AD163" i="45"/>
  <c r="BF163" i="45"/>
  <c r="AP163" i="45"/>
  <c r="BD124" i="45"/>
  <c r="AZ124" i="45"/>
  <c r="AV124" i="45"/>
  <c r="AR124" i="45"/>
  <c r="AN124" i="45"/>
  <c r="AJ124" i="45"/>
  <c r="AF124" i="45"/>
  <c r="AB124" i="45"/>
  <c r="X124" i="45"/>
  <c r="BC124" i="45"/>
  <c r="AY124" i="45"/>
  <c r="AU124" i="45"/>
  <c r="AQ124" i="45"/>
  <c r="AM124" i="45"/>
  <c r="AI124" i="45"/>
  <c r="AE124" i="45"/>
  <c r="W124" i="45"/>
  <c r="BF124" i="45"/>
  <c r="AT124" i="45"/>
  <c r="AP124" i="45"/>
  <c r="AL124" i="45"/>
  <c r="AH124" i="45"/>
  <c r="AD124" i="45"/>
  <c r="V124" i="45"/>
  <c r="AW124" i="45"/>
  <c r="AS124" i="45"/>
  <c r="AC124" i="45"/>
  <c r="BE124" i="45"/>
  <c r="AO124" i="45"/>
  <c r="Y124" i="45"/>
  <c r="BA124" i="45"/>
  <c r="AK124" i="45"/>
  <c r="BC86" i="45"/>
  <c r="AY86" i="45"/>
  <c r="AU86" i="45"/>
  <c r="AQ86" i="45"/>
  <c r="AM86" i="45"/>
  <c r="AI86" i="45"/>
  <c r="AE86" i="45"/>
  <c r="W86" i="45"/>
  <c r="BF86" i="45"/>
  <c r="AT86" i="45"/>
  <c r="AP86" i="45"/>
  <c r="AL86" i="45"/>
  <c r="AH86" i="45"/>
  <c r="AD86" i="45"/>
  <c r="V86" i="45"/>
  <c r="BE86" i="45"/>
  <c r="BA86" i="45"/>
  <c r="AW86" i="45"/>
  <c r="AS86" i="45"/>
  <c r="AO86" i="45"/>
  <c r="AK86" i="45"/>
  <c r="AC86" i="45"/>
  <c r="Y86" i="45"/>
  <c r="AV86" i="45"/>
  <c r="AF86" i="45"/>
  <c r="AR86" i="45"/>
  <c r="AB86" i="45"/>
  <c r="BD86" i="45"/>
  <c r="AN86" i="45"/>
  <c r="X86" i="45"/>
  <c r="AZ86" i="45"/>
  <c r="AJ86" i="45"/>
  <c r="BD110" i="45"/>
  <c r="AZ110" i="45"/>
  <c r="AV110" i="45"/>
  <c r="AR110" i="45"/>
  <c r="AN110" i="45"/>
  <c r="AJ110" i="45"/>
  <c r="AF110" i="45"/>
  <c r="AB110" i="45"/>
  <c r="X110" i="45"/>
  <c r="BC110" i="45"/>
  <c r="AY110" i="45"/>
  <c r="AU110" i="45"/>
  <c r="AQ110" i="45"/>
  <c r="AM110" i="45"/>
  <c r="AI110" i="45"/>
  <c r="AE110" i="45"/>
  <c r="W110" i="45"/>
  <c r="BF110" i="45"/>
  <c r="AT110" i="45"/>
  <c r="AP110" i="45"/>
  <c r="AL110" i="45"/>
  <c r="AH110" i="45"/>
  <c r="AD110" i="45"/>
  <c r="V110" i="45"/>
  <c r="AS110" i="45"/>
  <c r="AC110" i="45"/>
  <c r="BE110" i="45"/>
  <c r="AO110" i="45"/>
  <c r="Y110" i="45"/>
  <c r="BA110" i="45"/>
  <c r="AK110" i="45"/>
  <c r="AW110" i="45"/>
  <c r="BG68" i="45"/>
  <c r="BE162" i="45"/>
  <c r="BA162" i="45"/>
  <c r="AW162" i="45"/>
  <c r="AS162" i="45"/>
  <c r="AO162" i="45"/>
  <c r="AK162" i="45"/>
  <c r="AC162" i="45"/>
  <c r="Y162" i="45"/>
  <c r="BD162" i="45"/>
  <c r="AZ162" i="45"/>
  <c r="AV162" i="45"/>
  <c r="AR162" i="45"/>
  <c r="AN162" i="45"/>
  <c r="AJ162" i="45"/>
  <c r="AF162" i="45"/>
  <c r="AB162" i="45"/>
  <c r="X162" i="45"/>
  <c r="BC162" i="45"/>
  <c r="AY162" i="45"/>
  <c r="AU162" i="45"/>
  <c r="AQ162" i="45"/>
  <c r="AM162" i="45"/>
  <c r="AI162" i="45"/>
  <c r="AE162" i="45"/>
  <c r="W162" i="45"/>
  <c r="AL162" i="45"/>
  <c r="V162" i="45"/>
  <c r="AH162" i="45"/>
  <c r="AT162" i="45"/>
  <c r="AD162" i="45"/>
  <c r="BF162" i="45"/>
  <c r="AP162" i="45"/>
  <c r="Z149" i="45"/>
  <c r="AA149" i="45"/>
  <c r="BC63" i="45"/>
  <c r="AY63" i="45"/>
  <c r="AU63" i="45"/>
  <c r="AQ63" i="45"/>
  <c r="AM63" i="45"/>
  <c r="AI63" i="45"/>
  <c r="AE63" i="45"/>
  <c r="W63" i="45"/>
  <c r="BF63" i="45"/>
  <c r="AT63" i="45"/>
  <c r="AP63" i="45"/>
  <c r="AL63" i="45"/>
  <c r="AH63" i="45"/>
  <c r="AD63" i="45"/>
  <c r="V63" i="45"/>
  <c r="BE63" i="45"/>
  <c r="BA63" i="45"/>
  <c r="AW63" i="45"/>
  <c r="AS63" i="45"/>
  <c r="AO63" i="45"/>
  <c r="AK63" i="45"/>
  <c r="AC63" i="45"/>
  <c r="Y63" i="45"/>
  <c r="BD63" i="45"/>
  <c r="AN63" i="45"/>
  <c r="X63" i="45"/>
  <c r="AZ63" i="45"/>
  <c r="AJ63" i="45"/>
  <c r="AV63" i="45"/>
  <c r="AF63" i="45"/>
  <c r="AR63" i="45"/>
  <c r="AB63" i="45"/>
  <c r="BC32" i="45"/>
  <c r="AY32" i="45"/>
  <c r="AU32" i="45"/>
  <c r="AQ32" i="45"/>
  <c r="AM32" i="45"/>
  <c r="AI32" i="45"/>
  <c r="AE32" i="45"/>
  <c r="W32" i="45"/>
  <c r="BF32" i="45"/>
  <c r="BA32" i="45"/>
  <c r="AV32" i="45"/>
  <c r="AP32" i="45"/>
  <c r="AK32" i="45"/>
  <c r="AF32" i="45"/>
  <c r="BE32" i="45"/>
  <c r="AZ32" i="45"/>
  <c r="AT32" i="45"/>
  <c r="AO32" i="45"/>
  <c r="AJ32" i="45"/>
  <c r="AD32" i="45"/>
  <c r="Y32" i="45"/>
  <c r="BD32" i="45"/>
  <c r="AS32" i="45"/>
  <c r="AN32" i="45"/>
  <c r="AH32" i="45"/>
  <c r="AC32" i="45"/>
  <c r="X32" i="45"/>
  <c r="AW32" i="45"/>
  <c r="AR32" i="45"/>
  <c r="AL32" i="45"/>
  <c r="AB32" i="45"/>
  <c r="V32" i="45"/>
  <c r="BE166" i="45"/>
  <c r="BA166" i="45"/>
  <c r="AW166" i="45"/>
  <c r="AS166" i="45"/>
  <c r="AO166" i="45"/>
  <c r="AK166" i="45"/>
  <c r="AC166" i="45"/>
  <c r="Y166" i="45"/>
  <c r="BD166" i="45"/>
  <c r="AZ166" i="45"/>
  <c r="AV166" i="45"/>
  <c r="AR166" i="45"/>
  <c r="AN166" i="45"/>
  <c r="AJ166" i="45"/>
  <c r="AF166" i="45"/>
  <c r="AB166" i="45"/>
  <c r="X166" i="45"/>
  <c r="BC166" i="45"/>
  <c r="AY166" i="45"/>
  <c r="AU166" i="45"/>
  <c r="AQ166" i="45"/>
  <c r="AM166" i="45"/>
  <c r="AI166" i="45"/>
  <c r="AE166" i="45"/>
  <c r="W166" i="45"/>
  <c r="BF166" i="45"/>
  <c r="AP166" i="45"/>
  <c r="AL166" i="45"/>
  <c r="V166" i="45"/>
  <c r="AH166" i="45"/>
  <c r="AT166" i="45"/>
  <c r="AD166" i="45"/>
  <c r="BE129" i="45"/>
  <c r="BA129" i="45"/>
  <c r="AW129" i="45"/>
  <c r="AS129" i="45"/>
  <c r="AO129" i="45"/>
  <c r="AK129" i="45"/>
  <c r="AC129" i="45"/>
  <c r="Y129" i="45"/>
  <c r="BD129" i="45"/>
  <c r="AZ129" i="45"/>
  <c r="AV129" i="45"/>
  <c r="AR129" i="45"/>
  <c r="AN129" i="45"/>
  <c r="AJ129" i="45"/>
  <c r="AF129" i="45"/>
  <c r="AB129" i="45"/>
  <c r="X129" i="45"/>
  <c r="BC129" i="45"/>
  <c r="AY129" i="45"/>
  <c r="AU129" i="45"/>
  <c r="AQ129" i="45"/>
  <c r="AM129" i="45"/>
  <c r="AI129" i="45"/>
  <c r="AE129" i="45"/>
  <c r="W129" i="45"/>
  <c r="AL129" i="45"/>
  <c r="V129" i="45"/>
  <c r="AH129" i="45"/>
  <c r="AT129" i="45"/>
  <c r="AD129" i="45"/>
  <c r="BF129" i="45"/>
  <c r="AP129" i="45"/>
  <c r="BE136" i="45"/>
  <c r="BA136" i="45"/>
  <c r="AW136" i="45"/>
  <c r="AS136" i="45"/>
  <c r="AO136" i="45"/>
  <c r="AK136" i="45"/>
  <c r="AC136" i="45"/>
  <c r="Y136" i="45"/>
  <c r="BD136" i="45"/>
  <c r="AZ136" i="45"/>
  <c r="AV136" i="45"/>
  <c r="AR136" i="45"/>
  <c r="AN136" i="45"/>
  <c r="AJ136" i="45"/>
  <c r="AF136" i="45"/>
  <c r="AB136" i="45"/>
  <c r="X136" i="45"/>
  <c r="BC136" i="45"/>
  <c r="AY136" i="45"/>
  <c r="BB136" i="45" s="1"/>
  <c r="AU136" i="45"/>
  <c r="AQ136" i="45"/>
  <c r="AM136" i="45"/>
  <c r="AI136" i="45"/>
  <c r="AE136" i="45"/>
  <c r="W136" i="45"/>
  <c r="BF136" i="45"/>
  <c r="AP136" i="45"/>
  <c r="AL136" i="45"/>
  <c r="V136" i="45"/>
  <c r="AH136" i="45"/>
  <c r="AT136" i="45"/>
  <c r="AD136" i="45"/>
  <c r="BD122" i="45"/>
  <c r="AZ122" i="45"/>
  <c r="AV122" i="45"/>
  <c r="AR122" i="45"/>
  <c r="AN122" i="45"/>
  <c r="AJ122" i="45"/>
  <c r="AF122" i="45"/>
  <c r="AB122" i="45"/>
  <c r="X122" i="45"/>
  <c r="BC122" i="45"/>
  <c r="AY122" i="45"/>
  <c r="BB122" i="45" s="1"/>
  <c r="AU122" i="45"/>
  <c r="AQ122" i="45"/>
  <c r="AM122" i="45"/>
  <c r="AI122" i="45"/>
  <c r="AE122" i="45"/>
  <c r="W122" i="45"/>
  <c r="BA122" i="45"/>
  <c r="AS122" i="45"/>
  <c r="AK122" i="45"/>
  <c r="AC122" i="45"/>
  <c r="BF122" i="45"/>
  <c r="AP122" i="45"/>
  <c r="AH122" i="45"/>
  <c r="BE122" i="45"/>
  <c r="AW122" i="45"/>
  <c r="AO122" i="45"/>
  <c r="Y122" i="45"/>
  <c r="AL122" i="45"/>
  <c r="AD122" i="45"/>
  <c r="V122" i="45"/>
  <c r="AT122" i="45"/>
  <c r="BD107" i="45"/>
  <c r="AZ107" i="45"/>
  <c r="AV107" i="45"/>
  <c r="AR107" i="45"/>
  <c r="AN107" i="45"/>
  <c r="AJ107" i="45"/>
  <c r="AF107" i="45"/>
  <c r="BC107" i="45"/>
  <c r="AY107" i="45"/>
  <c r="AU107" i="45"/>
  <c r="AQ107" i="45"/>
  <c r="AM107" i="45"/>
  <c r="AI107" i="45"/>
  <c r="AE107" i="45"/>
  <c r="W107" i="45"/>
  <c r="BF107" i="45"/>
  <c r="AT107" i="45"/>
  <c r="AP107" i="45"/>
  <c r="AL107" i="45"/>
  <c r="AH107" i="45"/>
  <c r="AD107" i="45"/>
  <c r="V107" i="45"/>
  <c r="BA107" i="45"/>
  <c r="AK107" i="45"/>
  <c r="Y107" i="45"/>
  <c r="AW107" i="45"/>
  <c r="X107" i="45"/>
  <c r="AS107" i="45"/>
  <c r="AC107" i="45"/>
  <c r="BE107" i="45"/>
  <c r="AO107" i="45"/>
  <c r="AB107" i="45"/>
  <c r="Z58" i="45"/>
  <c r="AA58" i="45"/>
  <c r="AG26" i="45"/>
  <c r="Z26" i="45"/>
  <c r="AA26" i="45"/>
  <c r="BD96" i="45"/>
  <c r="AZ96" i="45"/>
  <c r="AV96" i="45"/>
  <c r="AR96" i="45"/>
  <c r="AN96" i="45"/>
  <c r="AJ96" i="45"/>
  <c r="AF96" i="45"/>
  <c r="AB96" i="45"/>
  <c r="X96" i="45"/>
  <c r="BC96" i="45"/>
  <c r="AY96" i="45"/>
  <c r="AU96" i="45"/>
  <c r="AQ96" i="45"/>
  <c r="AM96" i="45"/>
  <c r="AI96" i="45"/>
  <c r="AE96" i="45"/>
  <c r="W96" i="45"/>
  <c r="BF96" i="45"/>
  <c r="AT96" i="45"/>
  <c r="AP96" i="45"/>
  <c r="AL96" i="45"/>
  <c r="AH96" i="45"/>
  <c r="AD96" i="45"/>
  <c r="V96" i="45"/>
  <c r="AW96" i="45"/>
  <c r="AS96" i="45"/>
  <c r="AC96" i="45"/>
  <c r="BE96" i="45"/>
  <c r="AO96" i="45"/>
  <c r="Y96" i="45"/>
  <c r="BA96" i="45"/>
  <c r="AK96" i="45"/>
  <c r="AG135" i="45"/>
  <c r="Z151" i="45"/>
  <c r="AA151" i="45"/>
  <c r="BS12" i="45"/>
  <c r="G5" i="65" s="1"/>
  <c r="BE14" i="45"/>
  <c r="BA14" i="45"/>
  <c r="AW14" i="45"/>
  <c r="AS14" i="45"/>
  <c r="AO14" i="45"/>
  <c r="AK14" i="45"/>
  <c r="AC14" i="45"/>
  <c r="Y14" i="45"/>
  <c r="BD14" i="45"/>
  <c r="AZ14" i="45"/>
  <c r="AV14" i="45"/>
  <c r="AR14" i="45"/>
  <c r="AN14" i="45"/>
  <c r="AJ14" i="45"/>
  <c r="AF14" i="45"/>
  <c r="AB14" i="45"/>
  <c r="X14" i="45"/>
  <c r="AT14" i="45"/>
  <c r="AL14" i="45"/>
  <c r="AD14" i="45"/>
  <c r="V14" i="45"/>
  <c r="AY14" i="45"/>
  <c r="BB14" i="45" s="1"/>
  <c r="AQ14" i="45"/>
  <c r="AI14" i="45"/>
  <c r="BF14" i="45"/>
  <c r="AP14" i="45"/>
  <c r="AH14" i="45"/>
  <c r="BC14" i="45"/>
  <c r="AU14" i="45"/>
  <c r="AM14" i="45"/>
  <c r="AE14" i="45"/>
  <c r="W14" i="45"/>
  <c r="Z168" i="45"/>
  <c r="AA168" i="45"/>
  <c r="AG195" i="45"/>
  <c r="AX74" i="45"/>
  <c r="AX54" i="45"/>
  <c r="BC87" i="45"/>
  <c r="AY87" i="45"/>
  <c r="AU87" i="45"/>
  <c r="AQ87" i="45"/>
  <c r="AM87" i="45"/>
  <c r="AI87" i="45"/>
  <c r="AE87" i="45"/>
  <c r="W87" i="45"/>
  <c r="BF87" i="45"/>
  <c r="AT87" i="45"/>
  <c r="AP87" i="45"/>
  <c r="AL87" i="45"/>
  <c r="AH87" i="45"/>
  <c r="AD87" i="45"/>
  <c r="V87" i="45"/>
  <c r="BE87" i="45"/>
  <c r="BA87" i="45"/>
  <c r="AW87" i="45"/>
  <c r="AS87" i="45"/>
  <c r="AO87" i="45"/>
  <c r="AK87" i="45"/>
  <c r="AC87" i="45"/>
  <c r="Y87" i="45"/>
  <c r="AZ87" i="45"/>
  <c r="AJ87" i="45"/>
  <c r="AV87" i="45"/>
  <c r="AF87" i="45"/>
  <c r="AR87" i="45"/>
  <c r="AB87" i="45"/>
  <c r="BD87" i="45"/>
  <c r="AN87" i="45"/>
  <c r="X87" i="45"/>
  <c r="BE131" i="45"/>
  <c r="BA131" i="45"/>
  <c r="AW131" i="45"/>
  <c r="AS131" i="45"/>
  <c r="AO131" i="45"/>
  <c r="AK131" i="45"/>
  <c r="AC131" i="45"/>
  <c r="Y131" i="45"/>
  <c r="BD131" i="45"/>
  <c r="AZ131" i="45"/>
  <c r="AV131" i="45"/>
  <c r="AR131" i="45"/>
  <c r="AN131" i="45"/>
  <c r="AJ131" i="45"/>
  <c r="AF131" i="45"/>
  <c r="AB131" i="45"/>
  <c r="X131" i="45"/>
  <c r="BC131" i="45"/>
  <c r="AY131" i="45"/>
  <c r="AU131" i="45"/>
  <c r="AQ131" i="45"/>
  <c r="AM131" i="45"/>
  <c r="AI131" i="45"/>
  <c r="AE131" i="45"/>
  <c r="W131" i="45"/>
  <c r="AL131" i="45"/>
  <c r="V131" i="45"/>
  <c r="AH131" i="45"/>
  <c r="AT131" i="45"/>
  <c r="AD131" i="45"/>
  <c r="BF131" i="45"/>
  <c r="AP131" i="45"/>
  <c r="BC85" i="45"/>
  <c r="AY85" i="45"/>
  <c r="AU85" i="45"/>
  <c r="AQ85" i="45"/>
  <c r="AM85" i="45"/>
  <c r="AI85" i="45"/>
  <c r="AE85" i="45"/>
  <c r="W85" i="45"/>
  <c r="BF85" i="45"/>
  <c r="AT85" i="45"/>
  <c r="AP85" i="45"/>
  <c r="AL85" i="45"/>
  <c r="AH85" i="45"/>
  <c r="AD85" i="45"/>
  <c r="V85" i="45"/>
  <c r="BE85" i="45"/>
  <c r="BA85" i="45"/>
  <c r="AW85" i="45"/>
  <c r="AS85" i="45"/>
  <c r="AO85" i="45"/>
  <c r="AK85" i="45"/>
  <c r="AC85" i="45"/>
  <c r="Y85" i="45"/>
  <c r="AR85" i="45"/>
  <c r="AB85" i="45"/>
  <c r="BD85" i="45"/>
  <c r="AN85" i="45"/>
  <c r="X85" i="45"/>
  <c r="AZ85" i="45"/>
  <c r="AJ85" i="45"/>
  <c r="AV85" i="45"/>
  <c r="AF85" i="45"/>
  <c r="AX149" i="45"/>
  <c r="F15" i="65"/>
  <c r="BQ115" i="45"/>
  <c r="E15" i="65" s="1"/>
  <c r="AX75" i="45"/>
  <c r="AX51" i="45"/>
  <c r="M3" i="65"/>
  <c r="BB195" i="45"/>
  <c r="BC60" i="45"/>
  <c r="AY60" i="45"/>
  <c r="AU60" i="45"/>
  <c r="AQ60" i="45"/>
  <c r="AM60" i="45"/>
  <c r="AI60" i="45"/>
  <c r="AE60" i="45"/>
  <c r="W60" i="45"/>
  <c r="BF60" i="45"/>
  <c r="AT60" i="45"/>
  <c r="AP60" i="45"/>
  <c r="AL60" i="45"/>
  <c r="AH60" i="45"/>
  <c r="AD60" i="45"/>
  <c r="V60" i="45"/>
  <c r="BE60" i="45"/>
  <c r="BA60" i="45"/>
  <c r="AW60" i="45"/>
  <c r="AS60" i="45"/>
  <c r="AO60" i="45"/>
  <c r="AK60" i="45"/>
  <c r="AC60" i="45"/>
  <c r="Y60" i="45"/>
  <c r="AV60" i="45"/>
  <c r="AF60" i="45"/>
  <c r="AR60" i="45"/>
  <c r="AB60" i="45"/>
  <c r="BD60" i="45"/>
  <c r="AN60" i="45"/>
  <c r="X60" i="45"/>
  <c r="AZ60" i="45"/>
  <c r="AJ60" i="45"/>
  <c r="BG74" i="45"/>
  <c r="BD175" i="45"/>
  <c r="AZ175" i="45"/>
  <c r="AV175" i="45"/>
  <c r="AR175" i="45"/>
  <c r="BC175" i="45"/>
  <c r="AY175" i="45"/>
  <c r="AU175" i="45"/>
  <c r="AQ175" i="45"/>
  <c r="AM175" i="45"/>
  <c r="AI175" i="45"/>
  <c r="AE175" i="45"/>
  <c r="W175" i="45"/>
  <c r="BF175" i="45"/>
  <c r="AT175" i="45"/>
  <c r="AP175" i="45"/>
  <c r="AL175" i="45"/>
  <c r="AH175" i="45"/>
  <c r="AD175" i="45"/>
  <c r="V175" i="45"/>
  <c r="AS175" i="45"/>
  <c r="AJ175" i="45"/>
  <c r="AB175" i="45"/>
  <c r="AG175" i="45" s="1"/>
  <c r="BE175" i="45"/>
  <c r="AO175" i="45"/>
  <c r="Y175" i="45"/>
  <c r="BA175" i="45"/>
  <c r="AN175" i="45"/>
  <c r="AF175" i="45"/>
  <c r="X175" i="45"/>
  <c r="AW175" i="45"/>
  <c r="AK175" i="45"/>
  <c r="AC175" i="45"/>
  <c r="BE154" i="45"/>
  <c r="BA154" i="45"/>
  <c r="AW154" i="45"/>
  <c r="AS154" i="45"/>
  <c r="AO154" i="45"/>
  <c r="AK154" i="45"/>
  <c r="AC154" i="45"/>
  <c r="Y154" i="45"/>
  <c r="BC154" i="45"/>
  <c r="AY154" i="45"/>
  <c r="AU154" i="45"/>
  <c r="AQ154" i="45"/>
  <c r="AM154" i="45"/>
  <c r="AI154" i="45"/>
  <c r="AE154" i="45"/>
  <c r="W154" i="45"/>
  <c r="AT154" i="45"/>
  <c r="AL154" i="45"/>
  <c r="AD154" i="45"/>
  <c r="V154" i="45"/>
  <c r="AZ154" i="45"/>
  <c r="AR154" i="45"/>
  <c r="AJ154" i="45"/>
  <c r="AB154" i="45"/>
  <c r="BF154" i="45"/>
  <c r="AP154" i="45"/>
  <c r="AH154" i="45"/>
  <c r="AF154" i="45"/>
  <c r="BD154" i="45"/>
  <c r="X154" i="45"/>
  <c r="AV154" i="45"/>
  <c r="AN154" i="45"/>
  <c r="AX147" i="45"/>
  <c r="BE134" i="45"/>
  <c r="BA134" i="45"/>
  <c r="AW134" i="45"/>
  <c r="AS134" i="45"/>
  <c r="AO134" i="45"/>
  <c r="AK134" i="45"/>
  <c r="AC134" i="45"/>
  <c r="Y134" i="45"/>
  <c r="BD134" i="45"/>
  <c r="AZ134" i="45"/>
  <c r="AV134" i="45"/>
  <c r="AR134" i="45"/>
  <c r="AN134" i="45"/>
  <c r="AJ134" i="45"/>
  <c r="AF134" i="45"/>
  <c r="AB134" i="45"/>
  <c r="X134" i="45"/>
  <c r="BC134" i="45"/>
  <c r="AU134" i="45"/>
  <c r="AM134" i="45"/>
  <c r="AE134" i="45"/>
  <c r="W134" i="45"/>
  <c r="AT134" i="45"/>
  <c r="AL134" i="45"/>
  <c r="AD134" i="45"/>
  <c r="V134" i="45"/>
  <c r="AY134" i="45"/>
  <c r="AQ134" i="45"/>
  <c r="AI134" i="45"/>
  <c r="BF134" i="45"/>
  <c r="AP134" i="45"/>
  <c r="AH134" i="45"/>
  <c r="BB57" i="45"/>
  <c r="BC89" i="45"/>
  <c r="AY89" i="45"/>
  <c r="AU89" i="45"/>
  <c r="AQ89" i="45"/>
  <c r="AM89" i="45"/>
  <c r="AI89" i="45"/>
  <c r="AE89" i="45"/>
  <c r="W89" i="45"/>
  <c r="BF89" i="45"/>
  <c r="AT89" i="45"/>
  <c r="AP89" i="45"/>
  <c r="AL89" i="45"/>
  <c r="AH89" i="45"/>
  <c r="AD89" i="45"/>
  <c r="V89" i="45"/>
  <c r="BE89" i="45"/>
  <c r="BA89" i="45"/>
  <c r="AW89" i="45"/>
  <c r="AS89" i="45"/>
  <c r="AO89" i="45"/>
  <c r="AK89" i="45"/>
  <c r="AC89" i="45"/>
  <c r="Y89" i="45"/>
  <c r="AR89" i="45"/>
  <c r="AB89" i="45"/>
  <c r="BD89" i="45"/>
  <c r="AN89" i="45"/>
  <c r="X89" i="45"/>
  <c r="AZ89" i="45"/>
  <c r="AJ89" i="45"/>
  <c r="AV89" i="45"/>
  <c r="AF89" i="45"/>
  <c r="BS84" i="45"/>
  <c r="G12" i="65" s="1"/>
  <c r="BB148" i="45"/>
  <c r="AG28" i="45"/>
  <c r="Z28" i="45"/>
  <c r="AA28" i="45"/>
  <c r="BC192" i="45"/>
  <c r="AY192" i="45"/>
  <c r="AU192" i="45"/>
  <c r="AQ192" i="45"/>
  <c r="AM192" i="45"/>
  <c r="AI192" i="45"/>
  <c r="AE192" i="45"/>
  <c r="W192" i="45"/>
  <c r="BF192" i="45"/>
  <c r="AT192" i="45"/>
  <c r="AP192" i="45"/>
  <c r="AL192" i="45"/>
  <c r="AH192" i="45"/>
  <c r="AD192" i="45"/>
  <c r="V192" i="45"/>
  <c r="BE192" i="45"/>
  <c r="BA192" i="45"/>
  <c r="AW192" i="45"/>
  <c r="AS192" i="45"/>
  <c r="AO192" i="45"/>
  <c r="AK192" i="45"/>
  <c r="AC192" i="45"/>
  <c r="Y192" i="45"/>
  <c r="BD192" i="45"/>
  <c r="AN192" i="45"/>
  <c r="X192" i="45"/>
  <c r="AZ192" i="45"/>
  <c r="AJ192" i="45"/>
  <c r="AV192" i="45"/>
  <c r="AF192" i="45"/>
  <c r="AR192" i="45"/>
  <c r="AB192" i="45"/>
  <c r="AX146" i="45"/>
  <c r="BE130" i="45"/>
  <c r="BA130" i="45"/>
  <c r="AW130" i="45"/>
  <c r="AS130" i="45"/>
  <c r="AO130" i="45"/>
  <c r="AK130" i="45"/>
  <c r="AC130" i="45"/>
  <c r="Y130" i="45"/>
  <c r="BD130" i="45"/>
  <c r="AZ130" i="45"/>
  <c r="AV130" i="45"/>
  <c r="AR130" i="45"/>
  <c r="AN130" i="45"/>
  <c r="AJ130" i="45"/>
  <c r="AF130" i="45"/>
  <c r="AB130" i="45"/>
  <c r="X130" i="45"/>
  <c r="BC130" i="45"/>
  <c r="AY130" i="45"/>
  <c r="AU130" i="45"/>
  <c r="AQ130" i="45"/>
  <c r="AM130" i="45"/>
  <c r="AI130" i="45"/>
  <c r="AE130" i="45"/>
  <c r="W130" i="45"/>
  <c r="AL130" i="45"/>
  <c r="V130" i="45"/>
  <c r="AH130" i="45"/>
  <c r="AT130" i="45"/>
  <c r="AD130" i="45"/>
  <c r="AP130" i="45"/>
  <c r="BF130" i="45"/>
  <c r="BC61" i="45"/>
  <c r="AY61" i="45"/>
  <c r="AU61" i="45"/>
  <c r="AQ61" i="45"/>
  <c r="AM61" i="45"/>
  <c r="AI61" i="45"/>
  <c r="AE61" i="45"/>
  <c r="W61" i="45"/>
  <c r="BF61" i="45"/>
  <c r="AT61" i="45"/>
  <c r="AP61" i="45"/>
  <c r="AL61" i="45"/>
  <c r="AH61" i="45"/>
  <c r="AD61" i="45"/>
  <c r="V61" i="45"/>
  <c r="BE61" i="45"/>
  <c r="BA61" i="45"/>
  <c r="AW61" i="45"/>
  <c r="AS61" i="45"/>
  <c r="AO61" i="45"/>
  <c r="AK61" i="45"/>
  <c r="AC61" i="45"/>
  <c r="Y61" i="45"/>
  <c r="BD61" i="45"/>
  <c r="AN61" i="45"/>
  <c r="X61" i="45"/>
  <c r="AZ61" i="45"/>
  <c r="AJ61" i="45"/>
  <c r="AV61" i="45"/>
  <c r="AF61" i="45"/>
  <c r="AR61" i="45"/>
  <c r="AB61" i="45"/>
  <c r="BG49" i="45"/>
  <c r="AG23" i="45"/>
  <c r="Z23" i="45"/>
  <c r="AA23" i="45"/>
  <c r="BE140" i="45"/>
  <c r="BA140" i="45"/>
  <c r="AW140" i="45"/>
  <c r="AS140" i="45"/>
  <c r="AO140" i="45"/>
  <c r="AK140" i="45"/>
  <c r="AC140" i="45"/>
  <c r="Y140" i="45"/>
  <c r="BD140" i="45"/>
  <c r="AZ140" i="45"/>
  <c r="AV140" i="45"/>
  <c r="AR140" i="45"/>
  <c r="AN140" i="45"/>
  <c r="AJ140" i="45"/>
  <c r="AF140" i="45"/>
  <c r="AB140" i="45"/>
  <c r="X140" i="45"/>
  <c r="BC140" i="45"/>
  <c r="AY140" i="45"/>
  <c r="AU140" i="45"/>
  <c r="AQ140" i="45"/>
  <c r="AM140" i="45"/>
  <c r="AI140" i="45"/>
  <c r="AE140" i="45"/>
  <c r="W140" i="45"/>
  <c r="BF140" i="45"/>
  <c r="AP140" i="45"/>
  <c r="AL140" i="45"/>
  <c r="V140" i="45"/>
  <c r="AH140" i="45"/>
  <c r="AT140" i="45"/>
  <c r="AD140" i="45"/>
  <c r="BF73" i="45"/>
  <c r="AT73" i="45"/>
  <c r="AP73" i="45"/>
  <c r="AL73" i="45"/>
  <c r="AH73" i="45"/>
  <c r="AD73" i="45"/>
  <c r="V73" i="45"/>
  <c r="BD73" i="45"/>
  <c r="AZ73" i="45"/>
  <c r="AV73" i="45"/>
  <c r="AR73" i="45"/>
  <c r="AN73" i="45"/>
  <c r="AJ73" i="45"/>
  <c r="AF73" i="45"/>
  <c r="AB73" i="45"/>
  <c r="X73" i="45"/>
  <c r="BA73" i="45"/>
  <c r="AS73" i="45"/>
  <c r="AK73" i="45"/>
  <c r="AC73" i="45"/>
  <c r="AY73" i="45"/>
  <c r="BB73" i="45" s="1"/>
  <c r="AQ73" i="45"/>
  <c r="AI73" i="45"/>
  <c r="BE73" i="45"/>
  <c r="AW73" i="45"/>
  <c r="AO73" i="45"/>
  <c r="Y73" i="45"/>
  <c r="BC73" i="45"/>
  <c r="AU73" i="45"/>
  <c r="AM73" i="45"/>
  <c r="AE73" i="45"/>
  <c r="W73" i="45"/>
  <c r="BF185" i="45"/>
  <c r="AT185" i="45"/>
  <c r="AP185" i="45"/>
  <c r="AL185" i="45"/>
  <c r="AH185" i="45"/>
  <c r="AD185" i="45"/>
  <c r="V185" i="45"/>
  <c r="BE185" i="45"/>
  <c r="BA185" i="45"/>
  <c r="AW185" i="45"/>
  <c r="AS185" i="45"/>
  <c r="AO185" i="45"/>
  <c r="AK185" i="45"/>
  <c r="AC185" i="45"/>
  <c r="Y185" i="45"/>
  <c r="BD185" i="45"/>
  <c r="AZ185" i="45"/>
  <c r="AV185" i="45"/>
  <c r="AR185" i="45"/>
  <c r="AN185" i="45"/>
  <c r="AJ185" i="45"/>
  <c r="AF185" i="45"/>
  <c r="AB185" i="45"/>
  <c r="X185" i="45"/>
  <c r="BC185" i="45"/>
  <c r="BG185" i="45" s="1"/>
  <c r="AY185" i="45"/>
  <c r="BB185" i="45" s="1"/>
  <c r="AU185" i="45"/>
  <c r="AQ185" i="45"/>
  <c r="AM185" i="45"/>
  <c r="AI185" i="45"/>
  <c r="AE185" i="45"/>
  <c r="W185" i="45"/>
  <c r="F17" i="65"/>
  <c r="BQ133" i="45"/>
  <c r="E17" i="65" s="1"/>
  <c r="AG47" i="45"/>
  <c r="Z47" i="45"/>
  <c r="AA47" i="45"/>
  <c r="AG25" i="45"/>
  <c r="Z25" i="45"/>
  <c r="AA25" i="45"/>
  <c r="K3" i="65"/>
  <c r="BS104" i="45"/>
  <c r="G14" i="65" s="1"/>
  <c r="BE67" i="45"/>
  <c r="BA67" i="45"/>
  <c r="AW67" i="45"/>
  <c r="AS67" i="45"/>
  <c r="AO67" i="45"/>
  <c r="AK67" i="45"/>
  <c r="AC67" i="45"/>
  <c r="Y67" i="45"/>
  <c r="BC67" i="45"/>
  <c r="AY67" i="45"/>
  <c r="AU67" i="45"/>
  <c r="AQ67" i="45"/>
  <c r="AM67" i="45"/>
  <c r="AI67" i="45"/>
  <c r="AE67" i="45"/>
  <c r="W67" i="45"/>
  <c r="BF67" i="45"/>
  <c r="AP67" i="45"/>
  <c r="AH67" i="45"/>
  <c r="BD67" i="45"/>
  <c r="AV67" i="45"/>
  <c r="AN67" i="45"/>
  <c r="AF67" i="45"/>
  <c r="X67" i="45"/>
  <c r="AT67" i="45"/>
  <c r="AL67" i="45"/>
  <c r="AD67" i="45"/>
  <c r="V67" i="45"/>
  <c r="AZ67" i="45"/>
  <c r="AR67" i="45"/>
  <c r="AJ67" i="45"/>
  <c r="AB67" i="45"/>
  <c r="AX58" i="45"/>
  <c r="BG58" i="45"/>
  <c r="AX26" i="45"/>
  <c r="Z101" i="45"/>
  <c r="AA101" i="45"/>
  <c r="BC9" i="45"/>
  <c r="AY9" i="45"/>
  <c r="BB9" i="45" s="1"/>
  <c r="AU9" i="45"/>
  <c r="AQ9" i="45"/>
  <c r="AM9" i="45"/>
  <c r="AI9" i="45"/>
  <c r="AE9" i="45"/>
  <c r="W9" i="45"/>
  <c r="BF9" i="45"/>
  <c r="AT9" i="45"/>
  <c r="AP9" i="45"/>
  <c r="AL9" i="45"/>
  <c r="AH9" i="45"/>
  <c r="AD9" i="45"/>
  <c r="V9" i="45"/>
  <c r="BE9" i="45"/>
  <c r="AW9" i="45"/>
  <c r="AO9" i="45"/>
  <c r="Y9" i="45"/>
  <c r="BD9" i="45"/>
  <c r="AV9" i="45"/>
  <c r="AN9" i="45"/>
  <c r="AF9" i="45"/>
  <c r="X9" i="45"/>
  <c r="BA9" i="45"/>
  <c r="AS9" i="45"/>
  <c r="AK9" i="45"/>
  <c r="AC9" i="45"/>
  <c r="AZ9" i="45"/>
  <c r="AR9" i="45"/>
  <c r="AJ9" i="45"/>
  <c r="AB9" i="45"/>
  <c r="Z135" i="45"/>
  <c r="AA135" i="45"/>
  <c r="BG135" i="45"/>
  <c r="BC34" i="45"/>
  <c r="AY34" i="45"/>
  <c r="AU34" i="45"/>
  <c r="AQ34" i="45"/>
  <c r="AM34" i="45"/>
  <c r="AI34" i="45"/>
  <c r="AE34" i="45"/>
  <c r="W34" i="45"/>
  <c r="BF34" i="45"/>
  <c r="BA34" i="45"/>
  <c r="AV34" i="45"/>
  <c r="AP34" i="45"/>
  <c r="AK34" i="45"/>
  <c r="AF34" i="45"/>
  <c r="AZ34" i="45"/>
  <c r="AT34" i="45"/>
  <c r="AO34" i="45"/>
  <c r="AJ34" i="45"/>
  <c r="AD34" i="45"/>
  <c r="Y34" i="45"/>
  <c r="BE34" i="45"/>
  <c r="AS34" i="45"/>
  <c r="AN34" i="45"/>
  <c r="AH34" i="45"/>
  <c r="AC34" i="45"/>
  <c r="X34" i="45"/>
  <c r="BD34" i="45"/>
  <c r="AW34" i="45"/>
  <c r="AR34" i="45"/>
  <c r="AL34" i="45"/>
  <c r="AB34" i="45"/>
  <c r="V34" i="45"/>
  <c r="AX151" i="45"/>
  <c r="BB151" i="45"/>
  <c r="BE15" i="45"/>
  <c r="BA15" i="45"/>
  <c r="AW15" i="45"/>
  <c r="AS15" i="45"/>
  <c r="AO15" i="45"/>
  <c r="AK15" i="45"/>
  <c r="AC15" i="45"/>
  <c r="Y15" i="45"/>
  <c r="BD15" i="45"/>
  <c r="AZ15" i="45"/>
  <c r="AV15" i="45"/>
  <c r="AR15" i="45"/>
  <c r="AN15" i="45"/>
  <c r="AJ15" i="45"/>
  <c r="AF15" i="45"/>
  <c r="AB15" i="45"/>
  <c r="X15" i="45"/>
  <c r="BC15" i="45"/>
  <c r="AY15" i="45"/>
  <c r="AU15" i="45"/>
  <c r="AQ15" i="45"/>
  <c r="AM15" i="45"/>
  <c r="AI15" i="45"/>
  <c r="AE15" i="45"/>
  <c r="W15" i="45"/>
  <c r="BF15" i="45"/>
  <c r="AH15" i="45"/>
  <c r="AT15" i="45"/>
  <c r="AD15" i="45"/>
  <c r="AP15" i="45"/>
  <c r="AL15" i="45"/>
  <c r="V15" i="45"/>
  <c r="BD109" i="45"/>
  <c r="AZ109" i="45"/>
  <c r="AV109" i="45"/>
  <c r="AR109" i="45"/>
  <c r="AN109" i="45"/>
  <c r="AJ109" i="45"/>
  <c r="AF109" i="45"/>
  <c r="AB109" i="45"/>
  <c r="X109" i="45"/>
  <c r="BC109" i="45"/>
  <c r="AY109" i="45"/>
  <c r="AU109" i="45"/>
  <c r="AQ109" i="45"/>
  <c r="AM109" i="45"/>
  <c r="AI109" i="45"/>
  <c r="AE109" i="45"/>
  <c r="W109" i="45"/>
  <c r="BF109" i="45"/>
  <c r="AT109" i="45"/>
  <c r="AP109" i="45"/>
  <c r="AL109" i="45"/>
  <c r="AH109" i="45"/>
  <c r="AD109" i="45"/>
  <c r="V109" i="45"/>
  <c r="BA109" i="45"/>
  <c r="AK109" i="45"/>
  <c r="AW109" i="45"/>
  <c r="AS109" i="45"/>
  <c r="AC109" i="45"/>
  <c r="BE109" i="45"/>
  <c r="AO109" i="45"/>
  <c r="Y109" i="45"/>
  <c r="BG181" i="45"/>
  <c r="BF193" i="45"/>
  <c r="AT193" i="45"/>
  <c r="BE193" i="45"/>
  <c r="BA193" i="45"/>
  <c r="AW193" i="45"/>
  <c r="AS193" i="45"/>
  <c r="AO193" i="45"/>
  <c r="AK193" i="45"/>
  <c r="AC193" i="45"/>
  <c r="Y193" i="45"/>
  <c r="AZ193" i="45"/>
  <c r="AR193" i="45"/>
  <c r="AM193" i="45"/>
  <c r="AH193" i="45"/>
  <c r="AB193" i="45"/>
  <c r="W193" i="45"/>
  <c r="AY193" i="45"/>
  <c r="AQ193" i="45"/>
  <c r="AL193" i="45"/>
  <c r="AF193" i="45"/>
  <c r="V193" i="45"/>
  <c r="BD193" i="45"/>
  <c r="AV193" i="45"/>
  <c r="AP193" i="45"/>
  <c r="AJ193" i="45"/>
  <c r="AE193" i="45"/>
  <c r="AI193" i="45"/>
  <c r="BC193" i="45"/>
  <c r="AD193" i="45"/>
  <c r="AU193" i="45"/>
  <c r="X193" i="45"/>
  <c r="AN193" i="45"/>
  <c r="BG55" i="45"/>
  <c r="AG27" i="45"/>
  <c r="Z27" i="45"/>
  <c r="AA27" i="45"/>
  <c r="BC189" i="45"/>
  <c r="AY189" i="45"/>
  <c r="AU189" i="45"/>
  <c r="AQ189" i="45"/>
  <c r="AM189" i="45"/>
  <c r="AI189" i="45"/>
  <c r="AE189" i="45"/>
  <c r="W189" i="45"/>
  <c r="BF189" i="45"/>
  <c r="AT189" i="45"/>
  <c r="AP189" i="45"/>
  <c r="AL189" i="45"/>
  <c r="AH189" i="45"/>
  <c r="AD189" i="45"/>
  <c r="V189" i="45"/>
  <c r="BE189" i="45"/>
  <c r="BA189" i="45"/>
  <c r="AW189" i="45"/>
  <c r="AS189" i="45"/>
  <c r="AO189" i="45"/>
  <c r="AK189" i="45"/>
  <c r="AC189" i="45"/>
  <c r="Y189" i="45"/>
  <c r="BD189" i="45"/>
  <c r="AN189" i="45"/>
  <c r="X189" i="45"/>
  <c r="AZ189" i="45"/>
  <c r="AJ189" i="45"/>
  <c r="AV189" i="45"/>
  <c r="AF189" i="45"/>
  <c r="AR189" i="45"/>
  <c r="AB189" i="45"/>
  <c r="BC106" i="45"/>
  <c r="AY106" i="45"/>
  <c r="AU106" i="45"/>
  <c r="AQ106" i="45"/>
  <c r="AM106" i="45"/>
  <c r="AI106" i="45"/>
  <c r="AE106" i="45"/>
  <c r="W106" i="45"/>
  <c r="BF106" i="45"/>
  <c r="AT106" i="45"/>
  <c r="AP106" i="45"/>
  <c r="AL106" i="45"/>
  <c r="AH106" i="45"/>
  <c r="AD106" i="45"/>
  <c r="V106" i="45"/>
  <c r="BE106" i="45"/>
  <c r="AW106" i="45"/>
  <c r="AO106" i="45"/>
  <c r="Y106" i="45"/>
  <c r="BD106" i="45"/>
  <c r="AV106" i="45"/>
  <c r="AN106" i="45"/>
  <c r="AF106" i="45"/>
  <c r="X106" i="45"/>
  <c r="BA106" i="45"/>
  <c r="AS106" i="45"/>
  <c r="AK106" i="45"/>
  <c r="AC106" i="45"/>
  <c r="AZ106" i="45"/>
  <c r="AR106" i="45"/>
  <c r="AJ106" i="45"/>
  <c r="AB106" i="45"/>
  <c r="F9" i="65"/>
  <c r="BQ56" i="45"/>
  <c r="E9" i="65" s="1"/>
  <c r="BE66" i="45"/>
  <c r="BA66" i="45"/>
  <c r="AW66" i="45"/>
  <c r="AS66" i="45"/>
  <c r="AO66" i="45"/>
  <c r="AK66" i="45"/>
  <c r="AC66" i="45"/>
  <c r="Y66" i="45"/>
  <c r="BC66" i="45"/>
  <c r="AY66" i="45"/>
  <c r="BB66" i="45" s="1"/>
  <c r="AU66" i="45"/>
  <c r="AQ66" i="45"/>
  <c r="AM66" i="45"/>
  <c r="AI66" i="45"/>
  <c r="AE66" i="45"/>
  <c r="W66" i="45"/>
  <c r="AT66" i="45"/>
  <c r="AL66" i="45"/>
  <c r="AD66" i="45"/>
  <c r="V66" i="45"/>
  <c r="AZ66" i="45"/>
  <c r="AR66" i="45"/>
  <c r="AJ66" i="45"/>
  <c r="AB66" i="45"/>
  <c r="BF66" i="45"/>
  <c r="AP66" i="45"/>
  <c r="AH66" i="45"/>
  <c r="BD66" i="45"/>
  <c r="X66" i="45"/>
  <c r="AV66" i="45"/>
  <c r="AN66" i="45"/>
  <c r="AF66" i="45"/>
  <c r="BF6" i="45"/>
  <c r="AT6" i="45"/>
  <c r="AP6" i="45"/>
  <c r="AL6" i="45"/>
  <c r="AH6" i="45"/>
  <c r="AD6" i="45"/>
  <c r="V6" i="45"/>
  <c r="BE6" i="45"/>
  <c r="BA6" i="45"/>
  <c r="AW6" i="45"/>
  <c r="AS6" i="45"/>
  <c r="AO6" i="45"/>
  <c r="AK6" i="45"/>
  <c r="AC6" i="45"/>
  <c r="Y6" i="45"/>
  <c r="BD6" i="45"/>
  <c r="AZ6" i="45"/>
  <c r="AV6" i="45"/>
  <c r="AR6" i="45"/>
  <c r="AN6" i="45"/>
  <c r="AJ6" i="45"/>
  <c r="AF6" i="45"/>
  <c r="AB6" i="45"/>
  <c r="X6" i="45"/>
  <c r="BC6" i="45"/>
  <c r="AY6" i="45"/>
  <c r="BB6" i="45" s="1"/>
  <c r="AU6" i="45"/>
  <c r="AQ6" i="45"/>
  <c r="AM6" i="45"/>
  <c r="AI6" i="45"/>
  <c r="AE6" i="45"/>
  <c r="W6" i="45"/>
  <c r="AG103" i="45"/>
  <c r="BG103" i="45"/>
  <c r="BD99" i="45"/>
  <c r="AZ99" i="45"/>
  <c r="AV99" i="45"/>
  <c r="AR99" i="45"/>
  <c r="AN99" i="45"/>
  <c r="AJ99" i="45"/>
  <c r="AF99" i="45"/>
  <c r="AB99" i="45"/>
  <c r="X99" i="45"/>
  <c r="BC99" i="45"/>
  <c r="AY99" i="45"/>
  <c r="AU99" i="45"/>
  <c r="AQ99" i="45"/>
  <c r="AM99" i="45"/>
  <c r="AI99" i="45"/>
  <c r="AE99" i="45"/>
  <c r="W99" i="45"/>
  <c r="BF99" i="45"/>
  <c r="AT99" i="45"/>
  <c r="AP99" i="45"/>
  <c r="AL99" i="45"/>
  <c r="AH99" i="45"/>
  <c r="AD99" i="45"/>
  <c r="V99" i="45"/>
  <c r="BE99" i="45"/>
  <c r="AO99" i="45"/>
  <c r="Y99" i="45"/>
  <c r="BA99" i="45"/>
  <c r="AK99" i="45"/>
  <c r="AW99" i="45"/>
  <c r="AS99" i="45"/>
  <c r="AC99" i="45"/>
  <c r="BC91" i="45"/>
  <c r="AY91" i="45"/>
  <c r="AU91" i="45"/>
  <c r="AQ91" i="45"/>
  <c r="AM91" i="45"/>
  <c r="AI91" i="45"/>
  <c r="AE91" i="45"/>
  <c r="W91" i="45"/>
  <c r="BF91" i="45"/>
  <c r="AT91" i="45"/>
  <c r="AP91" i="45"/>
  <c r="AL91" i="45"/>
  <c r="AH91" i="45"/>
  <c r="AD91" i="45"/>
  <c r="V91" i="45"/>
  <c r="BE91" i="45"/>
  <c r="BA91" i="45"/>
  <c r="AW91" i="45"/>
  <c r="AS91" i="45"/>
  <c r="AO91" i="45"/>
  <c r="AK91" i="45"/>
  <c r="AC91" i="45"/>
  <c r="Y91" i="45"/>
  <c r="AZ91" i="45"/>
  <c r="AJ91" i="45"/>
  <c r="AV91" i="45"/>
  <c r="AF91" i="45"/>
  <c r="AR91" i="45"/>
  <c r="AB91" i="45"/>
  <c r="BD91" i="45"/>
  <c r="AN91" i="45"/>
  <c r="X91" i="45"/>
  <c r="BB169" i="45"/>
  <c r="AG102" i="45"/>
  <c r="BG102" i="45"/>
  <c r="BB102" i="45"/>
  <c r="AX37" i="45"/>
  <c r="AG37" i="45"/>
  <c r="BE155" i="45"/>
  <c r="BA155" i="45"/>
  <c r="AW155" i="45"/>
  <c r="AS155" i="45"/>
  <c r="AO155" i="45"/>
  <c r="AK155" i="45"/>
  <c r="AC155" i="45"/>
  <c r="Y155" i="45"/>
  <c r="BC155" i="45"/>
  <c r="AY155" i="45"/>
  <c r="AU155" i="45"/>
  <c r="AQ155" i="45"/>
  <c r="AM155" i="45"/>
  <c r="AI155" i="45"/>
  <c r="AE155" i="45"/>
  <c r="W155" i="45"/>
  <c r="BF155" i="45"/>
  <c r="AP155" i="45"/>
  <c r="AH155" i="45"/>
  <c r="BD155" i="45"/>
  <c r="AV155" i="45"/>
  <c r="AN155" i="45"/>
  <c r="AF155" i="45"/>
  <c r="X155" i="45"/>
  <c r="AT155" i="45"/>
  <c r="AL155" i="45"/>
  <c r="AD155" i="45"/>
  <c r="V155" i="45"/>
  <c r="AB155" i="45"/>
  <c r="AZ155" i="45"/>
  <c r="AR155" i="45"/>
  <c r="AJ155" i="45"/>
  <c r="BE36" i="45"/>
  <c r="BA36" i="45"/>
  <c r="AW36" i="45"/>
  <c r="AS36" i="45"/>
  <c r="AO36" i="45"/>
  <c r="AK36" i="45"/>
  <c r="AC36" i="45"/>
  <c r="Y36" i="45"/>
  <c r="BD36" i="45"/>
  <c r="AZ36" i="45"/>
  <c r="AV36" i="45"/>
  <c r="AR36" i="45"/>
  <c r="AN36" i="45"/>
  <c r="AJ36" i="45"/>
  <c r="AF36" i="45"/>
  <c r="AB36" i="45"/>
  <c r="X36" i="45"/>
  <c r="BC36" i="45"/>
  <c r="BG36" i="45" s="1"/>
  <c r="AY36" i="45"/>
  <c r="AU36" i="45"/>
  <c r="AQ36" i="45"/>
  <c r="AM36" i="45"/>
  <c r="AI36" i="45"/>
  <c r="AE36" i="45"/>
  <c r="W36" i="45"/>
  <c r="AT36" i="45"/>
  <c r="AD36" i="45"/>
  <c r="BF36" i="45"/>
  <c r="AP36" i="45"/>
  <c r="AL36" i="45"/>
  <c r="V36" i="45"/>
  <c r="AH36" i="45"/>
  <c r="AX145" i="45"/>
  <c r="AX150" i="45"/>
  <c r="BC90" i="45"/>
  <c r="AY90" i="45"/>
  <c r="AU90" i="45"/>
  <c r="AQ90" i="45"/>
  <c r="AM90" i="45"/>
  <c r="AI90" i="45"/>
  <c r="AE90" i="45"/>
  <c r="W90" i="45"/>
  <c r="BF90" i="45"/>
  <c r="AT90" i="45"/>
  <c r="AP90" i="45"/>
  <c r="AL90" i="45"/>
  <c r="AH90" i="45"/>
  <c r="AD90" i="45"/>
  <c r="V90" i="45"/>
  <c r="BE90" i="45"/>
  <c r="BA90" i="45"/>
  <c r="AW90" i="45"/>
  <c r="AS90" i="45"/>
  <c r="AO90" i="45"/>
  <c r="AK90" i="45"/>
  <c r="AC90" i="45"/>
  <c r="Y90" i="45"/>
  <c r="AV90" i="45"/>
  <c r="AF90" i="45"/>
  <c r="AR90" i="45"/>
  <c r="AB90" i="45"/>
  <c r="BD90" i="45"/>
  <c r="AN90" i="45"/>
  <c r="X90" i="45"/>
  <c r="AZ90" i="45"/>
  <c r="AJ90" i="45"/>
  <c r="BD112" i="45"/>
  <c r="AZ112" i="45"/>
  <c r="AV112" i="45"/>
  <c r="AR112" i="45"/>
  <c r="AN112" i="45"/>
  <c r="AJ112" i="45"/>
  <c r="AF112" i="45"/>
  <c r="AB112" i="45"/>
  <c r="AG112" i="45" s="1"/>
  <c r="X112" i="45"/>
  <c r="BC112" i="45"/>
  <c r="AY112" i="45"/>
  <c r="AU112" i="45"/>
  <c r="AQ112" i="45"/>
  <c r="AM112" i="45"/>
  <c r="AI112" i="45"/>
  <c r="AE112" i="45"/>
  <c r="W112" i="45"/>
  <c r="BF112" i="45"/>
  <c r="AT112" i="45"/>
  <c r="AP112" i="45"/>
  <c r="AL112" i="45"/>
  <c r="AH112" i="45"/>
  <c r="AD112" i="45"/>
  <c r="V112" i="45"/>
  <c r="AS112" i="45"/>
  <c r="AC112" i="45"/>
  <c r="BE112" i="45"/>
  <c r="AO112" i="45"/>
  <c r="Y112" i="45"/>
  <c r="BA112" i="45"/>
  <c r="AK112" i="45"/>
  <c r="AW112" i="45"/>
  <c r="AG68" i="45"/>
  <c r="Z68" i="45"/>
  <c r="AA68" i="45"/>
  <c r="BE17" i="45"/>
  <c r="BA17" i="45"/>
  <c r="AW17" i="45"/>
  <c r="AS17" i="45"/>
  <c r="AO17" i="45"/>
  <c r="AK17" i="45"/>
  <c r="AC17" i="45"/>
  <c r="Y17" i="45"/>
  <c r="BD17" i="45"/>
  <c r="AZ17" i="45"/>
  <c r="AV17" i="45"/>
  <c r="AR17" i="45"/>
  <c r="AN17" i="45"/>
  <c r="AJ17" i="45"/>
  <c r="AF17" i="45"/>
  <c r="AB17" i="45"/>
  <c r="X17" i="45"/>
  <c r="BC17" i="45"/>
  <c r="AY17" i="45"/>
  <c r="AU17" i="45"/>
  <c r="AQ17" i="45"/>
  <c r="AM17" i="45"/>
  <c r="AI17" i="45"/>
  <c r="AE17" i="45"/>
  <c r="W17" i="45"/>
  <c r="BF17" i="45"/>
  <c r="AT17" i="45"/>
  <c r="AP17" i="45"/>
  <c r="AL17" i="45"/>
  <c r="AH17" i="45"/>
  <c r="AD17" i="45"/>
  <c r="V17" i="45"/>
  <c r="BF158" i="45"/>
  <c r="AT158" i="45"/>
  <c r="AP158" i="45"/>
  <c r="AL158" i="45"/>
  <c r="AH158" i="45"/>
  <c r="AD158" i="45"/>
  <c r="V158" i="45"/>
  <c r="BD158" i="45"/>
  <c r="AZ158" i="45"/>
  <c r="AV158" i="45"/>
  <c r="AR158" i="45"/>
  <c r="AN158" i="45"/>
  <c r="AJ158" i="45"/>
  <c r="AF158" i="45"/>
  <c r="AB158" i="45"/>
  <c r="X158" i="45"/>
  <c r="BC158" i="45"/>
  <c r="AU158" i="45"/>
  <c r="AM158" i="45"/>
  <c r="AE158" i="45"/>
  <c r="W158" i="45"/>
  <c r="BA158" i="45"/>
  <c r="AS158" i="45"/>
  <c r="AK158" i="45"/>
  <c r="AC158" i="45"/>
  <c r="AY158" i="45"/>
  <c r="BB158" i="45" s="1"/>
  <c r="AQ158" i="45"/>
  <c r="AI158" i="45"/>
  <c r="AW158" i="45"/>
  <c r="AO158" i="45"/>
  <c r="BE158" i="45"/>
  <c r="Y158" i="45"/>
  <c r="BD132" i="45"/>
  <c r="AZ132" i="45"/>
  <c r="AV132" i="45"/>
  <c r="AR132" i="45"/>
  <c r="AN132" i="45"/>
  <c r="AJ132" i="45"/>
  <c r="AF132" i="45"/>
  <c r="AB132" i="45"/>
  <c r="X132" i="45"/>
  <c r="BC132" i="45"/>
  <c r="AY132" i="45"/>
  <c r="AU132" i="45"/>
  <c r="AQ132" i="45"/>
  <c r="AM132" i="45"/>
  <c r="AI132" i="45"/>
  <c r="AE132" i="45"/>
  <c r="W132" i="45"/>
  <c r="BE132" i="45"/>
  <c r="AW132" i="45"/>
  <c r="AO132" i="45"/>
  <c r="Y132" i="45"/>
  <c r="AT132" i="45"/>
  <c r="AL132" i="45"/>
  <c r="AD132" i="45"/>
  <c r="V132" i="45"/>
  <c r="BA132" i="45"/>
  <c r="AS132" i="45"/>
  <c r="AK132" i="45"/>
  <c r="AC132" i="45"/>
  <c r="AP132" i="45"/>
  <c r="AH132" i="45"/>
  <c r="BF132" i="45"/>
  <c r="BE19" i="45"/>
  <c r="BA19" i="45"/>
  <c r="AW19" i="45"/>
  <c r="AS19" i="45"/>
  <c r="AO19" i="45"/>
  <c r="AK19" i="45"/>
  <c r="AC19" i="45"/>
  <c r="Y19" i="45"/>
  <c r="BD19" i="45"/>
  <c r="AZ19" i="45"/>
  <c r="AV19" i="45"/>
  <c r="AR19" i="45"/>
  <c r="AN19" i="45"/>
  <c r="AJ19" i="45"/>
  <c r="AF19" i="45"/>
  <c r="AB19" i="45"/>
  <c r="X19" i="45"/>
  <c r="BC19" i="45"/>
  <c r="AY19" i="45"/>
  <c r="AU19" i="45"/>
  <c r="AQ19" i="45"/>
  <c r="AM19" i="45"/>
  <c r="AI19" i="45"/>
  <c r="AE19" i="45"/>
  <c r="W19" i="45"/>
  <c r="BF19" i="45"/>
  <c r="AT19" i="45"/>
  <c r="AP19" i="45"/>
  <c r="AL19" i="45"/>
  <c r="AH19" i="45"/>
  <c r="AD19" i="45"/>
  <c r="V19" i="45"/>
  <c r="BD95" i="45"/>
  <c r="AZ95" i="45"/>
  <c r="AV95" i="45"/>
  <c r="AR95" i="45"/>
  <c r="AN95" i="45"/>
  <c r="AJ95" i="45"/>
  <c r="AF95" i="45"/>
  <c r="AB95" i="45"/>
  <c r="X95" i="45"/>
  <c r="BC95" i="45"/>
  <c r="AY95" i="45"/>
  <c r="AU95" i="45"/>
  <c r="AQ95" i="45"/>
  <c r="AM95" i="45"/>
  <c r="AI95" i="45"/>
  <c r="AE95" i="45"/>
  <c r="W95" i="45"/>
  <c r="BF95" i="45"/>
  <c r="AT95" i="45"/>
  <c r="AP95" i="45"/>
  <c r="AL95" i="45"/>
  <c r="AH95" i="45"/>
  <c r="AD95" i="45"/>
  <c r="V95" i="45"/>
  <c r="BE95" i="45"/>
  <c r="AO95" i="45"/>
  <c r="Y95" i="45"/>
  <c r="BA95" i="45"/>
  <c r="AK95" i="45"/>
  <c r="AW95" i="45"/>
  <c r="AS95" i="45"/>
  <c r="AC95" i="45"/>
  <c r="BC11" i="45"/>
  <c r="AY11" i="45"/>
  <c r="AU11" i="45"/>
  <c r="AQ11" i="45"/>
  <c r="AM11" i="45"/>
  <c r="AI11" i="45"/>
  <c r="AE11" i="45"/>
  <c r="W11" i="45"/>
  <c r="BF11" i="45"/>
  <c r="AT11" i="45"/>
  <c r="AP11" i="45"/>
  <c r="AL11" i="45"/>
  <c r="AH11" i="45"/>
  <c r="AD11" i="45"/>
  <c r="V11" i="45"/>
  <c r="BE11" i="45"/>
  <c r="AW11" i="45"/>
  <c r="AO11" i="45"/>
  <c r="Y11" i="45"/>
  <c r="BD11" i="45"/>
  <c r="AV11" i="45"/>
  <c r="AN11" i="45"/>
  <c r="AF11" i="45"/>
  <c r="X11" i="45"/>
  <c r="BA11" i="45"/>
  <c r="AS11" i="45"/>
  <c r="AK11" i="45"/>
  <c r="AC11" i="45"/>
  <c r="AZ11" i="45"/>
  <c r="AR11" i="45"/>
  <c r="AJ11" i="45"/>
  <c r="AB11" i="45"/>
  <c r="Z147" i="45"/>
  <c r="AA147" i="45"/>
  <c r="AX28" i="45"/>
  <c r="Z146" i="45"/>
  <c r="AA146" i="45"/>
  <c r="AX23" i="45"/>
  <c r="BC188" i="45"/>
  <c r="AY188" i="45"/>
  <c r="AU188" i="45"/>
  <c r="AQ188" i="45"/>
  <c r="AM188" i="45"/>
  <c r="AI188" i="45"/>
  <c r="AE188" i="45"/>
  <c r="W188" i="45"/>
  <c r="BF188" i="45"/>
  <c r="AT188" i="45"/>
  <c r="AP188" i="45"/>
  <c r="AL188" i="45"/>
  <c r="AH188" i="45"/>
  <c r="AD188" i="45"/>
  <c r="V188" i="45"/>
  <c r="BE188" i="45"/>
  <c r="BA188" i="45"/>
  <c r="AW188" i="45"/>
  <c r="AS188" i="45"/>
  <c r="AO188" i="45"/>
  <c r="AK188" i="45"/>
  <c r="AC188" i="45"/>
  <c r="Y188" i="45"/>
  <c r="AV188" i="45"/>
  <c r="AF188" i="45"/>
  <c r="AR188" i="45"/>
  <c r="AB188" i="45"/>
  <c r="BD188" i="45"/>
  <c r="AN188" i="45"/>
  <c r="X188" i="45"/>
  <c r="AZ188" i="45"/>
  <c r="AJ188" i="45"/>
  <c r="AX25" i="45"/>
  <c r="AX101" i="45"/>
  <c r="BC33" i="45"/>
  <c r="AY33" i="45"/>
  <c r="AU33" i="45"/>
  <c r="AQ33" i="45"/>
  <c r="AM33" i="45"/>
  <c r="AI33" i="45"/>
  <c r="AE33" i="45"/>
  <c r="W33" i="45"/>
  <c r="BF33" i="45"/>
  <c r="BA33" i="45"/>
  <c r="AV33" i="45"/>
  <c r="AP33" i="45"/>
  <c r="AK33" i="45"/>
  <c r="AF33" i="45"/>
  <c r="BE33" i="45"/>
  <c r="AZ33" i="45"/>
  <c r="AT33" i="45"/>
  <c r="AO33" i="45"/>
  <c r="AJ33" i="45"/>
  <c r="AD33" i="45"/>
  <c r="Y33" i="45"/>
  <c r="BD33" i="45"/>
  <c r="AS33" i="45"/>
  <c r="AN33" i="45"/>
  <c r="AH33" i="45"/>
  <c r="AC33" i="45"/>
  <c r="X33" i="45"/>
  <c r="AW33" i="45"/>
  <c r="AR33" i="45"/>
  <c r="AL33" i="45"/>
  <c r="AB33" i="45"/>
  <c r="V33" i="45"/>
  <c r="BE142" i="45"/>
  <c r="BA142" i="45"/>
  <c r="AW142" i="45"/>
  <c r="AS142" i="45"/>
  <c r="AO142" i="45"/>
  <c r="AK142" i="45"/>
  <c r="AC142" i="45"/>
  <c r="Y142" i="45"/>
  <c r="BD142" i="45"/>
  <c r="AZ142" i="45"/>
  <c r="AV142" i="45"/>
  <c r="AR142" i="45"/>
  <c r="AN142" i="45"/>
  <c r="AJ142" i="45"/>
  <c r="AF142" i="45"/>
  <c r="AB142" i="45"/>
  <c r="X142" i="45"/>
  <c r="BC142" i="45"/>
  <c r="AY142" i="45"/>
  <c r="AU142" i="45"/>
  <c r="AQ142" i="45"/>
  <c r="AM142" i="45"/>
  <c r="AI142" i="45"/>
  <c r="AE142" i="45"/>
  <c r="W142" i="45"/>
  <c r="BF142" i="45"/>
  <c r="AP142" i="45"/>
  <c r="AL142" i="45"/>
  <c r="V142" i="45"/>
  <c r="AH142" i="45"/>
  <c r="AD142" i="45"/>
  <c r="AT142" i="45"/>
  <c r="BG168" i="45"/>
  <c r="BS71" i="45"/>
  <c r="G11" i="65" s="1"/>
  <c r="AX195" i="45"/>
  <c r="BF80" i="45"/>
  <c r="AT80" i="45"/>
  <c r="AP80" i="45"/>
  <c r="AL80" i="45"/>
  <c r="AH80" i="45"/>
  <c r="AD80" i="45"/>
  <c r="V80" i="45"/>
  <c r="BD80" i="45"/>
  <c r="AZ80" i="45"/>
  <c r="AV80" i="45"/>
  <c r="AR80" i="45"/>
  <c r="AN80" i="45"/>
  <c r="AJ80" i="45"/>
  <c r="AF80" i="45"/>
  <c r="AB80" i="45"/>
  <c r="AG80" i="45" s="1"/>
  <c r="X80" i="45"/>
  <c r="BC80" i="45"/>
  <c r="AU80" i="45"/>
  <c r="AM80" i="45"/>
  <c r="AE80" i="45"/>
  <c r="W80" i="45"/>
  <c r="BA80" i="45"/>
  <c r="AS80" i="45"/>
  <c r="AK80" i="45"/>
  <c r="AC80" i="45"/>
  <c r="AY80" i="45"/>
  <c r="BB80" i="45" s="1"/>
  <c r="AQ80" i="45"/>
  <c r="AI80" i="45"/>
  <c r="BE80" i="45"/>
  <c r="AW80" i="45"/>
  <c r="AO80" i="45"/>
  <c r="Y80" i="45"/>
  <c r="BD97" i="45"/>
  <c r="AZ97" i="45"/>
  <c r="AV97" i="45"/>
  <c r="AR97" i="45"/>
  <c r="AN97" i="45"/>
  <c r="AJ97" i="45"/>
  <c r="AF97" i="45"/>
  <c r="AB97" i="45"/>
  <c r="X97" i="45"/>
  <c r="BC97" i="45"/>
  <c r="BG97" i="45" s="1"/>
  <c r="AY97" i="45"/>
  <c r="AU97" i="45"/>
  <c r="AQ97" i="45"/>
  <c r="AM97" i="45"/>
  <c r="AI97" i="45"/>
  <c r="AE97" i="45"/>
  <c r="W97" i="45"/>
  <c r="BF97" i="45"/>
  <c r="AT97" i="45"/>
  <c r="AP97" i="45"/>
  <c r="AL97" i="45"/>
  <c r="AH97" i="45"/>
  <c r="AD97" i="45"/>
  <c r="V97" i="45"/>
  <c r="BE97" i="45"/>
  <c r="AO97" i="45"/>
  <c r="Y97" i="45"/>
  <c r="BA97" i="45"/>
  <c r="AK97" i="45"/>
  <c r="AW97" i="45"/>
  <c r="AS97" i="45"/>
  <c r="AC97" i="45"/>
  <c r="BB74" i="45"/>
  <c r="Z57" i="45"/>
  <c r="AA57" i="45"/>
  <c r="AG49" i="45"/>
  <c r="BE141" i="45"/>
  <c r="BA141" i="45"/>
  <c r="AW141" i="45"/>
  <c r="AS141" i="45"/>
  <c r="AO141" i="45"/>
  <c r="AK141" i="45"/>
  <c r="AC141" i="45"/>
  <c r="Y141" i="45"/>
  <c r="BD141" i="45"/>
  <c r="AZ141" i="45"/>
  <c r="AV141" i="45"/>
  <c r="AR141" i="45"/>
  <c r="AN141" i="45"/>
  <c r="AJ141" i="45"/>
  <c r="AF141" i="45"/>
  <c r="AB141" i="45"/>
  <c r="X141" i="45"/>
  <c r="BC141" i="45"/>
  <c r="AY141" i="45"/>
  <c r="BB141" i="45" s="1"/>
  <c r="AU141" i="45"/>
  <c r="AQ141" i="45"/>
  <c r="AM141" i="45"/>
  <c r="AI141" i="45"/>
  <c r="AE141" i="45"/>
  <c r="W141" i="45"/>
  <c r="BF141" i="45"/>
  <c r="AP141" i="45"/>
  <c r="AL141" i="45"/>
  <c r="V141" i="45"/>
  <c r="AH141" i="45"/>
  <c r="AT141" i="45"/>
  <c r="AD141" i="45"/>
  <c r="BS157" i="45"/>
  <c r="G19" i="65" s="1"/>
  <c r="BE165" i="45"/>
  <c r="BA165" i="45"/>
  <c r="AW165" i="45"/>
  <c r="AS165" i="45"/>
  <c r="AO165" i="45"/>
  <c r="AK165" i="45"/>
  <c r="AC165" i="45"/>
  <c r="Y165" i="45"/>
  <c r="BD165" i="45"/>
  <c r="AZ165" i="45"/>
  <c r="AV165" i="45"/>
  <c r="AR165" i="45"/>
  <c r="AN165" i="45"/>
  <c r="AJ165" i="45"/>
  <c r="AF165" i="45"/>
  <c r="AB165" i="45"/>
  <c r="X165" i="45"/>
  <c r="BC165" i="45"/>
  <c r="BG165" i="45" s="1"/>
  <c r="AY165" i="45"/>
  <c r="AU165" i="45"/>
  <c r="AQ165" i="45"/>
  <c r="AM165" i="45"/>
  <c r="AI165" i="45"/>
  <c r="AE165" i="45"/>
  <c r="W165" i="45"/>
  <c r="AL165" i="45"/>
  <c r="V165" i="45"/>
  <c r="AH165" i="45"/>
  <c r="AT165" i="45"/>
  <c r="AD165" i="45"/>
  <c r="BF165" i="45"/>
  <c r="AP165" i="45"/>
  <c r="BE70" i="45"/>
  <c r="BA70" i="45"/>
  <c r="AW70" i="45"/>
  <c r="AS70" i="45"/>
  <c r="AO70" i="45"/>
  <c r="AK70" i="45"/>
  <c r="AC70" i="45"/>
  <c r="Y70" i="45"/>
  <c r="BC70" i="45"/>
  <c r="AY70" i="45"/>
  <c r="AU70" i="45"/>
  <c r="AQ70" i="45"/>
  <c r="AM70" i="45"/>
  <c r="AI70" i="45"/>
  <c r="AE70" i="45"/>
  <c r="W70" i="45"/>
  <c r="AT70" i="45"/>
  <c r="AL70" i="45"/>
  <c r="AD70" i="45"/>
  <c r="V70" i="45"/>
  <c r="AZ70" i="45"/>
  <c r="AR70" i="45"/>
  <c r="AJ70" i="45"/>
  <c r="AB70" i="45"/>
  <c r="BF70" i="45"/>
  <c r="AP70" i="45"/>
  <c r="AH70" i="45"/>
  <c r="BD70" i="45"/>
  <c r="AV70" i="45"/>
  <c r="AN70" i="45"/>
  <c r="AF70" i="45"/>
  <c r="X70" i="45"/>
  <c r="BC116" i="45"/>
  <c r="AY116" i="45"/>
  <c r="BB116" i="45" s="1"/>
  <c r="AU116" i="45"/>
  <c r="AQ116" i="45"/>
  <c r="AM116" i="45"/>
  <c r="AI116" i="45"/>
  <c r="AE116" i="45"/>
  <c r="BE116" i="45"/>
  <c r="AZ116" i="45"/>
  <c r="AT116" i="45"/>
  <c r="AO116" i="45"/>
  <c r="AJ116" i="45"/>
  <c r="AD116" i="45"/>
  <c r="Y116" i="45"/>
  <c r="BD116" i="45"/>
  <c r="AS116" i="45"/>
  <c r="AN116" i="45"/>
  <c r="AH116" i="45"/>
  <c r="AC116" i="45"/>
  <c r="X116" i="45"/>
  <c r="AW116" i="45"/>
  <c r="AR116" i="45"/>
  <c r="AL116" i="45"/>
  <c r="AB116" i="45"/>
  <c r="W116" i="45"/>
  <c r="BF116" i="45"/>
  <c r="AK116" i="45"/>
  <c r="BA116" i="45"/>
  <c r="AF116" i="45"/>
  <c r="AV116" i="45"/>
  <c r="AP116" i="45"/>
  <c r="V116" i="45"/>
  <c r="BF76" i="45"/>
  <c r="AT76" i="45"/>
  <c r="AP76" i="45"/>
  <c r="AL76" i="45"/>
  <c r="AH76" i="45"/>
  <c r="AD76" i="45"/>
  <c r="V76" i="45"/>
  <c r="BD76" i="45"/>
  <c r="AZ76" i="45"/>
  <c r="AV76" i="45"/>
  <c r="AR76" i="45"/>
  <c r="AN76" i="45"/>
  <c r="AJ76" i="45"/>
  <c r="AF76" i="45"/>
  <c r="AB76" i="45"/>
  <c r="X76" i="45"/>
  <c r="BC76" i="45"/>
  <c r="AU76" i="45"/>
  <c r="AM76" i="45"/>
  <c r="AE76" i="45"/>
  <c r="W76" i="45"/>
  <c r="BA76" i="45"/>
  <c r="AS76" i="45"/>
  <c r="AK76" i="45"/>
  <c r="AC76" i="45"/>
  <c r="AY76" i="45"/>
  <c r="BB76" i="45" s="1"/>
  <c r="AQ76" i="45"/>
  <c r="AI76" i="45"/>
  <c r="BE76" i="45"/>
  <c r="AW76" i="45"/>
  <c r="AO76" i="45"/>
  <c r="Y76" i="45"/>
  <c r="AG53" i="45"/>
  <c r="Z53" i="45"/>
  <c r="AA53" i="45"/>
  <c r="BC31" i="45"/>
  <c r="AY31" i="45"/>
  <c r="AU31" i="45"/>
  <c r="AQ31" i="45"/>
  <c r="AM31" i="45"/>
  <c r="AI31" i="45"/>
  <c r="AE31" i="45"/>
  <c r="W31" i="45"/>
  <c r="BF31" i="45"/>
  <c r="BA31" i="45"/>
  <c r="AV31" i="45"/>
  <c r="AP31" i="45"/>
  <c r="AK31" i="45"/>
  <c r="AF31" i="45"/>
  <c r="BE31" i="45"/>
  <c r="AZ31" i="45"/>
  <c r="AT31" i="45"/>
  <c r="AO31" i="45"/>
  <c r="AJ31" i="45"/>
  <c r="AD31" i="45"/>
  <c r="Y31" i="45"/>
  <c r="BD31" i="45"/>
  <c r="AS31" i="45"/>
  <c r="AN31" i="45"/>
  <c r="AH31" i="45"/>
  <c r="AC31" i="45"/>
  <c r="X31" i="45"/>
  <c r="AW31" i="45"/>
  <c r="AR31" i="45"/>
  <c r="AL31" i="45"/>
  <c r="AB31" i="45"/>
  <c r="V31" i="45"/>
  <c r="AX168" i="45"/>
  <c r="BC59" i="45"/>
  <c r="BG59" i="45" s="1"/>
  <c r="AY59" i="45"/>
  <c r="AU59" i="45"/>
  <c r="AQ59" i="45"/>
  <c r="AM59" i="45"/>
  <c r="AI59" i="45"/>
  <c r="AE59" i="45"/>
  <c r="W59" i="45"/>
  <c r="BF59" i="45"/>
  <c r="AT59" i="45"/>
  <c r="AP59" i="45"/>
  <c r="AL59" i="45"/>
  <c r="AH59" i="45"/>
  <c r="AD59" i="45"/>
  <c r="V59" i="45"/>
  <c r="BE59" i="45"/>
  <c r="BA59" i="45"/>
  <c r="AW59" i="45"/>
  <c r="AS59" i="45"/>
  <c r="AO59" i="45"/>
  <c r="AK59" i="45"/>
  <c r="AC59" i="45"/>
  <c r="Y59" i="45"/>
  <c r="BD59" i="45"/>
  <c r="AN59" i="45"/>
  <c r="X59" i="45"/>
  <c r="AZ59" i="45"/>
  <c r="AJ59" i="45"/>
  <c r="AV59" i="45"/>
  <c r="AF59" i="45"/>
  <c r="AR59" i="45"/>
  <c r="AB59" i="45"/>
  <c r="BS93" i="45"/>
  <c r="G13" i="65" s="1"/>
  <c r="F4" i="65"/>
  <c r="BQ4" i="45"/>
  <c r="E4" i="65" s="1"/>
  <c r="Z195" i="45"/>
  <c r="AA195" i="45"/>
  <c r="AG22" i="45"/>
  <c r="Z22" i="45"/>
  <c r="AA22" i="45"/>
  <c r="AG74" i="45"/>
  <c r="Z74" i="45"/>
  <c r="AA74" i="45"/>
  <c r="AG54" i="45"/>
  <c r="Z54" i="45"/>
  <c r="AA54" i="45"/>
  <c r="BD125" i="45"/>
  <c r="AZ125" i="45"/>
  <c r="AV125" i="45"/>
  <c r="AR125" i="45"/>
  <c r="AN125" i="45"/>
  <c r="AJ125" i="45"/>
  <c r="AF125" i="45"/>
  <c r="AB125" i="45"/>
  <c r="X125" i="45"/>
  <c r="BC125" i="45"/>
  <c r="AY125" i="45"/>
  <c r="AU125" i="45"/>
  <c r="AQ125" i="45"/>
  <c r="AM125" i="45"/>
  <c r="AI125" i="45"/>
  <c r="AE125" i="45"/>
  <c r="W125" i="45"/>
  <c r="BF125" i="45"/>
  <c r="AT125" i="45"/>
  <c r="AP125" i="45"/>
  <c r="AL125" i="45"/>
  <c r="AH125" i="45"/>
  <c r="AD125" i="45"/>
  <c r="V125" i="45"/>
  <c r="BE125" i="45"/>
  <c r="AO125" i="45"/>
  <c r="Y125" i="45"/>
  <c r="BA125" i="45"/>
  <c r="AK125" i="45"/>
  <c r="AW125" i="45"/>
  <c r="AS125" i="45"/>
  <c r="AC125" i="45"/>
  <c r="AG57" i="45"/>
  <c r="AX57" i="45"/>
  <c r="BG57" i="45"/>
  <c r="F20" i="65"/>
  <c r="BQ170" i="45"/>
  <c r="E20" i="65" s="1"/>
  <c r="AG148" i="45"/>
  <c r="Z148" i="45"/>
  <c r="AA148" i="45"/>
  <c r="F7" i="65"/>
  <c r="BQ35" i="45"/>
  <c r="E7" i="65" s="1"/>
  <c r="BB28" i="45"/>
  <c r="BD179" i="45"/>
  <c r="AZ179" i="45"/>
  <c r="BF179" i="45"/>
  <c r="BA179" i="45"/>
  <c r="AV179" i="45"/>
  <c r="AR179" i="45"/>
  <c r="AN179" i="45"/>
  <c r="AJ179" i="45"/>
  <c r="AF179" i="45"/>
  <c r="AB179" i="45"/>
  <c r="X179" i="45"/>
  <c r="BE179" i="45"/>
  <c r="AY179" i="45"/>
  <c r="BB179" i="45" s="1"/>
  <c r="AU179" i="45"/>
  <c r="AQ179" i="45"/>
  <c r="AM179" i="45"/>
  <c r="AI179" i="45"/>
  <c r="AE179" i="45"/>
  <c r="W179" i="45"/>
  <c r="BC179" i="45"/>
  <c r="AT179" i="45"/>
  <c r="AP179" i="45"/>
  <c r="AL179" i="45"/>
  <c r="AH179" i="45"/>
  <c r="AD179" i="45"/>
  <c r="V179" i="45"/>
  <c r="AO179" i="45"/>
  <c r="Y179" i="45"/>
  <c r="AK179" i="45"/>
  <c r="AW179" i="45"/>
  <c r="AC179" i="45"/>
  <c r="AS179" i="45"/>
  <c r="BD177" i="45"/>
  <c r="AZ177" i="45"/>
  <c r="AV177" i="45"/>
  <c r="AR177" i="45"/>
  <c r="AN177" i="45"/>
  <c r="AJ177" i="45"/>
  <c r="AF177" i="45"/>
  <c r="AB177" i="45"/>
  <c r="X177" i="45"/>
  <c r="BC177" i="45"/>
  <c r="AY177" i="45"/>
  <c r="AU177" i="45"/>
  <c r="AQ177" i="45"/>
  <c r="AM177" i="45"/>
  <c r="AI177" i="45"/>
  <c r="AE177" i="45"/>
  <c r="W177" i="45"/>
  <c r="BF177" i="45"/>
  <c r="AT177" i="45"/>
  <c r="AP177" i="45"/>
  <c r="AL177" i="45"/>
  <c r="AH177" i="45"/>
  <c r="AD177" i="45"/>
  <c r="V177" i="45"/>
  <c r="BA177" i="45"/>
  <c r="AK177" i="45"/>
  <c r="AW177" i="45"/>
  <c r="AS177" i="45"/>
  <c r="AC177" i="45"/>
  <c r="Y177" i="45"/>
  <c r="BE177" i="45"/>
  <c r="AO177" i="45"/>
  <c r="AX49" i="45"/>
  <c r="BB23" i="45"/>
  <c r="BG24" i="45"/>
  <c r="AX24" i="45"/>
  <c r="BC172" i="45"/>
  <c r="AY172" i="45"/>
  <c r="AU172" i="45"/>
  <c r="AQ172" i="45"/>
  <c r="AM172" i="45"/>
  <c r="AI172" i="45"/>
  <c r="AE172" i="45"/>
  <c r="W172" i="45"/>
  <c r="BF172" i="45"/>
  <c r="AT172" i="45"/>
  <c r="AP172" i="45"/>
  <c r="AL172" i="45"/>
  <c r="AH172" i="45"/>
  <c r="AD172" i="45"/>
  <c r="V172" i="45"/>
  <c r="AZ172" i="45"/>
  <c r="AR172" i="45"/>
  <c r="AJ172" i="45"/>
  <c r="AB172" i="45"/>
  <c r="BE172" i="45"/>
  <c r="AW172" i="45"/>
  <c r="AO172" i="45"/>
  <c r="Y172" i="45"/>
  <c r="BD172" i="45"/>
  <c r="AV172" i="45"/>
  <c r="AN172" i="45"/>
  <c r="AF172" i="45"/>
  <c r="X172" i="45"/>
  <c r="AC172" i="45"/>
  <c r="BA172" i="45"/>
  <c r="AS172" i="45"/>
  <c r="AK172" i="45"/>
  <c r="F16" i="65"/>
  <c r="BQ127" i="45"/>
  <c r="E16" i="65" s="1"/>
  <c r="BG47" i="45"/>
  <c r="BB25" i="45"/>
  <c r="BD113" i="45"/>
  <c r="AZ113" i="45"/>
  <c r="AV113" i="45"/>
  <c r="AR113" i="45"/>
  <c r="AN113" i="45"/>
  <c r="AJ113" i="45"/>
  <c r="AF113" i="45"/>
  <c r="AB113" i="45"/>
  <c r="X113" i="45"/>
  <c r="BC113" i="45"/>
  <c r="AY113" i="45"/>
  <c r="AU113" i="45"/>
  <c r="AQ113" i="45"/>
  <c r="AM113" i="45"/>
  <c r="AI113" i="45"/>
  <c r="AE113" i="45"/>
  <c r="W113" i="45"/>
  <c r="BF113" i="45"/>
  <c r="AT113" i="45"/>
  <c r="AP113" i="45"/>
  <c r="AL113" i="45"/>
  <c r="AH113" i="45"/>
  <c r="AD113" i="45"/>
  <c r="V113" i="45"/>
  <c r="BA113" i="45"/>
  <c r="AK113" i="45"/>
  <c r="AW113" i="45"/>
  <c r="AS113" i="45"/>
  <c r="AC113" i="45"/>
  <c r="BE113" i="45"/>
  <c r="AO113" i="45"/>
  <c r="Y113" i="45"/>
  <c r="F5" i="65"/>
  <c r="BQ12" i="45"/>
  <c r="E5" i="65" s="1"/>
  <c r="AG30" i="45"/>
  <c r="Z30" i="45"/>
  <c r="AA30" i="45"/>
  <c r="BE20" i="45"/>
  <c r="BA20" i="45"/>
  <c r="AW20" i="45"/>
  <c r="AS20" i="45"/>
  <c r="AO20" i="45"/>
  <c r="AK20" i="45"/>
  <c r="AC20" i="45"/>
  <c r="Y20" i="45"/>
  <c r="BD20" i="45"/>
  <c r="AZ20" i="45"/>
  <c r="AV20" i="45"/>
  <c r="AR20" i="45"/>
  <c r="AN20" i="45"/>
  <c r="AJ20" i="45"/>
  <c r="AF20" i="45"/>
  <c r="AB20" i="45"/>
  <c r="X20" i="45"/>
  <c r="BC20" i="45"/>
  <c r="AY20" i="45"/>
  <c r="BB20" i="45" s="1"/>
  <c r="AU20" i="45"/>
  <c r="AQ20" i="45"/>
  <c r="AM20" i="45"/>
  <c r="AI20" i="45"/>
  <c r="AE20" i="45"/>
  <c r="W20" i="45"/>
  <c r="BF20" i="45"/>
  <c r="AT20" i="45"/>
  <c r="AP20" i="45"/>
  <c r="AL20" i="45"/>
  <c r="AH20" i="45"/>
  <c r="AD20" i="45"/>
  <c r="V20" i="45"/>
  <c r="AX135" i="45"/>
  <c r="AG151" i="45"/>
  <c r="BG151" i="45"/>
  <c r="AG50" i="45"/>
  <c r="Z50" i="45"/>
  <c r="AA50" i="45"/>
  <c r="BE13" i="45"/>
  <c r="BA13" i="45"/>
  <c r="AW13" i="45"/>
  <c r="AS13" i="45"/>
  <c r="AO13" i="45"/>
  <c r="AK13" i="45"/>
  <c r="AC13" i="45"/>
  <c r="Y13" i="45"/>
  <c r="BD13" i="45"/>
  <c r="AZ13" i="45"/>
  <c r="AV13" i="45"/>
  <c r="AR13" i="45"/>
  <c r="AN13" i="45"/>
  <c r="AJ13" i="45"/>
  <c r="AF13" i="45"/>
  <c r="AB13" i="45"/>
  <c r="X13" i="45"/>
  <c r="AY13" i="45"/>
  <c r="BB13" i="45" s="1"/>
  <c r="AQ13" i="45"/>
  <c r="AI13" i="45"/>
  <c r="BF13" i="45"/>
  <c r="AP13" i="45"/>
  <c r="AH13" i="45"/>
  <c r="BC13" i="45"/>
  <c r="AU13" i="45"/>
  <c r="AM13" i="45"/>
  <c r="AE13" i="45"/>
  <c r="W13" i="45"/>
  <c r="AT13" i="45"/>
  <c r="AL13" i="45"/>
  <c r="AD13" i="45"/>
  <c r="V13" i="45"/>
  <c r="BG196" i="45"/>
  <c r="AX196" i="45"/>
  <c r="BD126" i="45"/>
  <c r="AZ126" i="45"/>
  <c r="AV126" i="45"/>
  <c r="AR126" i="45"/>
  <c r="AN126" i="45"/>
  <c r="AJ126" i="45"/>
  <c r="AF126" i="45"/>
  <c r="AB126" i="45"/>
  <c r="X126" i="45"/>
  <c r="BC126" i="45"/>
  <c r="AY126" i="45"/>
  <c r="AU126" i="45"/>
  <c r="AQ126" i="45"/>
  <c r="AM126" i="45"/>
  <c r="AI126" i="45"/>
  <c r="AE126" i="45"/>
  <c r="W126" i="45"/>
  <c r="BF126" i="45"/>
  <c r="AT126" i="45"/>
  <c r="AP126" i="45"/>
  <c r="AL126" i="45"/>
  <c r="AH126" i="45"/>
  <c r="AD126" i="45"/>
  <c r="V126" i="45"/>
  <c r="AW126" i="45"/>
  <c r="AS126" i="45"/>
  <c r="AC126" i="45"/>
  <c r="BE126" i="45"/>
  <c r="AO126" i="45"/>
  <c r="Y126" i="45"/>
  <c r="AK126" i="45"/>
  <c r="BA126" i="45"/>
  <c r="Z181" i="45"/>
  <c r="AA181" i="45"/>
  <c r="BC173" i="45"/>
  <c r="BG173" i="45" s="1"/>
  <c r="AY173" i="45"/>
  <c r="AU173" i="45"/>
  <c r="AQ173" i="45"/>
  <c r="AM173" i="45"/>
  <c r="AI173" i="45"/>
  <c r="AE173" i="45"/>
  <c r="W173" i="45"/>
  <c r="BF173" i="45"/>
  <c r="AT173" i="45"/>
  <c r="AP173" i="45"/>
  <c r="AL173" i="45"/>
  <c r="AH173" i="45"/>
  <c r="AD173" i="45"/>
  <c r="V173" i="45"/>
  <c r="AZ173" i="45"/>
  <c r="AR173" i="45"/>
  <c r="AJ173" i="45"/>
  <c r="AB173" i="45"/>
  <c r="BE173" i="45"/>
  <c r="AW173" i="45"/>
  <c r="AO173" i="45"/>
  <c r="Y173" i="45"/>
  <c r="BD173" i="45"/>
  <c r="AV173" i="45"/>
  <c r="AN173" i="45"/>
  <c r="AF173" i="45"/>
  <c r="X173" i="45"/>
  <c r="AK173" i="45"/>
  <c r="AC173" i="45"/>
  <c r="BA173" i="45"/>
  <c r="AS173" i="45"/>
  <c r="AX55" i="45"/>
  <c r="BB27" i="45"/>
  <c r="F13" i="65"/>
  <c r="BQ93" i="45"/>
  <c r="E13" i="65" s="1"/>
  <c r="BE45" i="45"/>
  <c r="BA45" i="45"/>
  <c r="AW45" i="45"/>
  <c r="AS45" i="45"/>
  <c r="AO45" i="45"/>
  <c r="AK45" i="45"/>
  <c r="AC45" i="45"/>
  <c r="Y45" i="45"/>
  <c r="BD45" i="45"/>
  <c r="AZ45" i="45"/>
  <c r="AV45" i="45"/>
  <c r="AR45" i="45"/>
  <c r="AN45" i="45"/>
  <c r="AJ45" i="45"/>
  <c r="AF45" i="45"/>
  <c r="AB45" i="45"/>
  <c r="X45" i="45"/>
  <c r="BC45" i="45"/>
  <c r="BG45" i="45" s="1"/>
  <c r="AY45" i="45"/>
  <c r="AU45" i="45"/>
  <c r="AQ45" i="45"/>
  <c r="AM45" i="45"/>
  <c r="AI45" i="45"/>
  <c r="AE45" i="45"/>
  <c r="W45" i="45"/>
  <c r="AT45" i="45"/>
  <c r="AD45" i="45"/>
  <c r="BF45" i="45"/>
  <c r="AP45" i="45"/>
  <c r="AL45" i="45"/>
  <c r="V45" i="45"/>
  <c r="AH45" i="45"/>
  <c r="BE42" i="45"/>
  <c r="BA42" i="45"/>
  <c r="AW42" i="45"/>
  <c r="AS42" i="45"/>
  <c r="AO42" i="45"/>
  <c r="AK42" i="45"/>
  <c r="AC42" i="45"/>
  <c r="Y42" i="45"/>
  <c r="BD42" i="45"/>
  <c r="AZ42" i="45"/>
  <c r="AV42" i="45"/>
  <c r="AR42" i="45"/>
  <c r="AN42" i="45"/>
  <c r="AJ42" i="45"/>
  <c r="AF42" i="45"/>
  <c r="AB42" i="45"/>
  <c r="X42" i="45"/>
  <c r="BC42" i="45"/>
  <c r="BG42" i="45" s="1"/>
  <c r="AY42" i="45"/>
  <c r="AU42" i="45"/>
  <c r="AQ42" i="45"/>
  <c r="AM42" i="45"/>
  <c r="AI42" i="45"/>
  <c r="AE42" i="45"/>
  <c r="W42" i="45"/>
  <c r="AT42" i="45"/>
  <c r="AD42" i="45"/>
  <c r="BF42" i="45"/>
  <c r="AP42" i="45"/>
  <c r="AL42" i="45"/>
  <c r="V42" i="45"/>
  <c r="AH42" i="45"/>
  <c r="BE41" i="45"/>
  <c r="BA41" i="45"/>
  <c r="AW41" i="45"/>
  <c r="AS41" i="45"/>
  <c r="AO41" i="45"/>
  <c r="AK41" i="45"/>
  <c r="AC41" i="45"/>
  <c r="Y41" i="45"/>
  <c r="BD41" i="45"/>
  <c r="AZ41" i="45"/>
  <c r="AV41" i="45"/>
  <c r="AR41" i="45"/>
  <c r="AN41" i="45"/>
  <c r="AJ41" i="45"/>
  <c r="AF41" i="45"/>
  <c r="AB41" i="45"/>
  <c r="X41" i="45"/>
  <c r="BC41" i="45"/>
  <c r="BG41" i="45" s="1"/>
  <c r="AY41" i="45"/>
  <c r="AU41" i="45"/>
  <c r="AQ41" i="45"/>
  <c r="AM41" i="45"/>
  <c r="AI41" i="45"/>
  <c r="AE41" i="45"/>
  <c r="W41" i="45"/>
  <c r="AT41" i="45"/>
  <c r="AD41" i="45"/>
  <c r="BF41" i="45"/>
  <c r="AP41" i="45"/>
  <c r="AL41" i="45"/>
  <c r="V41" i="45"/>
  <c r="AH41" i="45"/>
  <c r="BG29" i="45"/>
  <c r="AX29" i="45"/>
  <c r="BF5" i="45"/>
  <c r="AT5" i="45"/>
  <c r="AP5" i="45"/>
  <c r="AL5" i="45"/>
  <c r="AH5" i="45"/>
  <c r="AD5" i="45"/>
  <c r="V5" i="45"/>
  <c r="BE5" i="45"/>
  <c r="BA5" i="45"/>
  <c r="AW5" i="45"/>
  <c r="AS5" i="45"/>
  <c r="AO5" i="45"/>
  <c r="AK5" i="45"/>
  <c r="AC5" i="45"/>
  <c r="Y5" i="45"/>
  <c r="BD5" i="45"/>
  <c r="AZ5" i="45"/>
  <c r="AV5" i="45"/>
  <c r="AR5" i="45"/>
  <c r="AN5" i="45"/>
  <c r="AJ5" i="45"/>
  <c r="AF5" i="45"/>
  <c r="AB5" i="45"/>
  <c r="X5" i="45"/>
  <c r="BC5" i="45"/>
  <c r="AY5" i="45"/>
  <c r="AU5" i="45"/>
  <c r="AQ5" i="45"/>
  <c r="AM5" i="45"/>
  <c r="AI5" i="45"/>
  <c r="AE5" i="45"/>
  <c r="W5" i="45"/>
  <c r="Z103" i="45"/>
  <c r="AA103" i="45"/>
  <c r="F11" i="65"/>
  <c r="BQ71" i="45"/>
  <c r="E11" i="65" s="1"/>
  <c r="BE156" i="45"/>
  <c r="BA156" i="45"/>
  <c r="AW156" i="45"/>
  <c r="AS156" i="45"/>
  <c r="AO156" i="45"/>
  <c r="AK156" i="45"/>
  <c r="AC156" i="45"/>
  <c r="Y156" i="45"/>
  <c r="BC156" i="45"/>
  <c r="AY156" i="45"/>
  <c r="AU156" i="45"/>
  <c r="AQ156" i="45"/>
  <c r="AM156" i="45"/>
  <c r="AI156" i="45"/>
  <c r="AE156" i="45"/>
  <c r="W156" i="45"/>
  <c r="AT156" i="45"/>
  <c r="AL156" i="45"/>
  <c r="AD156" i="45"/>
  <c r="V156" i="45"/>
  <c r="AZ156" i="45"/>
  <c r="AR156" i="45"/>
  <c r="AJ156" i="45"/>
  <c r="AB156" i="45"/>
  <c r="BF156" i="45"/>
  <c r="AP156" i="45"/>
  <c r="AH156" i="45"/>
  <c r="AF156" i="45"/>
  <c r="BD156" i="45"/>
  <c r="X156" i="45"/>
  <c r="AV156" i="45"/>
  <c r="AN156" i="45"/>
  <c r="AG169" i="45"/>
  <c r="BG169" i="45"/>
  <c r="AX169" i="45"/>
  <c r="BE128" i="45"/>
  <c r="BA128" i="45"/>
  <c r="AW128" i="45"/>
  <c r="AS128" i="45"/>
  <c r="AO128" i="45"/>
  <c r="AK128" i="45"/>
  <c r="AC128" i="45"/>
  <c r="Y128" i="45"/>
  <c r="BD128" i="45"/>
  <c r="AZ128" i="45"/>
  <c r="AV128" i="45"/>
  <c r="AR128" i="45"/>
  <c r="AN128" i="45"/>
  <c r="AJ128" i="45"/>
  <c r="AF128" i="45"/>
  <c r="AB128" i="45"/>
  <c r="X128" i="45"/>
  <c r="BC128" i="45"/>
  <c r="AY128" i="45"/>
  <c r="AU128" i="45"/>
  <c r="AQ128" i="45"/>
  <c r="AM128" i="45"/>
  <c r="AI128" i="45"/>
  <c r="AE128" i="45"/>
  <c r="W128" i="45"/>
  <c r="AL128" i="45"/>
  <c r="V128" i="45"/>
  <c r="AH128" i="45"/>
  <c r="AT128" i="45"/>
  <c r="AD128" i="45"/>
  <c r="AP128" i="45"/>
  <c r="BF128" i="45"/>
  <c r="AG79" i="45"/>
  <c r="Z79" i="45"/>
  <c r="AA79" i="45"/>
  <c r="BC10" i="45"/>
  <c r="BG10" i="45" s="1"/>
  <c r="AY10" i="45"/>
  <c r="AU10" i="45"/>
  <c r="AQ10" i="45"/>
  <c r="AM10" i="45"/>
  <c r="AI10" i="45"/>
  <c r="AE10" i="45"/>
  <c r="W10" i="45"/>
  <c r="BF10" i="45"/>
  <c r="AT10" i="45"/>
  <c r="AP10" i="45"/>
  <c r="AL10" i="45"/>
  <c r="AH10" i="45"/>
  <c r="AD10" i="45"/>
  <c r="V10" i="45"/>
  <c r="BE10" i="45"/>
  <c r="AW10" i="45"/>
  <c r="AO10" i="45"/>
  <c r="Y10" i="45"/>
  <c r="BD10" i="45"/>
  <c r="AV10" i="45"/>
  <c r="AN10" i="45"/>
  <c r="AF10" i="45"/>
  <c r="X10" i="45"/>
  <c r="BA10" i="45"/>
  <c r="AS10" i="45"/>
  <c r="AK10" i="45"/>
  <c r="AC10" i="45"/>
  <c r="AZ10" i="45"/>
  <c r="AR10" i="45"/>
  <c r="AJ10" i="45"/>
  <c r="AB10" i="45"/>
  <c r="Z102" i="45"/>
  <c r="AA102" i="45"/>
  <c r="Z37" i="45"/>
  <c r="AA37" i="45"/>
  <c r="BB37" i="45"/>
  <c r="BS170" i="45"/>
  <c r="G20" i="65" s="1"/>
  <c r="BD123" i="45"/>
  <c r="AZ123" i="45"/>
  <c r="AV123" i="45"/>
  <c r="AR123" i="45"/>
  <c r="AN123" i="45"/>
  <c r="AJ123" i="45"/>
  <c r="AF123" i="45"/>
  <c r="AB123" i="45"/>
  <c r="X123" i="45"/>
  <c r="BC123" i="45"/>
  <c r="AY123" i="45"/>
  <c r="BB123" i="45" s="1"/>
  <c r="AU123" i="45"/>
  <c r="AQ123" i="45"/>
  <c r="AM123" i="45"/>
  <c r="AI123" i="45"/>
  <c r="AE123" i="45"/>
  <c r="W123" i="45"/>
  <c r="BE123" i="45"/>
  <c r="AW123" i="45"/>
  <c r="AO123" i="45"/>
  <c r="Y123" i="45"/>
  <c r="AT123" i="45"/>
  <c r="AL123" i="45"/>
  <c r="AD123" i="45"/>
  <c r="V123" i="45"/>
  <c r="BA123" i="45"/>
  <c r="AS123" i="45"/>
  <c r="AK123" i="45"/>
  <c r="AC123" i="45"/>
  <c r="AP123" i="45"/>
  <c r="AH123" i="45"/>
  <c r="BF123" i="45"/>
  <c r="BD119" i="45"/>
  <c r="AZ119" i="45"/>
  <c r="AV119" i="45"/>
  <c r="AR119" i="45"/>
  <c r="AN119" i="45"/>
  <c r="AJ119" i="45"/>
  <c r="AF119" i="45"/>
  <c r="AB119" i="45"/>
  <c r="X119" i="45"/>
  <c r="BC119" i="45"/>
  <c r="AY119" i="45"/>
  <c r="BB119" i="45" s="1"/>
  <c r="AU119" i="45"/>
  <c r="AQ119" i="45"/>
  <c r="AM119" i="45"/>
  <c r="AI119" i="45"/>
  <c r="AE119" i="45"/>
  <c r="W119" i="45"/>
  <c r="BE119" i="45"/>
  <c r="AW119" i="45"/>
  <c r="AO119" i="45"/>
  <c r="Y119" i="45"/>
  <c r="AT119" i="45"/>
  <c r="AL119" i="45"/>
  <c r="AD119" i="45"/>
  <c r="V119" i="45"/>
  <c r="BA119" i="45"/>
  <c r="AS119" i="45"/>
  <c r="AK119" i="45"/>
  <c r="AC119" i="45"/>
  <c r="BF119" i="45"/>
  <c r="AP119" i="45"/>
  <c r="AH119" i="45"/>
  <c r="BD114" i="45"/>
  <c r="AZ114" i="45"/>
  <c r="AV114" i="45"/>
  <c r="AR114" i="45"/>
  <c r="AN114" i="45"/>
  <c r="AJ114" i="45"/>
  <c r="AF114" i="45"/>
  <c r="AB114" i="45"/>
  <c r="AG114" i="45" s="1"/>
  <c r="X114" i="45"/>
  <c r="BC114" i="45"/>
  <c r="AY114" i="45"/>
  <c r="BB114" i="45" s="1"/>
  <c r="AU114" i="45"/>
  <c r="AQ114" i="45"/>
  <c r="AM114" i="45"/>
  <c r="AI114" i="45"/>
  <c r="AE114" i="45"/>
  <c r="W114" i="45"/>
  <c r="BF114" i="45"/>
  <c r="AT114" i="45"/>
  <c r="AP114" i="45"/>
  <c r="AL114" i="45"/>
  <c r="AH114" i="45"/>
  <c r="AD114" i="45"/>
  <c r="V114" i="45"/>
  <c r="AS114" i="45"/>
  <c r="AC114" i="45"/>
  <c r="BE114" i="45"/>
  <c r="AO114" i="45"/>
  <c r="Y114" i="45"/>
  <c r="BA114" i="45"/>
  <c r="AK114" i="45"/>
  <c r="AW114" i="45"/>
  <c r="BF77" i="45"/>
  <c r="AT77" i="45"/>
  <c r="AP77" i="45"/>
  <c r="AL77" i="45"/>
  <c r="AH77" i="45"/>
  <c r="AD77" i="45"/>
  <c r="V77" i="45"/>
  <c r="BD77" i="45"/>
  <c r="AZ77" i="45"/>
  <c r="AV77" i="45"/>
  <c r="AR77" i="45"/>
  <c r="AN77" i="45"/>
  <c r="AJ77" i="45"/>
  <c r="AF77" i="45"/>
  <c r="AB77" i="45"/>
  <c r="X77" i="45"/>
  <c r="BA77" i="45"/>
  <c r="AS77" i="45"/>
  <c r="AK77" i="45"/>
  <c r="AC77" i="45"/>
  <c r="AY77" i="45"/>
  <c r="AQ77" i="45"/>
  <c r="AI77" i="45"/>
  <c r="BE77" i="45"/>
  <c r="AW77" i="45"/>
  <c r="AO77" i="45"/>
  <c r="Y77" i="45"/>
  <c r="BC77" i="45"/>
  <c r="AU77" i="45"/>
  <c r="AM77" i="45"/>
  <c r="AE77" i="45"/>
  <c r="W77" i="45"/>
  <c r="AX68" i="45"/>
  <c r="AX27" i="45"/>
  <c r="BC118" i="45"/>
  <c r="AY118" i="45"/>
  <c r="AU118" i="45"/>
  <c r="AQ118" i="45"/>
  <c r="AM118" i="45"/>
  <c r="AI118" i="45"/>
  <c r="AE118" i="45"/>
  <c r="W118" i="45"/>
  <c r="BE118" i="45"/>
  <c r="AZ118" i="45"/>
  <c r="AT118" i="45"/>
  <c r="AO118" i="45"/>
  <c r="AJ118" i="45"/>
  <c r="AD118" i="45"/>
  <c r="Y118" i="45"/>
  <c r="BD118" i="45"/>
  <c r="AS118" i="45"/>
  <c r="AN118" i="45"/>
  <c r="AH118" i="45"/>
  <c r="AC118" i="45"/>
  <c r="X118" i="45"/>
  <c r="AW118" i="45"/>
  <c r="AR118" i="45"/>
  <c r="AL118" i="45"/>
  <c r="AB118" i="45"/>
  <c r="V118" i="45"/>
  <c r="AP118" i="45"/>
  <c r="BF118" i="45"/>
  <c r="AK118" i="45"/>
  <c r="BA118" i="45"/>
  <c r="AF118" i="45"/>
  <c r="AV118" i="45"/>
  <c r="BC88" i="45"/>
  <c r="BG88" i="45" s="1"/>
  <c r="AY88" i="45"/>
  <c r="AU88" i="45"/>
  <c r="AQ88" i="45"/>
  <c r="AM88" i="45"/>
  <c r="AI88" i="45"/>
  <c r="AE88" i="45"/>
  <c r="W88" i="45"/>
  <c r="BF88" i="45"/>
  <c r="AT88" i="45"/>
  <c r="AP88" i="45"/>
  <c r="AL88" i="45"/>
  <c r="AH88" i="45"/>
  <c r="AD88" i="45"/>
  <c r="V88" i="45"/>
  <c r="BE88" i="45"/>
  <c r="BA88" i="45"/>
  <c r="AW88" i="45"/>
  <c r="AS88" i="45"/>
  <c r="AO88" i="45"/>
  <c r="AK88" i="45"/>
  <c r="AC88" i="45"/>
  <c r="Y88" i="45"/>
  <c r="BD88" i="45"/>
  <c r="AN88" i="45"/>
  <c r="X88" i="45"/>
  <c r="AZ88" i="45"/>
  <c r="AJ88" i="45"/>
  <c r="AV88" i="45"/>
  <c r="AF88" i="45"/>
  <c r="AR88" i="45"/>
  <c r="AB88" i="45"/>
  <c r="BS65" i="45"/>
  <c r="G10" i="65" s="1"/>
  <c r="BE43" i="45"/>
  <c r="BA43" i="45"/>
  <c r="AW43" i="45"/>
  <c r="AS43" i="45"/>
  <c r="AO43" i="45"/>
  <c r="AK43" i="45"/>
  <c r="AC43" i="45"/>
  <c r="Y43" i="45"/>
  <c r="BD43" i="45"/>
  <c r="AZ43" i="45"/>
  <c r="AV43" i="45"/>
  <c r="AR43" i="45"/>
  <c r="AN43" i="45"/>
  <c r="AJ43" i="45"/>
  <c r="AF43" i="45"/>
  <c r="AB43" i="45"/>
  <c r="AG43" i="45" s="1"/>
  <c r="X43" i="45"/>
  <c r="BC43" i="45"/>
  <c r="AY43" i="45"/>
  <c r="AU43" i="45"/>
  <c r="AQ43" i="45"/>
  <c r="AM43" i="45"/>
  <c r="AI43" i="45"/>
  <c r="AE43" i="45"/>
  <c r="W43" i="45"/>
  <c r="AT43" i="45"/>
  <c r="AD43" i="45"/>
  <c r="BF43" i="45"/>
  <c r="AP43" i="45"/>
  <c r="AL43" i="45"/>
  <c r="V43" i="45"/>
  <c r="AH43" i="45"/>
  <c r="BE38" i="45"/>
  <c r="BA38" i="45"/>
  <c r="AW38" i="45"/>
  <c r="AS38" i="45"/>
  <c r="AO38" i="45"/>
  <c r="AK38" i="45"/>
  <c r="AC38" i="45"/>
  <c r="Y38" i="45"/>
  <c r="BD38" i="45"/>
  <c r="AZ38" i="45"/>
  <c r="AV38" i="45"/>
  <c r="AR38" i="45"/>
  <c r="AN38" i="45"/>
  <c r="AJ38" i="45"/>
  <c r="AF38" i="45"/>
  <c r="AB38" i="45"/>
  <c r="X38" i="45"/>
  <c r="BC38" i="45"/>
  <c r="AY38" i="45"/>
  <c r="AU38" i="45"/>
  <c r="AQ38" i="45"/>
  <c r="AM38" i="45"/>
  <c r="AI38" i="45"/>
  <c r="AE38" i="45"/>
  <c r="W38" i="45"/>
  <c r="AT38" i="45"/>
  <c r="AD38" i="45"/>
  <c r="BF38" i="45"/>
  <c r="AP38" i="45"/>
  <c r="AL38" i="45"/>
  <c r="V38" i="45"/>
  <c r="AH38" i="45"/>
  <c r="BF7" i="45"/>
  <c r="AT7" i="45"/>
  <c r="AP7" i="45"/>
  <c r="AL7" i="45"/>
  <c r="AH7" i="45"/>
  <c r="AD7" i="45"/>
  <c r="V7" i="45"/>
  <c r="BE7" i="45"/>
  <c r="BA7" i="45"/>
  <c r="AW7" i="45"/>
  <c r="AS7" i="45"/>
  <c r="AO7" i="45"/>
  <c r="AK7" i="45"/>
  <c r="AC7" i="45"/>
  <c r="Y7" i="45"/>
  <c r="BD7" i="45"/>
  <c r="AZ7" i="45"/>
  <c r="AV7" i="45"/>
  <c r="AR7" i="45"/>
  <c r="AN7" i="45"/>
  <c r="AJ7" i="45"/>
  <c r="AF7" i="45"/>
  <c r="AB7" i="45"/>
  <c r="X7" i="45"/>
  <c r="BC7" i="45"/>
  <c r="AY7" i="45"/>
  <c r="AU7" i="45"/>
  <c r="AQ7" i="45"/>
  <c r="AM7" i="45"/>
  <c r="AI7" i="45"/>
  <c r="AE7" i="45"/>
  <c r="W7" i="45"/>
  <c r="BS4" i="45"/>
  <c r="G4" i="65" s="1"/>
  <c r="BE16" i="45"/>
  <c r="BA16" i="45"/>
  <c r="AW16" i="45"/>
  <c r="AS16" i="45"/>
  <c r="AO16" i="45"/>
  <c r="AK16" i="45"/>
  <c r="AC16" i="45"/>
  <c r="Y16" i="45"/>
  <c r="BD16" i="45"/>
  <c r="AZ16" i="45"/>
  <c r="AV16" i="45"/>
  <c r="AR16" i="45"/>
  <c r="AN16" i="45"/>
  <c r="AJ16" i="45"/>
  <c r="AF16" i="45"/>
  <c r="AB16" i="45"/>
  <c r="X16" i="45"/>
  <c r="BC16" i="45"/>
  <c r="AY16" i="45"/>
  <c r="BB16" i="45" s="1"/>
  <c r="AU16" i="45"/>
  <c r="AQ16" i="45"/>
  <c r="AM16" i="45"/>
  <c r="AI16" i="45"/>
  <c r="AE16" i="45"/>
  <c r="W16" i="45"/>
  <c r="BF16" i="45"/>
  <c r="AT16" i="45"/>
  <c r="AP16" i="45"/>
  <c r="AL16" i="45"/>
  <c r="AH16" i="45"/>
  <c r="AD16" i="45"/>
  <c r="V16" i="45"/>
  <c r="BD121" i="45"/>
  <c r="AZ121" i="45"/>
  <c r="AV121" i="45"/>
  <c r="AR121" i="45"/>
  <c r="AN121" i="45"/>
  <c r="AJ121" i="45"/>
  <c r="AF121" i="45"/>
  <c r="AB121" i="45"/>
  <c r="X121" i="45"/>
  <c r="BC121" i="45"/>
  <c r="AY121" i="45"/>
  <c r="BB121" i="45" s="1"/>
  <c r="AU121" i="45"/>
  <c r="AQ121" i="45"/>
  <c r="AM121" i="45"/>
  <c r="AI121" i="45"/>
  <c r="AE121" i="45"/>
  <c r="W121" i="45"/>
  <c r="BE121" i="45"/>
  <c r="AW121" i="45"/>
  <c r="AO121" i="45"/>
  <c r="Y121" i="45"/>
  <c r="AT121" i="45"/>
  <c r="AL121" i="45"/>
  <c r="AD121" i="45"/>
  <c r="V121" i="45"/>
  <c r="BA121" i="45"/>
  <c r="AS121" i="45"/>
  <c r="AK121" i="45"/>
  <c r="AC121" i="45"/>
  <c r="AH121" i="45"/>
  <c r="BF121" i="45"/>
  <c r="AP121" i="45"/>
  <c r="BB79" i="45"/>
  <c r="BC117" i="45"/>
  <c r="AY117" i="45"/>
  <c r="AU117" i="45"/>
  <c r="AQ117" i="45"/>
  <c r="AM117" i="45"/>
  <c r="AI117" i="45"/>
  <c r="AE117" i="45"/>
  <c r="W117" i="45"/>
  <c r="BE117" i="45"/>
  <c r="AZ117" i="45"/>
  <c r="AT117" i="45"/>
  <c r="AO117" i="45"/>
  <c r="AJ117" i="45"/>
  <c r="AD117" i="45"/>
  <c r="Y117" i="45"/>
  <c r="BD117" i="45"/>
  <c r="AS117" i="45"/>
  <c r="AN117" i="45"/>
  <c r="AH117" i="45"/>
  <c r="AC117" i="45"/>
  <c r="X117" i="45"/>
  <c r="AW117" i="45"/>
  <c r="AR117" i="45"/>
  <c r="AL117" i="45"/>
  <c r="AB117" i="45"/>
  <c r="V117" i="45"/>
  <c r="AP117" i="45"/>
  <c r="BF117" i="45"/>
  <c r="AK117" i="45"/>
  <c r="BA117" i="45"/>
  <c r="AF117" i="45"/>
  <c r="AV117" i="45"/>
  <c r="BG37" i="45"/>
  <c r="BS35" i="45"/>
  <c r="G7" i="65" s="1"/>
  <c r="BE161" i="45"/>
  <c r="BA161" i="45"/>
  <c r="AW161" i="45"/>
  <c r="AS161" i="45"/>
  <c r="AO161" i="45"/>
  <c r="AK161" i="45"/>
  <c r="AC161" i="45"/>
  <c r="Y161" i="45"/>
  <c r="BD161" i="45"/>
  <c r="AZ161" i="45"/>
  <c r="AV161" i="45"/>
  <c r="AR161" i="45"/>
  <c r="AN161" i="45"/>
  <c r="AJ161" i="45"/>
  <c r="AF161" i="45"/>
  <c r="AB161" i="45"/>
  <c r="X161" i="45"/>
  <c r="BC161" i="45"/>
  <c r="AY161" i="45"/>
  <c r="AQ161" i="45"/>
  <c r="AI161" i="45"/>
  <c r="AP161" i="45"/>
  <c r="AH161" i="45"/>
  <c r="AU161" i="45"/>
  <c r="AM161" i="45"/>
  <c r="AE161" i="45"/>
  <c r="W161" i="45"/>
  <c r="AL161" i="45"/>
  <c r="AD161" i="45"/>
  <c r="BF161" i="45"/>
  <c r="V161" i="45"/>
  <c r="AT161" i="45"/>
  <c r="AG145" i="45"/>
  <c r="Z145" i="45"/>
  <c r="AA145" i="45"/>
  <c r="AG150" i="45"/>
  <c r="Z150" i="45"/>
  <c r="AA150" i="45"/>
  <c r="BD120" i="45"/>
  <c r="AZ120" i="45"/>
  <c r="AV120" i="45"/>
  <c r="AR120" i="45"/>
  <c r="AN120" i="45"/>
  <c r="AJ120" i="45"/>
  <c r="AF120" i="45"/>
  <c r="AB120" i="45"/>
  <c r="X120" i="45"/>
  <c r="BC120" i="45"/>
  <c r="AY120" i="45"/>
  <c r="BB120" i="45" s="1"/>
  <c r="AU120" i="45"/>
  <c r="AQ120" i="45"/>
  <c r="AM120" i="45"/>
  <c r="AI120" i="45"/>
  <c r="AE120" i="45"/>
  <c r="W120" i="45"/>
  <c r="BA120" i="45"/>
  <c r="AS120" i="45"/>
  <c r="AK120" i="45"/>
  <c r="AC120" i="45"/>
  <c r="BF120" i="45"/>
  <c r="AP120" i="45"/>
  <c r="AH120" i="45"/>
  <c r="BE120" i="45"/>
  <c r="AW120" i="45"/>
  <c r="AO120" i="45"/>
  <c r="Y120" i="45"/>
  <c r="AD120" i="45"/>
  <c r="V120" i="45"/>
  <c r="AT120" i="45"/>
  <c r="AL120" i="45"/>
  <c r="BD108" i="45"/>
  <c r="AZ108" i="45"/>
  <c r="AV108" i="45"/>
  <c r="AR108" i="45"/>
  <c r="AN108" i="45"/>
  <c r="AJ108" i="45"/>
  <c r="AF108" i="45"/>
  <c r="AB108" i="45"/>
  <c r="X108" i="45"/>
  <c r="BC108" i="45"/>
  <c r="AY108" i="45"/>
  <c r="AU108" i="45"/>
  <c r="AQ108" i="45"/>
  <c r="AM108" i="45"/>
  <c r="AI108" i="45"/>
  <c r="AE108" i="45"/>
  <c r="W108" i="45"/>
  <c r="BF108" i="45"/>
  <c r="AT108" i="45"/>
  <c r="AP108" i="45"/>
  <c r="AL108" i="45"/>
  <c r="AH108" i="45"/>
  <c r="AD108" i="45"/>
  <c r="V108" i="45"/>
  <c r="AS108" i="45"/>
  <c r="AC108" i="45"/>
  <c r="BE108" i="45"/>
  <c r="AO108" i="45"/>
  <c r="Y108" i="45"/>
  <c r="BA108" i="45"/>
  <c r="AK108" i="45"/>
  <c r="AW108" i="45"/>
  <c r="BB68" i="45"/>
  <c r="AG38" i="45" l="1"/>
  <c r="BB161" i="45"/>
  <c r="BB128" i="45"/>
  <c r="BG6" i="45"/>
  <c r="BB67" i="45"/>
  <c r="BB108" i="45"/>
  <c r="AG20" i="45"/>
  <c r="BG172" i="45"/>
  <c r="AG125" i="45"/>
  <c r="AG31" i="45"/>
  <c r="AX116" i="45"/>
  <c r="BB70" i="45"/>
  <c r="BG142" i="45"/>
  <c r="BB33" i="45"/>
  <c r="BB11" i="45"/>
  <c r="BG19" i="45"/>
  <c r="BG132" i="45"/>
  <c r="BG17" i="45"/>
  <c r="AG91" i="45"/>
  <c r="AG6" i="45"/>
  <c r="AX109" i="45"/>
  <c r="AX34" i="45"/>
  <c r="AG67" i="45"/>
  <c r="BG140" i="45"/>
  <c r="AX14" i="45"/>
  <c r="BB167" i="45"/>
  <c r="BB105" i="45"/>
  <c r="AG190" i="45"/>
  <c r="AX138" i="45"/>
  <c r="BB69" i="45"/>
  <c r="AX119" i="45"/>
  <c r="AG128" i="45"/>
  <c r="BG141" i="45"/>
  <c r="AG188" i="45"/>
  <c r="BG11" i="45"/>
  <c r="BG158" i="45"/>
  <c r="AG106" i="45"/>
  <c r="AG189" i="45"/>
  <c r="AG34" i="45"/>
  <c r="BB129" i="45"/>
  <c r="BB166" i="45"/>
  <c r="BB39" i="45"/>
  <c r="BB40" i="45"/>
  <c r="BB44" i="45"/>
  <c r="BB38" i="45"/>
  <c r="BB43" i="45"/>
  <c r="BB156" i="45"/>
  <c r="AG13" i="45"/>
  <c r="BB112" i="45"/>
  <c r="BB89" i="45"/>
  <c r="BB134" i="45"/>
  <c r="BB164" i="45"/>
  <c r="BB143" i="45"/>
  <c r="BG183" i="45"/>
  <c r="BG184" i="45"/>
  <c r="AG69" i="45"/>
  <c r="BB72" i="45"/>
  <c r="AX117" i="45"/>
  <c r="BB77" i="45"/>
  <c r="AG16" i="45"/>
  <c r="G3" i="65"/>
  <c r="BG7" i="45"/>
  <c r="BB88" i="45"/>
  <c r="BG77" i="45"/>
  <c r="BB10" i="45"/>
  <c r="AG156" i="45"/>
  <c r="BB173" i="45"/>
  <c r="AX172" i="45"/>
  <c r="BB59" i="45"/>
  <c r="BB97" i="45"/>
  <c r="AX95" i="45"/>
  <c r="AX19" i="45"/>
  <c r="AX17" i="45"/>
  <c r="BG90" i="45"/>
  <c r="BB36" i="45"/>
  <c r="AX155" i="45"/>
  <c r="BG91" i="45"/>
  <c r="AX66" i="45"/>
  <c r="AX106" i="45"/>
  <c r="AX189" i="45"/>
  <c r="BB193" i="45"/>
  <c r="BG15" i="45"/>
  <c r="AX140" i="45"/>
  <c r="BB61" i="45"/>
  <c r="BG130" i="45"/>
  <c r="BB154" i="45"/>
  <c r="AG60" i="45"/>
  <c r="BB85" i="45"/>
  <c r="BG131" i="45"/>
  <c r="BB87" i="45"/>
  <c r="AG107" i="45"/>
  <c r="AG63" i="45"/>
  <c r="BG162" i="45"/>
  <c r="BB110" i="45"/>
  <c r="AG86" i="45"/>
  <c r="BB163" i="45"/>
  <c r="AX39" i="45"/>
  <c r="AX40" i="45"/>
  <c r="AX44" i="45"/>
  <c r="AG92" i="45"/>
  <c r="AX178" i="45"/>
  <c r="BB62" i="45"/>
  <c r="AG100" i="45"/>
  <c r="BG64" i="45"/>
  <c r="AG152" i="45"/>
  <c r="BG160" i="45"/>
  <c r="AG160" i="45"/>
  <c r="AG5" i="45"/>
  <c r="BB5" i="45"/>
  <c r="Z126" i="45"/>
  <c r="AA126" i="45"/>
  <c r="AX91" i="45"/>
  <c r="Z34" i="45"/>
  <c r="AA34" i="45"/>
  <c r="Z9" i="45"/>
  <c r="AA9" i="45"/>
  <c r="BB175" i="45"/>
  <c r="Z60" i="45"/>
  <c r="AA60" i="45"/>
  <c r="BB96" i="45"/>
  <c r="AX107" i="45"/>
  <c r="BG107" i="45"/>
  <c r="AX122" i="45"/>
  <c r="AG122" i="45"/>
  <c r="AG136" i="45"/>
  <c r="AX129" i="45"/>
  <c r="AG129" i="45"/>
  <c r="AG166" i="45"/>
  <c r="Z32" i="45"/>
  <c r="AA32" i="45"/>
  <c r="Z86" i="45"/>
  <c r="AA86" i="45"/>
  <c r="BB124" i="45"/>
  <c r="Z163" i="45"/>
  <c r="AA163" i="45"/>
  <c r="AX153" i="45"/>
  <c r="AG171" i="45"/>
  <c r="Z171" i="45"/>
  <c r="AA171" i="45"/>
  <c r="Z143" i="45"/>
  <c r="AA143" i="45"/>
  <c r="AX8" i="45"/>
  <c r="AG39" i="45"/>
  <c r="AG40" i="45"/>
  <c r="AG44" i="45"/>
  <c r="BB98" i="45"/>
  <c r="AG174" i="45"/>
  <c r="Z174" i="45"/>
  <c r="AA174" i="45"/>
  <c r="BG178" i="45"/>
  <c r="AG81" i="45"/>
  <c r="Z81" i="45"/>
  <c r="AA81" i="45"/>
  <c r="Z64" i="45"/>
  <c r="AA64" i="45"/>
  <c r="AG183" i="45"/>
  <c r="Z183" i="45"/>
  <c r="AA183" i="45"/>
  <c r="AG184" i="45"/>
  <c r="Z184" i="45"/>
  <c r="AA184" i="45"/>
  <c r="Z190" i="45"/>
  <c r="AA190" i="45"/>
  <c r="BG138" i="45"/>
  <c r="AX94" i="45"/>
  <c r="BG94" i="45"/>
  <c r="AX160" i="45"/>
  <c r="Z18" i="45"/>
  <c r="AA18" i="45"/>
  <c r="AG18" i="45"/>
  <c r="AG137" i="45"/>
  <c r="BB155" i="45"/>
  <c r="Z99" i="45"/>
  <c r="AA99" i="45"/>
  <c r="AG99" i="45"/>
  <c r="BG193" i="45"/>
  <c r="AX67" i="45"/>
  <c r="AX185" i="45"/>
  <c r="AX73" i="45"/>
  <c r="Z140" i="45"/>
  <c r="AA140" i="45"/>
  <c r="AX61" i="45"/>
  <c r="BG61" i="45"/>
  <c r="BB192" i="45"/>
  <c r="Z89" i="45"/>
  <c r="AA89" i="45"/>
  <c r="AX134" i="45"/>
  <c r="AG134" i="45"/>
  <c r="BG154" i="45"/>
  <c r="AX175" i="45"/>
  <c r="BG175" i="45"/>
  <c r="BB60" i="45"/>
  <c r="AG85" i="45"/>
  <c r="AX85" i="45"/>
  <c r="BG85" i="45"/>
  <c r="AG87" i="45"/>
  <c r="AX87" i="45"/>
  <c r="BG87" i="45"/>
  <c r="AX96" i="45"/>
  <c r="BG96" i="45"/>
  <c r="Z122" i="45"/>
  <c r="AA122" i="45"/>
  <c r="Z129" i="45"/>
  <c r="AA129" i="45"/>
  <c r="AG32" i="45"/>
  <c r="Z63" i="45"/>
  <c r="AA63" i="45"/>
  <c r="AX110" i="45"/>
  <c r="BG110" i="45"/>
  <c r="BB86" i="45"/>
  <c r="AX124" i="45"/>
  <c r="BG124" i="45"/>
  <c r="BG163" i="45"/>
  <c r="BB153" i="45"/>
  <c r="AX164" i="45"/>
  <c r="AG164" i="45"/>
  <c r="AG143" i="45"/>
  <c r="AX167" i="45"/>
  <c r="Z39" i="45"/>
  <c r="AA39" i="45"/>
  <c r="Z40" i="45"/>
  <c r="AA40" i="45"/>
  <c r="Z44" i="45"/>
  <c r="AA44" i="45"/>
  <c r="Z92" i="45"/>
  <c r="AA92" i="45"/>
  <c r="AX98" i="45"/>
  <c r="BG98" i="45"/>
  <c r="AX62" i="45"/>
  <c r="BG62" i="45"/>
  <c r="Z100" i="45"/>
  <c r="AA100" i="45"/>
  <c r="BB100" i="45"/>
  <c r="AX105" i="45"/>
  <c r="BG105" i="45"/>
  <c r="AX111" i="45"/>
  <c r="BG111" i="45"/>
  <c r="BB183" i="45"/>
  <c r="BB184" i="45"/>
  <c r="BB190" i="45"/>
  <c r="Z138" i="45"/>
  <c r="AA138" i="45"/>
  <c r="BG69" i="45"/>
  <c r="AX139" i="45"/>
  <c r="BG139" i="45"/>
  <c r="Z160" i="45"/>
  <c r="AA160" i="45"/>
  <c r="AG72" i="45"/>
  <c r="Z72" i="45"/>
  <c r="AA72" i="45"/>
  <c r="BB18" i="45"/>
  <c r="AG121" i="45"/>
  <c r="Z16" i="45"/>
  <c r="AA16" i="45"/>
  <c r="Z118" i="45"/>
  <c r="AA118" i="45"/>
  <c r="BB118" i="45"/>
  <c r="AG123" i="45"/>
  <c r="Z156" i="45"/>
  <c r="AA156" i="45"/>
  <c r="Z20" i="45"/>
  <c r="AA20" i="45"/>
  <c r="Z125" i="45"/>
  <c r="AA125" i="45"/>
  <c r="F3" i="65"/>
  <c r="Z80" i="45"/>
  <c r="AA80" i="45"/>
  <c r="AX90" i="45"/>
  <c r="Z6" i="45"/>
  <c r="AA6" i="45"/>
  <c r="BG106" i="45"/>
  <c r="BG189" i="45"/>
  <c r="BG109" i="45"/>
  <c r="Z67" i="45"/>
  <c r="AA67" i="45"/>
  <c r="BG108" i="45"/>
  <c r="BG120" i="45"/>
  <c r="Z117" i="45"/>
  <c r="AA117" i="45"/>
  <c r="AX43" i="45"/>
  <c r="BG118" i="45"/>
  <c r="AG77" i="45"/>
  <c r="AX123" i="45"/>
  <c r="AX156" i="45"/>
  <c r="Z5" i="45"/>
  <c r="AA5" i="45"/>
  <c r="AX173" i="45"/>
  <c r="Z113" i="45"/>
  <c r="AA113" i="45"/>
  <c r="AX179" i="45"/>
  <c r="BB125" i="45"/>
  <c r="AX59" i="45"/>
  <c r="BB31" i="45"/>
  <c r="BG116" i="45"/>
  <c r="BG70" i="45"/>
  <c r="BG33" i="45"/>
  <c r="AX11" i="45"/>
  <c r="Z161" i="45"/>
  <c r="AA161" i="45"/>
  <c r="AX161" i="45"/>
  <c r="AG117" i="45"/>
  <c r="BG117" i="45"/>
  <c r="AX121" i="45"/>
  <c r="BG121" i="45"/>
  <c r="AX16" i="45"/>
  <c r="BG16" i="45"/>
  <c r="AG7" i="45"/>
  <c r="Z7" i="45"/>
  <c r="AA7" i="45"/>
  <c r="Z38" i="45"/>
  <c r="AA38" i="45"/>
  <c r="Z43" i="45"/>
  <c r="AA43" i="45"/>
  <c r="AG88" i="45"/>
  <c r="AX114" i="45"/>
  <c r="BG114" i="45"/>
  <c r="BG119" i="45"/>
  <c r="BG123" i="45"/>
  <c r="AG10" i="45"/>
  <c r="Z128" i="45"/>
  <c r="AA128" i="45"/>
  <c r="AX41" i="45"/>
  <c r="AG41" i="45"/>
  <c r="AX42" i="45"/>
  <c r="AG42" i="45"/>
  <c r="AX45" i="45"/>
  <c r="AG45" i="45"/>
  <c r="AX126" i="45"/>
  <c r="BG126" i="45"/>
  <c r="Z13" i="45"/>
  <c r="AA13" i="45"/>
  <c r="BG13" i="45"/>
  <c r="AX20" i="45"/>
  <c r="BG20" i="45"/>
  <c r="BB113" i="45"/>
  <c r="AG172" i="45"/>
  <c r="Z172" i="45"/>
  <c r="AA172" i="45"/>
  <c r="BB177" i="45"/>
  <c r="AX125" i="45"/>
  <c r="BG125" i="45"/>
  <c r="AG59" i="45"/>
  <c r="AX31" i="45"/>
  <c r="BG31" i="45"/>
  <c r="Z116" i="45"/>
  <c r="AA116" i="45"/>
  <c r="AG116" i="45"/>
  <c r="AG70" i="45"/>
  <c r="Z70" i="45"/>
  <c r="AA70" i="45"/>
  <c r="AX165" i="45"/>
  <c r="AG165" i="45"/>
  <c r="Z141" i="45"/>
  <c r="AA141" i="45"/>
  <c r="BG80" i="45"/>
  <c r="AX80" i="45"/>
  <c r="AG142" i="45"/>
  <c r="Z33" i="45"/>
  <c r="AA33" i="45"/>
  <c r="BB188" i="45"/>
  <c r="AG11" i="45"/>
  <c r="Z95" i="45"/>
  <c r="AA95" i="45"/>
  <c r="AG95" i="45"/>
  <c r="Z19" i="45"/>
  <c r="AA19" i="45"/>
  <c r="AG19" i="45"/>
  <c r="AG132" i="45"/>
  <c r="Z17" i="45"/>
  <c r="AA17" i="45"/>
  <c r="AG17" i="45"/>
  <c r="AG90" i="45"/>
  <c r="Z90" i="45"/>
  <c r="AA90" i="45"/>
  <c r="AG155" i="45"/>
  <c r="BG155" i="45"/>
  <c r="Z91" i="45"/>
  <c r="AA91" i="45"/>
  <c r="BB99" i="45"/>
  <c r="AX6" i="45"/>
  <c r="BG66" i="45"/>
  <c r="Z106" i="45"/>
  <c r="AA106" i="45"/>
  <c r="Z189" i="45"/>
  <c r="AA189" i="45"/>
  <c r="AG193" i="45"/>
  <c r="Z109" i="45"/>
  <c r="AA109" i="45"/>
  <c r="AG109" i="45"/>
  <c r="Z15" i="45"/>
  <c r="AA15" i="45"/>
  <c r="AG15" i="45"/>
  <c r="BB34" i="45"/>
  <c r="AX9" i="45"/>
  <c r="BG9" i="45"/>
  <c r="BG73" i="45"/>
  <c r="AG140" i="45"/>
  <c r="AG61" i="45"/>
  <c r="AX130" i="45"/>
  <c r="AG130" i="45"/>
  <c r="AX192" i="45"/>
  <c r="BG192" i="45"/>
  <c r="AG154" i="45"/>
  <c r="Z154" i="45"/>
  <c r="AA154" i="45"/>
  <c r="AX60" i="45"/>
  <c r="BG60" i="45"/>
  <c r="AX131" i="45"/>
  <c r="AG131" i="45"/>
  <c r="Z14" i="45"/>
  <c r="AA14" i="45"/>
  <c r="Z107" i="45"/>
  <c r="AA107" i="45"/>
  <c r="BG122" i="45"/>
  <c r="AX136" i="45"/>
  <c r="BG136" i="45"/>
  <c r="BG129" i="45"/>
  <c r="AX166" i="45"/>
  <c r="BG166" i="45"/>
  <c r="BB32" i="45"/>
  <c r="BB63" i="45"/>
  <c r="AX162" i="45"/>
  <c r="AG162" i="45"/>
  <c r="AX86" i="45"/>
  <c r="BG86" i="45"/>
  <c r="AG153" i="45"/>
  <c r="BG153" i="45"/>
  <c r="AX171" i="45"/>
  <c r="BG171" i="45"/>
  <c r="Z164" i="45"/>
  <c r="AA164" i="45"/>
  <c r="Z167" i="45"/>
  <c r="AA167" i="45"/>
  <c r="AG8" i="45"/>
  <c r="Z8" i="45"/>
  <c r="AA8" i="45"/>
  <c r="BG39" i="45"/>
  <c r="BG40" i="45"/>
  <c r="BG44" i="45"/>
  <c r="BB92" i="45"/>
  <c r="AX174" i="45"/>
  <c r="BG174" i="45"/>
  <c r="Z178" i="45"/>
  <c r="AA178" i="45"/>
  <c r="AG178" i="45"/>
  <c r="AX81" i="45"/>
  <c r="BB64" i="45"/>
  <c r="AX64" i="45"/>
  <c r="Z152" i="45"/>
  <c r="AA152" i="45"/>
  <c r="AX152" i="45"/>
  <c r="BB152" i="45"/>
  <c r="AG105" i="45"/>
  <c r="AX183" i="45"/>
  <c r="AX184" i="45"/>
  <c r="AX190" i="45"/>
  <c r="BG190" i="45"/>
  <c r="AG138" i="45"/>
  <c r="Z94" i="45"/>
  <c r="AA94" i="45"/>
  <c r="AG94" i="45"/>
  <c r="Z69" i="45"/>
  <c r="AA69" i="45"/>
  <c r="Z139" i="45"/>
  <c r="AA139" i="45"/>
  <c r="AX18" i="45"/>
  <c r="BG18" i="45"/>
  <c r="AX137" i="45"/>
  <c r="BG137" i="45"/>
  <c r="AX7" i="45"/>
  <c r="Z114" i="45"/>
  <c r="AA114" i="45"/>
  <c r="AG119" i="45"/>
  <c r="AG126" i="45"/>
  <c r="AX142" i="45"/>
  <c r="BG95" i="45"/>
  <c r="Z36" i="45"/>
  <c r="AA36" i="45"/>
  <c r="Z193" i="45"/>
  <c r="AA193" i="45"/>
  <c r="Z192" i="45"/>
  <c r="AA192" i="45"/>
  <c r="AX108" i="45"/>
  <c r="Z120" i="45"/>
  <c r="AA120" i="45"/>
  <c r="AG161" i="45"/>
  <c r="BB117" i="45"/>
  <c r="AX38" i="45"/>
  <c r="AX88" i="45"/>
  <c r="AG118" i="45"/>
  <c r="Z77" i="45"/>
  <c r="AA77" i="45"/>
  <c r="AX10" i="45"/>
  <c r="AX128" i="45"/>
  <c r="BB126" i="45"/>
  <c r="AG113" i="45"/>
  <c r="Z177" i="45"/>
  <c r="AA177" i="45"/>
  <c r="AG177" i="45"/>
  <c r="BG179" i="45"/>
  <c r="BG76" i="45"/>
  <c r="AX76" i="45"/>
  <c r="AX141" i="45"/>
  <c r="AX97" i="45"/>
  <c r="Z142" i="45"/>
  <c r="AA142" i="45"/>
  <c r="AX33" i="45"/>
  <c r="Z188" i="45"/>
  <c r="AA188" i="45"/>
  <c r="Z132" i="45"/>
  <c r="AA132" i="45"/>
  <c r="AX158" i="45"/>
  <c r="Z112" i="45"/>
  <c r="AA112" i="45"/>
  <c r="Z108" i="45"/>
  <c r="AA108" i="45"/>
  <c r="AG108" i="45"/>
  <c r="AX120" i="45"/>
  <c r="AG120" i="45"/>
  <c r="BG161" i="45"/>
  <c r="Z121" i="45"/>
  <c r="AA121" i="45"/>
  <c r="BB7" i="45"/>
  <c r="BG38" i="45"/>
  <c r="BG43" i="45"/>
  <c r="Z88" i="45"/>
  <c r="AA88" i="45"/>
  <c r="AX118" i="45"/>
  <c r="AX77" i="45"/>
  <c r="Z119" i="45"/>
  <c r="AA119" i="45"/>
  <c r="Z123" i="45"/>
  <c r="AA123" i="45"/>
  <c r="Z10" i="45"/>
  <c r="AA10" i="45"/>
  <c r="BG128" i="45"/>
  <c r="BG156" i="45"/>
  <c r="BG5" i="45"/>
  <c r="AX5" i="45"/>
  <c r="Z41" i="45"/>
  <c r="AA41" i="45"/>
  <c r="BB41" i="45"/>
  <c r="Z42" i="45"/>
  <c r="AA42" i="45"/>
  <c r="BB42" i="45"/>
  <c r="Z45" i="45"/>
  <c r="AA45" i="45"/>
  <c r="BB45" i="45"/>
  <c r="AG173" i="45"/>
  <c r="Z173" i="45"/>
  <c r="AA173" i="45"/>
  <c r="AX13" i="45"/>
  <c r="AX113" i="45"/>
  <c r="BG113" i="45"/>
  <c r="BB172" i="45"/>
  <c r="AX177" i="45"/>
  <c r="BG177" i="45"/>
  <c r="Z179" i="45"/>
  <c r="AA179" i="45"/>
  <c r="AG179" i="45"/>
  <c r="E3" i="65"/>
  <c r="Z59" i="45"/>
  <c r="AA59" i="45"/>
  <c r="Z31" i="45"/>
  <c r="AA31" i="45"/>
  <c r="AG76" i="45"/>
  <c r="Z76" i="45"/>
  <c r="AA76" i="45"/>
  <c r="AX70" i="45"/>
  <c r="Z165" i="45"/>
  <c r="AA165" i="45"/>
  <c r="BB165" i="45"/>
  <c r="AG141" i="45"/>
  <c r="Z97" i="45"/>
  <c r="AA97" i="45"/>
  <c r="AG97" i="45"/>
  <c r="BB142" i="45"/>
  <c r="AG33" i="45"/>
  <c r="AX188" i="45"/>
  <c r="BG188" i="45"/>
  <c r="Z11" i="45"/>
  <c r="AA11" i="45"/>
  <c r="BB95" i="45"/>
  <c r="BB19" i="45"/>
  <c r="AX132" i="45"/>
  <c r="BB132" i="45"/>
  <c r="AG158" i="45"/>
  <c r="Z158" i="45"/>
  <c r="AA158" i="45"/>
  <c r="BB17" i="45"/>
  <c r="AX112" i="45"/>
  <c r="BG112" i="45"/>
  <c r="BB90" i="45"/>
  <c r="AX36" i="45"/>
  <c r="AG36" i="45"/>
  <c r="Z155" i="45"/>
  <c r="AA155" i="45"/>
  <c r="BB91" i="45"/>
  <c r="AX99" i="45"/>
  <c r="BG99" i="45"/>
  <c r="AG66" i="45"/>
  <c r="Z66" i="45"/>
  <c r="AA66" i="45"/>
  <c r="BB106" i="45"/>
  <c r="BB189" i="45"/>
  <c r="AX193" i="45"/>
  <c r="BB109" i="45"/>
  <c r="AX15" i="45"/>
  <c r="BB15" i="45"/>
  <c r="BG34" i="45"/>
  <c r="AG9" i="45"/>
  <c r="BG67" i="45"/>
  <c r="AG185" i="45"/>
  <c r="Z185" i="45"/>
  <c r="AA185" i="45"/>
  <c r="AG73" i="45"/>
  <c r="Z73" i="45"/>
  <c r="AA73" i="45"/>
  <c r="BB140" i="45"/>
  <c r="Z61" i="45"/>
  <c r="AA61" i="45"/>
  <c r="Z130" i="45"/>
  <c r="AA130" i="45"/>
  <c r="BB130" i="45"/>
  <c r="AG192" i="45"/>
  <c r="AG89" i="45"/>
  <c r="AX89" i="45"/>
  <c r="BG89" i="45"/>
  <c r="Z134" i="45"/>
  <c r="AA134" i="45"/>
  <c r="BG134" i="45"/>
  <c r="AX154" i="45"/>
  <c r="Z175" i="45"/>
  <c r="AA175" i="45"/>
  <c r="Z85" i="45"/>
  <c r="AA85" i="45"/>
  <c r="Z131" i="45"/>
  <c r="AA131" i="45"/>
  <c r="BB131" i="45"/>
  <c r="Z87" i="45"/>
  <c r="AA87" i="45"/>
  <c r="BG14" i="45"/>
  <c r="AG14" i="45"/>
  <c r="Z96" i="45"/>
  <c r="AA96" i="45"/>
  <c r="AG96" i="45"/>
  <c r="BB107" i="45"/>
  <c r="Z136" i="45"/>
  <c r="AA136" i="45"/>
  <c r="Z166" i="45"/>
  <c r="AA166" i="45"/>
  <c r="AX32" i="45"/>
  <c r="BG32" i="45"/>
  <c r="AX63" i="45"/>
  <c r="BG63" i="45"/>
  <c r="Z162" i="45"/>
  <c r="AA162" i="45"/>
  <c r="BB162" i="45"/>
  <c r="Z110" i="45"/>
  <c r="AA110" i="45"/>
  <c r="AG110" i="45"/>
  <c r="Z124" i="45"/>
  <c r="AA124" i="45"/>
  <c r="AG124" i="45"/>
  <c r="AX163" i="45"/>
  <c r="AG163" i="45"/>
  <c r="Z153" i="45"/>
  <c r="AA153" i="45"/>
  <c r="BG164" i="45"/>
  <c r="AX143" i="45"/>
  <c r="BG143" i="45"/>
  <c r="AG167" i="45"/>
  <c r="BB8" i="45"/>
  <c r="AX92" i="45"/>
  <c r="BG92" i="45"/>
  <c r="Z98" i="45"/>
  <c r="AA98" i="45"/>
  <c r="AG98" i="45"/>
  <c r="BB178" i="45"/>
  <c r="AG62" i="45"/>
  <c r="Z62" i="45"/>
  <c r="AA62" i="45"/>
  <c r="AX100" i="45"/>
  <c r="BG100" i="45"/>
  <c r="BG81" i="45"/>
  <c r="AG64" i="45"/>
  <c r="BG152" i="45"/>
  <c r="Z105" i="45"/>
  <c r="AA105" i="45"/>
  <c r="Z111" i="45"/>
  <c r="AA111" i="45"/>
  <c r="AG111" i="45"/>
  <c r="BB138" i="45"/>
  <c r="BB94" i="45"/>
  <c r="AX69" i="45"/>
  <c r="AG139" i="45"/>
  <c r="BB160" i="45"/>
  <c r="BG72" i="45"/>
  <c r="AX72" i="45"/>
  <c r="Z137" i="45"/>
  <c r="AA137"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400-00000100000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
</t>
        </r>
        <r>
          <rPr>
            <sz val="12"/>
            <color indexed="81"/>
            <rFont val="Tahoma"/>
            <family val="2"/>
          </rPr>
          <t xml:space="preserve">
Ils peuvent identifier les personnes vivant dans la pauvreté.
Ils peuvent cibler les ressources et les services qui les aideront à en sortir.
Ils sont chargés d'assurer les services de base à l'échelle locale, tels que l'eau et l'assainissement. 
Ils peuvent élaborer des stratégies locales de développement économique pour créer des emplois et augmenter les revenus. 
Ils peuvent augmenter la résilience des populations aux chocs et aux catastrophes. 
</t>
        </r>
      </text>
    </comment>
    <comment ref="D5" authorId="0" shapeId="0" xr:uid="{00000000-0006-0000-0400-000002000000}">
      <text>
        <r>
          <rPr>
            <sz val="11"/>
            <color indexed="81"/>
            <rFont val="Tahoma"/>
            <family val="2"/>
          </rPr>
          <t xml:space="preserve">
</t>
        </r>
        <r>
          <rPr>
            <sz val="12"/>
            <color indexed="81"/>
            <rFont val="Tahoma"/>
            <family val="2"/>
          </rPr>
          <t xml:space="preserve">Précisez dans cette colonne les opportunités et les menaces (ou risques) qui pourraient être associées à chacune des cibles, pour la zone étudiée. Les opportunités et les menaces peuvent être liées à des spécificités nationales ou locales, à des pressions externes, à des contextes temporaires ou permanents. 
Quels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 Éloignement des centres de développement économique.
- Absence d'infrastructures.
- Difficulté d'accès aux services de base.
- Absence de programmes de soutien aux plus défavorisés.
- Faible diversification de l'activité économique.
- Difficulté d'accès au crédit.
- Prix élevé des biens et services.
- Vulnérabilité particulière aux changements climatiques.
- Activité économique fortement agricole, etc.
</t>
        </r>
      </text>
    </comment>
    <comment ref="E5" authorId="0" shapeId="0" xr:uid="{00000000-0006-0000-0400-000003000000}">
      <text>
        <r>
          <rPr>
            <sz val="12"/>
            <color rgb="FF000000"/>
            <rFont val="Tahoma"/>
            <family val="2"/>
          </rPr>
          <t xml:space="preserve">
</t>
        </r>
        <r>
          <rPr>
            <sz val="12"/>
            <color rgb="FF000000"/>
            <rFont val="Tahoma"/>
            <family val="2"/>
          </rPr>
          <t xml:space="preserve">En fonction des enjeux, risques et opportunités indiqués dans la colonne précédente, déterminez ici l'importance que vous accordez à cette cible.
</t>
        </r>
        <r>
          <rPr>
            <sz val="12"/>
            <color rgb="FF000000"/>
            <rFont val="Tahoma"/>
            <family val="2"/>
          </rPr>
          <t xml:space="preserve">
</t>
        </r>
        <r>
          <rPr>
            <sz val="12"/>
            <color rgb="FF000000"/>
            <rFont val="Tahoma"/>
            <family val="2"/>
          </rPr>
          <t xml:space="preserve">Posez-vous la question suivante : en fonction des enjeux reconnus,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t>
        </r>
        <r>
          <rPr>
            <sz val="12"/>
            <color rgb="FF000000"/>
            <rFont val="Tahoma"/>
            <family val="2"/>
          </rPr>
          <t xml:space="preserve">
</t>
        </r>
        <r>
          <rPr>
            <sz val="12"/>
            <color rgb="FF000000"/>
            <rFont val="Tahoma"/>
            <family val="2"/>
          </rPr>
          <t xml:space="preserve">Par exemple, une cible jugée très importante sera justifiée par la présence de risques ou opportunités majeurs. 
</t>
        </r>
        <r>
          <rPr>
            <sz val="12"/>
            <color rgb="FF000000"/>
            <rFont val="Tahoma"/>
            <family val="2"/>
          </rPr>
          <t xml:space="preserve">
</t>
        </r>
        <r>
          <rPr>
            <sz val="12"/>
            <color rgb="FF000000"/>
            <rFont val="Tahoma"/>
            <family val="2"/>
          </rPr>
          <t xml:space="preserve">
</t>
        </r>
        <r>
          <rPr>
            <sz val="12"/>
            <color rgb="FF000000"/>
            <rFont val="Tahoma"/>
            <family val="2"/>
          </rPr>
          <t xml:space="preserve">Les valeurs numérales de 0 à 3 sont utilisées pour déterminer l’importance de chaque cible.
</t>
        </r>
        <r>
          <rPr>
            <sz val="12"/>
            <color rgb="FF000000"/>
            <rFont val="Tahoma"/>
            <family val="2"/>
          </rPr>
          <t xml:space="preserve">
</t>
        </r>
        <r>
          <rPr>
            <sz val="12"/>
            <color rgb="FF000000"/>
            <rFont val="Tahoma"/>
            <family val="2"/>
          </rPr>
          <t xml:space="preserve">0 -  Cible </t>
        </r>
        <r>
          <rPr>
            <b/>
            <sz val="12"/>
            <color rgb="FF000000"/>
            <rFont val="Tahoma"/>
            <family val="2"/>
          </rPr>
          <t>non applicable</t>
        </r>
        <r>
          <rPr>
            <sz val="12"/>
            <color rgb="FF000000"/>
            <rFont val="Tahoma"/>
            <family val="2"/>
          </rPr>
          <t xml:space="preserve"> pour le pays, la région ou la collectivité.
</t>
        </r>
        <r>
          <rPr>
            <sz val="12"/>
            <color rgb="FF000000"/>
            <rFont val="Tahoma"/>
            <family val="2"/>
          </rPr>
          <t xml:space="preserve">
</t>
        </r>
        <r>
          <rPr>
            <sz val="12"/>
            <color rgb="FF000000"/>
            <rFont val="Tahoma"/>
            <family val="2"/>
          </rPr>
          <t xml:space="preserve">1  - Cible dont l'atteinte est </t>
        </r>
        <r>
          <rPr>
            <b/>
            <sz val="12"/>
            <color rgb="FF000000"/>
            <rFont val="Tahoma"/>
            <family val="2"/>
          </rPr>
          <t>jugée peu importante</t>
        </r>
        <r>
          <rPr>
            <sz val="12"/>
            <color rgb="FF000000"/>
            <rFont val="Tahoma"/>
            <family val="2"/>
          </rPr>
          <t xml:space="preserve"> pour le pays, la région ou la collectivité.
</t>
        </r>
        <r>
          <rPr>
            <sz val="12"/>
            <color rgb="FF000000"/>
            <rFont val="Tahoma"/>
            <family val="2"/>
          </rPr>
          <t xml:space="preserve">
</t>
        </r>
        <r>
          <rPr>
            <sz val="12"/>
            <color rgb="FF000000"/>
            <rFont val="Tahoma"/>
            <family val="2"/>
          </rPr>
          <t xml:space="preserve">2  - Cible dont l'atteinte est </t>
        </r>
        <r>
          <rPr>
            <b/>
            <sz val="12"/>
            <color rgb="FF000000"/>
            <rFont val="Tahoma"/>
            <family val="2"/>
          </rPr>
          <t>jugée importante</t>
        </r>
        <r>
          <rPr>
            <sz val="12"/>
            <color rgb="FF000000"/>
            <rFont val="Tahoma"/>
            <family val="2"/>
          </rPr>
          <t xml:space="preserve"> pour le pays, la région ou la collectivité.
</t>
        </r>
        <r>
          <rPr>
            <sz val="12"/>
            <color rgb="FF000000"/>
            <rFont val="Tahoma"/>
            <family val="2"/>
          </rPr>
          <t xml:space="preserve">
</t>
        </r>
        <r>
          <rPr>
            <sz val="12"/>
            <color rgb="FF000000"/>
            <rFont val="Tahoma"/>
            <family val="2"/>
          </rPr>
          <t xml:space="preserve">3  - Cible dont l'atteinte est </t>
        </r>
        <r>
          <rPr>
            <b/>
            <sz val="12"/>
            <color rgb="FF000000"/>
            <rFont val="Tahoma"/>
            <family val="2"/>
          </rPr>
          <t>jugée très importante</t>
        </r>
        <r>
          <rPr>
            <sz val="12"/>
            <color rgb="FF000000"/>
            <rFont val="Tahoma"/>
            <family val="2"/>
          </rPr>
          <t xml:space="preserve"> pour le pays, la région ou la collectivité.</t>
        </r>
        <r>
          <rPr>
            <b/>
            <sz val="12"/>
            <color rgb="FF000000"/>
            <rFont val="Tahoma"/>
            <family val="2"/>
          </rPr>
          <t xml:space="preserve">
</t>
        </r>
        <r>
          <rPr>
            <b/>
            <sz val="12"/>
            <color rgb="FF000000"/>
            <rFont val="Tahoma"/>
            <family val="2"/>
          </rPr>
          <t xml:space="preserve">
</t>
        </r>
        <r>
          <rPr>
            <b/>
            <sz val="12"/>
            <color rgb="FF000000"/>
            <rFont val="Tahoma"/>
            <family val="2"/>
          </rPr>
          <t xml:space="preserve">
</t>
        </r>
      </text>
    </comment>
    <comment ref="F5" authorId="0" shapeId="0" xr:uid="{00000000-0006-0000-0400-000004000000}">
      <text>
        <r>
          <rPr>
            <b/>
            <sz val="11"/>
            <color indexed="81"/>
            <rFont val="Tahoma"/>
            <family val="2"/>
          </rPr>
          <t xml:space="preserve">
</t>
        </r>
        <r>
          <rPr>
            <sz val="12"/>
            <color indexed="81"/>
            <rFont val="Tahoma"/>
            <family val="2"/>
          </rPr>
          <t xml:space="preserve">Notez ici le niveau de performance ACTUEL du pays, de la région ou de la collectivité locale au regard des indicateurs de performance de chaque cible. Le niveau de performance est une valeur OBJECTIVE, basée sur l'état de situation RÉEL du pays, de la région ou de la collectivité au moment de l'évaluation. Il s'agit d'apprécier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problématique</t>
        </r>
        <r>
          <rPr>
            <sz val="12"/>
            <color indexed="81"/>
            <rFont val="Tahoma"/>
            <family val="2"/>
          </rPr>
          <t>;</t>
        </r>
        <r>
          <rPr>
            <b/>
            <sz val="12"/>
            <color indexed="81"/>
            <rFont val="Tahoma"/>
            <family val="2"/>
          </rPr>
          <t xml:space="preserve"> </t>
        </r>
        <r>
          <rPr>
            <sz val="12"/>
            <color indexed="81"/>
            <rFont val="Tahoma"/>
            <family val="2"/>
          </rPr>
          <t xml:space="preserve">la situation est relativement inconfortable; il existe une grande marge d'amélioration, même si certains résultats sont visibles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perfectible</t>
        </r>
        <r>
          <rPr>
            <sz val="12"/>
            <color indexed="81"/>
            <rFont val="Tahoma"/>
            <family val="2"/>
          </rPr>
          <t>;</t>
        </r>
        <r>
          <rPr>
            <b/>
            <sz val="12"/>
            <color indexed="81"/>
            <rFont val="Tahoma"/>
            <family val="2"/>
          </rPr>
          <t xml:space="preserv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excellente</t>
        </r>
        <r>
          <rPr>
            <sz val="12"/>
            <color indexed="81"/>
            <rFont val="Tahoma"/>
            <family val="2"/>
          </rPr>
          <t>;</t>
        </r>
        <r>
          <rPr>
            <b/>
            <sz val="12"/>
            <color indexed="81"/>
            <rFont val="Tahoma"/>
            <family val="2"/>
          </rPr>
          <t xml:space="preserve"> </t>
        </r>
        <r>
          <rPr>
            <sz val="12"/>
            <color indexed="81"/>
            <rFont val="Tahoma"/>
            <family val="2"/>
          </rPr>
          <t>la situation actuelle est très confortable, le pays, la région ou la collectivité pouvant faire figure d'exemples.</t>
        </r>
      </text>
    </comment>
    <comment ref="G5" authorId="0" shapeId="0" xr:uid="{00000000-0006-0000-0400-000005000000}">
      <text>
        <r>
          <rPr>
            <sz val="12"/>
            <color indexed="81"/>
            <rFont val="Tahoma"/>
            <family val="2"/>
          </rPr>
          <t xml:space="preserve">
Inscrivez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œuvre.
Utilisez l'ensemble des informations à votre disposition pour documenter cette section. Précisez par exemple : 
- l'inscription d'enjeux associés à la cible dans le ou les documents de planification;
- les programmes et stratégies existants, avec les organisations responsables;
- les mesures, projets et actions mis en œuvre sur le territoire;
- les partenaires actifs relativement à ces enjeux;
- les statistiques et indicateurs de suivi pertinents;
- les financements disponibles.</t>
        </r>
        <r>
          <rPr>
            <sz val="11"/>
            <color indexed="81"/>
            <rFont val="Tahoma"/>
            <family val="2"/>
          </rPr>
          <t xml:space="preserve">
</t>
        </r>
      </text>
    </comment>
    <comment ref="H5" authorId="0" shapeId="0" xr:uid="{00000000-0006-0000-0400-00000600000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ou État) sont attribués les pouvoirs et responsabilités relatifs à chaque cible.
Les valeurs numérales de 1 à 4 sont utilisées pour déterminer le niveau de compétence.
</t>
        </r>
        <r>
          <rPr>
            <b/>
            <sz val="12"/>
            <color indexed="81"/>
            <rFont val="Tahoma"/>
            <family val="2"/>
          </rPr>
          <t xml:space="preserve">1 - Compétence exclusive de la collectivité locale
</t>
        </r>
        <r>
          <rPr>
            <sz val="12"/>
            <color indexed="81"/>
            <rFont val="Tahoma"/>
            <family val="2"/>
          </rPr>
          <t xml:space="preserve">Les collectivités locales disposent de la compétence pleine et entière pour agir sur cette cible. Elles ont la capacité d'agir de manière directe, efficace et adaptée.
</t>
        </r>
        <r>
          <rPr>
            <b/>
            <sz val="12"/>
            <color indexed="81"/>
            <rFont val="Tahoma"/>
            <family val="2"/>
          </rPr>
          <t xml:space="preserve">
2 - Compétence partagée entre la collectivité locale et l'État</t>
        </r>
        <r>
          <rPr>
            <sz val="12"/>
            <color indexed="81"/>
            <rFont val="Tahoma"/>
            <family val="2"/>
          </rPr>
          <t xml:space="preserve">
Les collectivités locales disposent d'une certaine compétence pour agir sur cette cible, mais cette compétence est partagée avec l'État. Elles ont toutefois la capacité d'agir de manière directe, en collaboration avec d'autres acteurs.
</t>
        </r>
        <r>
          <rPr>
            <b/>
            <sz val="12"/>
            <color indexed="81"/>
            <rFont val="Tahoma"/>
            <family val="2"/>
          </rPr>
          <t>3 - Compétence de l'État avec l'appui de la collectivité locale</t>
        </r>
        <r>
          <rPr>
            <sz val="12"/>
            <color indexed="81"/>
            <rFont val="Tahoma"/>
            <family val="2"/>
          </rPr>
          <t xml:space="preserve">
L'État central dispose de la principale compétence nécessaire pour agir sur cette cible, mais peut déléguer la mise en œuvre des stratégies, des programmes et des actions à l'échelle locale. Les collectivités locales disposent de certaines capacités d'action sur le terrain, mais ne disposent pas du pouvoir décisionnel.
</t>
        </r>
        <r>
          <rPr>
            <b/>
            <sz val="12"/>
            <color indexed="81"/>
            <rFont val="Tahoma"/>
            <family val="2"/>
          </rPr>
          <t>4 - Compétence exclusive de l'État</t>
        </r>
        <r>
          <rPr>
            <sz val="12"/>
            <color indexed="81"/>
            <rFont val="Tahoma"/>
            <family val="2"/>
          </rPr>
          <t xml:space="preserve">
L'État central dispose de la compétence pleine et entière pour agir sur cette cible. Les collectivités locales ne disposent pas de capacités d'actions, mais elles peuvent parfois influer sur les priorités par des représentations à l'échelle nationale.</t>
        </r>
      </text>
    </comment>
    <comment ref="I5" authorId="0" shapeId="0" xr:uid="{00000000-0006-0000-0400-000007000000}">
      <text>
        <r>
          <rPr>
            <sz val="12"/>
            <color indexed="81"/>
            <rFont val="Tahoma"/>
            <family val="2"/>
          </rPr>
          <t xml:space="preserve">
Inscrivez dans cette colonne toutes les forces et les faiblesses du pays, de la région ou de la collectivité locale (selon le cas) en lien avec chaque cible. 
Ces forces et faiblesses doivent référer aux capacités d'actions réelles sur le terrain des acteurs.
Précisez par exemple : 
- la nature des capacités à l'échelon local;
- les ressources humaines, financières et techniques disponibles;
- les partenaires techniques et financiers qui peuvent agir sur la cible;
- la nature des relations entre l'État et les collectivités locales concernant les enjeux de la cible, etc.
</t>
        </r>
      </text>
    </comment>
    <comment ref="J5" authorId="0" shapeId="0" xr:uid="{00000000-0006-0000-0400-000008000000}">
      <text>
        <r>
          <rPr>
            <sz val="11"/>
            <color rgb="FF000000"/>
            <rFont val="Tahoma"/>
            <family val="2"/>
          </rPr>
          <t xml:space="preserve">
</t>
        </r>
        <r>
          <rPr>
            <sz val="12"/>
            <color rgb="FF000000"/>
            <rFont val="Tahoma"/>
            <family val="2"/>
          </rPr>
          <t xml:space="preserve">Cette colonne se compile de manière automatique. 
</t>
        </r>
        <r>
          <rPr>
            <sz val="12"/>
            <color rgb="FF000000"/>
            <rFont val="Tahoma"/>
            <family val="2"/>
          </rPr>
          <t xml:space="preserve">
</t>
        </r>
        <r>
          <rPr>
            <sz val="12"/>
            <color rgb="FF000000"/>
            <rFont val="Tahoma"/>
            <family val="2"/>
          </rPr>
          <t xml:space="preserve">Le niveau de priorité de la cible est déterminé en fonction de ses niveaux d'importance et de performance actuels. 
</t>
        </r>
        <r>
          <rPr>
            <sz val="12"/>
            <color rgb="FF000000"/>
            <rFont val="Tahoma"/>
            <family val="2"/>
          </rPr>
          <t xml:space="preserve">
</t>
        </r>
        <r>
          <rPr>
            <sz val="12"/>
            <color rgb="FF000000"/>
            <rFont val="Tahoma"/>
            <family val="2"/>
          </rPr>
          <t xml:space="preserve">De façon générale, plus une cible est jugée importante et peu performante, plus elle sera jugée prioritaire. Il sera alors urgent d'intervenir et de mettre en œuvre des stratégies d'actions pour cette cible. Inversement, pour les cibles moins importantes et déjà performantes, le niveau de priorité sera moins élevé. 
</t>
        </r>
        <r>
          <rPr>
            <sz val="12"/>
            <color rgb="FF000000"/>
            <rFont val="Tahoma"/>
            <family val="2"/>
          </rPr>
          <t xml:space="preserve">
</t>
        </r>
        <r>
          <rPr>
            <sz val="12"/>
            <color rgb="FF000000"/>
            <rFont val="Tahoma"/>
            <family val="2"/>
          </rPr>
          <t xml:space="preserve">Le niveau de priorité est précisé automatiquement dans cette colonne, selon le tableau présenté dans l'onglet « Résultats ».
</t>
        </r>
      </text>
    </comment>
    <comment ref="AW5" authorId="0" shapeId="0" xr:uid="{00000000-0006-0000-04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400-00000A000000}">
      <text>
        <r>
          <rPr>
            <sz val="11"/>
            <color indexed="81"/>
            <rFont val="Tahoma"/>
            <family val="2"/>
          </rPr>
          <t xml:space="preserve">
</t>
        </r>
        <r>
          <rPr>
            <sz val="12"/>
            <color indexed="81"/>
            <rFont val="Tahoma"/>
            <family val="2"/>
          </rPr>
          <t xml:space="preserve">Inscrivez ici des suggestions de stratégies d'actions pouvant contribuer à l'atteinte de la cible. Vous pouvez inclure des actions déjà planifiées, le cas échéant.
Ces propositions peuvent être de nature stratégique (faire partie de la planification, d'une stratégie locale, nationale ou sectorielle) ou pratique (donner naissance à des programmes ou à des projets à mettre en place). 
Elles peuvent être inspirées d'initiatives d'autres pays, régions ou collectivités locales, d'un partage de bonnes pratiques, de la littérature, d'expériences personnelles des analystes, etc. 
Les propositions devront ensuite faire l'objet d'un processus de priorisation. Les actions retenues devront donner lieu à une analyse de faisabilité et d'impacts. Il ne s'agit pas ici d'écrire le plan de développement, mais de donner des idées et pistes d'actions aux planificateurs chargés d'élaborer le plan.  </t>
        </r>
      </text>
    </comment>
    <comment ref="AY5" authorId="0" shapeId="0" xr:uid="{00000000-0006-0000-0400-00000B000000}">
      <text>
        <r>
          <rPr>
            <sz val="11"/>
            <color indexed="81"/>
            <rFont val="Tahoma"/>
            <family val="2"/>
          </rPr>
          <t xml:space="preserve">
</t>
        </r>
        <r>
          <rPr>
            <sz val="12"/>
            <color indexed="81"/>
            <rFont val="Tahoma"/>
            <family val="2"/>
          </rPr>
          <t xml:space="preserve">Exposez dans cette colonne des interrelations entre les cibles. Mettez en exergue d'autres cibles sur lesquelles les actions spécifiques proposées sont susceptibles d'avoir un effet positif. 
Par exemple, en agissant sur les cibles de l'ODD 2, il est possible d'avoir des effets positifs sur : 
-la lutte à la pauvreté;
-la réduction des inégalités;
-l'équité entre les genres;
-la protection des écosystèmes;
-la santé et la vie saine;
-la production durable;
-la lutte contre les changements climatiques, etc.
</t>
        </r>
      </text>
    </comment>
    <comment ref="C7" authorId="0" shapeId="0" xr:uid="{00000000-0006-0000-0400-00000C000000}">
      <text>
        <r>
          <rPr>
            <b/>
            <sz val="11"/>
            <color indexed="81"/>
            <rFont val="Tahoma"/>
            <family val="2"/>
          </rPr>
          <t xml:space="preserve">Cette cible vise à : </t>
        </r>
        <r>
          <rPr>
            <sz val="11"/>
            <color indexed="81"/>
            <rFont val="Tahoma"/>
            <family val="2"/>
          </rPr>
          <t xml:space="preserve">
Éliminer complètement l’extrême pauvreté dans le monde entier. 
</t>
        </r>
      </text>
    </comment>
    <comment ref="G7" authorId="0" shapeId="0" xr:uid="{00000000-0006-0000-0400-00000D000000}">
      <text>
        <r>
          <rPr>
            <b/>
            <sz val="11"/>
            <color indexed="81"/>
            <rFont val="Tahoma"/>
            <family val="2"/>
          </rPr>
          <t xml:space="preserve">
Indicateurs proposés : 
</t>
        </r>
        <r>
          <rPr>
            <sz val="11"/>
            <color indexed="81"/>
            <rFont val="Tahoma"/>
            <family val="2"/>
          </rPr>
          <t>1.1.1 Proportion de la population vivant au-dessous du seuil de pauvreté fixé à l'échelle internationale, par sexe, âge, situation d'emploi et lieu de résidence (zone urbaine/zone rurale)</t>
        </r>
      </text>
    </comment>
    <comment ref="C8" authorId="0" shapeId="0" xr:uid="{00000000-0006-0000-0400-00000E000000}">
      <text>
        <r>
          <rPr>
            <b/>
            <sz val="11"/>
            <color indexed="81"/>
            <rFont val="Tahoma"/>
            <family val="2"/>
          </rPr>
          <t>Cette cible vise à :</t>
        </r>
        <r>
          <rPr>
            <sz val="11"/>
            <color indexed="81"/>
            <rFont val="Tahoma"/>
            <family val="2"/>
          </rPr>
          <t xml:space="preserve">
Réduire la proportion d’hommes, de femmes et d’enfants qui vivent dans la pauvreté, quelles qu’en soient les formes.
</t>
        </r>
      </text>
    </comment>
    <comment ref="G8" authorId="0" shapeId="0" xr:uid="{00000000-0006-0000-0400-00000F000000}">
      <text>
        <r>
          <rPr>
            <sz val="11"/>
            <color indexed="81"/>
            <rFont val="Tahoma"/>
            <family val="2"/>
          </rPr>
          <t xml:space="preserve">
</t>
        </r>
        <r>
          <rPr>
            <b/>
            <sz val="11"/>
            <color indexed="81"/>
            <rFont val="Tahoma"/>
            <family val="2"/>
          </rPr>
          <t>Indicateurs proposés :</t>
        </r>
        <r>
          <rPr>
            <sz val="11"/>
            <color indexed="81"/>
            <rFont val="Tahoma"/>
            <family val="2"/>
          </rPr>
          <t xml:space="preserve">
1.2.1 Proportion de la population vivant au-dessous du seuil national de pauvreté, par sexe et âge
1.2.2 Proportion d’hommes, de femmes et d’enfants de tous âges souffrant d’une forme ou l’autre de pauvreté, telle qu'elle est définie par chaque pays</t>
        </r>
      </text>
    </comment>
    <comment ref="C9" authorId="0" shapeId="0" xr:uid="{00000000-0006-0000-0400-000010000000}">
      <text>
        <r>
          <rPr>
            <b/>
            <sz val="11"/>
            <color indexed="81"/>
            <rFont val="Tahoma"/>
            <family val="2"/>
          </rPr>
          <t xml:space="preserve">Cette cible vise à : </t>
        </r>
        <r>
          <rPr>
            <sz val="11"/>
            <color indexed="81"/>
            <rFont val="Tahoma"/>
            <family val="2"/>
          </rPr>
          <t xml:space="preserve">
Mettre en place des systèmes et des mesures de protection sociale pour tous.
Faire en sorte qu'une part importante des pauvres et des personnes vulnérables en bénéficient.
</t>
        </r>
      </text>
    </comment>
    <comment ref="G9" authorId="0" shapeId="0" xr:uid="{00000000-0006-0000-0400-000011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1.3.1 Proportion de la population bénéficiant de socles ou de systèmes de protection sociale, par sexe et par groupe de population (enfants, chômeurs, personnes âgées, personnes handicapées, femmes enceintes et nouveau-nés, victimes d’un accident du travail, pauvres et personnes vulnérables)</t>
        </r>
      </text>
    </comment>
    <comment ref="C10" authorId="0" shapeId="0" xr:uid="{00000000-0006-0000-0400-000012000000}">
      <text>
        <r>
          <rPr>
            <b/>
            <sz val="11"/>
            <color indexed="81"/>
            <rFont val="Tahoma"/>
            <family val="2"/>
          </rPr>
          <t xml:space="preserve">Cette cible vise à : </t>
        </r>
        <r>
          <rPr>
            <sz val="11"/>
            <color indexed="81"/>
            <rFont val="Tahoma"/>
            <family val="2"/>
          </rPr>
          <t xml:space="preserve">
Faire en sorte que tous les hommes et les femmes aient :
- les mêmes droits aux ressources économiques; 
- accès aux services de base, à la propriété et au contrôle des terres ainsi qu'à d’autres formes de propriété, à l’héritage, aux ressources naturelles, à de nouvelles technologies et à des services financiers adéquats.
</t>
        </r>
        <r>
          <rPr>
            <b/>
            <sz val="11"/>
            <color indexed="81"/>
            <rFont val="Tahoma"/>
            <family val="2"/>
          </rPr>
          <t xml:space="preserve">
</t>
        </r>
      </text>
    </comment>
    <comment ref="G10" authorId="0" shapeId="0" xr:uid="{00000000-0006-0000-0400-000013000000}">
      <text>
        <r>
          <rPr>
            <b/>
            <sz val="11"/>
            <color indexed="81"/>
            <rFont val="Tahoma"/>
            <family val="2"/>
          </rPr>
          <t xml:space="preserve">
Indicateurs proposés : </t>
        </r>
        <r>
          <rPr>
            <sz val="11"/>
            <color indexed="81"/>
            <rFont val="Tahoma"/>
            <family val="2"/>
          </rPr>
          <t xml:space="preserve">
1.4.1 Proportion de la population vivant dans des ménages ayant accès aux services de base
1.4.2 Proportion de la population adulte totale qui dispose de la sécurité des droits fonciers et de documents légalement authentifiés et qui considère que ses droits sur la terre sont sûrs, par sexe et par type d’occupation</t>
        </r>
      </text>
    </comment>
    <comment ref="C11" authorId="0" shapeId="0" xr:uid="{00000000-0006-0000-0400-000014000000}">
      <text>
        <r>
          <rPr>
            <b/>
            <sz val="11"/>
            <color indexed="81"/>
            <rFont val="Tahoma"/>
            <family val="2"/>
          </rPr>
          <t xml:space="preserve">Cette cible vise à : </t>
        </r>
        <r>
          <rPr>
            <sz val="11"/>
            <color indexed="81"/>
            <rFont val="Tahoma"/>
            <family val="2"/>
          </rPr>
          <t xml:space="preserve">
Renforcer la résilience des pauvres et des personnes en situation vulnérable. 
Réduire leur exposition et leur vulnérabilité aux phénomènes climatiques extrêmes et à d’autres chocs et catastrophes. 
</t>
        </r>
      </text>
    </comment>
    <comment ref="G11" authorId="0" shapeId="0" xr:uid="{00000000-0006-0000-0400-000015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1.5.1 Nombre de décès, de disparus et de victimes par suite de catastrophes, par 100 000 personnes
1.5.2 Pertes économiques directement attribuables à des catastrophes par rapport au produit intérieur brut mondial (PIB)
1.5.3 Nombre de pays ayant mis en place des stratégies nationales et locales pour la réduction des risques de catastrophe</t>
        </r>
      </text>
    </comment>
    <comment ref="C12" authorId="0" shapeId="0" xr:uid="{00000000-0006-0000-0400-000016000000}">
      <text>
        <r>
          <rPr>
            <b/>
            <sz val="11"/>
            <color indexed="81"/>
            <rFont val="Tahoma"/>
            <family val="2"/>
          </rPr>
          <t xml:space="preserve">Cette cible vise à : </t>
        </r>
        <r>
          <rPr>
            <sz val="11"/>
            <color indexed="81"/>
            <rFont val="Tahoma"/>
            <family val="2"/>
          </rPr>
          <t xml:space="preserve">
Garantir une mobilisation de ressources afin de doter les pays en développement de moyens adéquats et de mettre en œuvre des programmes et politiques visant à mettre fin à la pauvreté sous toutes ses formes.
</t>
        </r>
      </text>
    </comment>
    <comment ref="G12" authorId="0" shapeId="0" xr:uid="{00000000-0006-0000-0400-000017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1.a.1 Proportion des ressources directement allouées par l’État à des programmes de réduction de la pauvreté
1.a.2 Proportion des dépenses publiques totales représentées par les dépenses au titre des services essentiels (éducation, santé et protection sociale)</t>
        </r>
      </text>
    </comment>
    <comment ref="C13" authorId="0" shapeId="0" xr:uid="{00000000-0006-0000-0400-000018000000}">
      <text>
        <r>
          <rPr>
            <b/>
            <sz val="11"/>
            <color indexed="81"/>
            <rFont val="Tahoma"/>
            <family val="2"/>
          </rPr>
          <t xml:space="preserve">Cette cible vise à : </t>
        </r>
        <r>
          <rPr>
            <sz val="11"/>
            <color indexed="81"/>
            <rFont val="Tahoma"/>
            <family val="2"/>
          </rPr>
          <t xml:space="preserve">
Mettre en place des politiques viables, favorables aux pauvres et soucieuses de la problématique hommes-femmes.
Accélérer l’investissement dans des mesures d’élimination de la pauvreté. 
</t>
        </r>
      </text>
    </comment>
    <comment ref="G13" authorId="0" shapeId="0" xr:uid="{00000000-0006-0000-0400-000019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1.b.1 Proportion des dépenses publiques de fonctionnement et d’équipement consacrées à des secteurs répondant plus particulièrement aux besoins des femmes, des pauvres et des groupes vulnérables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D00-00000100000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shapeId="0" xr:uid="{00000000-0006-0000-0D00-000002000000}">
      <text>
        <r>
          <rPr>
            <sz val="11"/>
            <color indexed="81"/>
            <rFont val="Tahoma"/>
            <family val="2"/>
          </rPr>
          <t xml:space="preserve">
</t>
        </r>
        <r>
          <rPr>
            <sz val="12"/>
            <color indexed="81"/>
            <rFont val="Tahoma"/>
            <family val="2"/>
          </rPr>
          <t xml:space="preserve">Précisez dans cette colonne les opportunités et les menaces (ou risques) qui pourraient être associées à chacune des cibles, pour la zone étudiée. Les opportunités et les menaces peuvent être liées à des spécificités nationales ou locales, à des pressions externes, à des contextes temporaires ou permanents. 
Quels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 Éloignement des centres de développement économique.
- Absence d'infrastructures.
- Difficulté d'accès aux services de base.
- Absence de programmes de soutien aux plus défavorisés.
- Faible diversification de l'activité économique.
- Difficulté d'accès au crédit.
- Prix élevé des biens et services.
- Vulnérabilité particulière aux changements climatiques.
- Activité économique fortement agricole, etc.</t>
        </r>
      </text>
    </comment>
    <comment ref="E5" authorId="0" shapeId="0" xr:uid="{00000000-0006-0000-0D00-000003000000}">
      <text>
        <r>
          <rPr>
            <sz val="12"/>
            <color indexed="81"/>
            <rFont val="Tahoma"/>
            <family val="2"/>
          </rPr>
          <t xml:space="preserve">
En fonction des enjeux, risques et opportunités indiqués dans la colonne précédente, déterminez ici l'importance que vous accordez à cette cible.
Posez-vous la question suivante : en fonction des enjeux retenus,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shapeId="0" xr:uid="{00000000-0006-0000-0D00-000004000000}">
      <text>
        <r>
          <rPr>
            <b/>
            <sz val="11"/>
            <color indexed="81"/>
            <rFont val="Tahoma"/>
            <family val="2"/>
          </rPr>
          <t xml:space="preserve">
</t>
        </r>
        <r>
          <rPr>
            <sz val="12"/>
            <color indexed="81"/>
            <rFont val="Tahoma"/>
            <family val="2"/>
          </rPr>
          <t xml:space="preserve">Notez ici le niveau de performance ACTUEL du pays, de la région ou de la collectivité locale au regard des indicateurs de performance de chaque cible. Le niveau de performance est une valeur OBJECTIVE, basée sur l'état de situation RÉEL du pays, de la région ou de la collectivité au moment de l'évaluation. Il s'agit d'apprécier le niveau d'atteinte de la cible au regard des indicateurs proposés par les Nations Unies (voir dans les commentaires).
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problématique</t>
        </r>
        <r>
          <rPr>
            <sz val="12"/>
            <color indexed="81"/>
            <rFont val="Tahoma"/>
            <family val="2"/>
          </rPr>
          <t>;</t>
        </r>
        <r>
          <rPr>
            <b/>
            <sz val="12"/>
            <color indexed="81"/>
            <rFont val="Tahoma"/>
            <family val="2"/>
          </rPr>
          <t xml:space="preserve"> </t>
        </r>
        <r>
          <rPr>
            <sz val="12"/>
            <color indexed="81"/>
            <rFont val="Tahoma"/>
            <family val="2"/>
          </rPr>
          <t xml:space="preserve">la situation est relativement inconfortable; il existe une grande marge d'amélioration, même si certains résultats sont visibles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perfectible</t>
        </r>
        <r>
          <rPr>
            <sz val="12"/>
            <color indexed="81"/>
            <rFont val="Tahoma"/>
            <family val="2"/>
          </rPr>
          <t>;</t>
        </r>
        <r>
          <rPr>
            <b/>
            <sz val="12"/>
            <color indexed="81"/>
            <rFont val="Tahoma"/>
            <family val="2"/>
          </rPr>
          <t xml:space="preserv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excellente</t>
        </r>
        <r>
          <rPr>
            <sz val="12"/>
            <color indexed="81"/>
            <rFont val="Tahoma"/>
            <family val="2"/>
          </rPr>
          <t>;</t>
        </r>
        <r>
          <rPr>
            <b/>
            <sz val="12"/>
            <color indexed="81"/>
            <rFont val="Tahoma"/>
            <family val="2"/>
          </rPr>
          <t xml:space="preserve"> </t>
        </r>
        <r>
          <rPr>
            <sz val="12"/>
            <color indexed="81"/>
            <rFont val="Tahoma"/>
            <family val="2"/>
          </rPr>
          <t>la situation actuelle est très confortable, le pays, le région ou la collectivité pouvant faire figure d'exemples.</t>
        </r>
      </text>
    </comment>
    <comment ref="G5" authorId="0" shapeId="0" xr:uid="{00000000-0006-0000-0D00-000005000000}">
      <text>
        <r>
          <rPr>
            <sz val="12"/>
            <color indexed="81"/>
            <rFont val="Tahoma"/>
            <family val="2"/>
          </rPr>
          <t xml:space="preserve">
Inscrivez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œuvre.
Utilisez l'ensemble des informations à votre disposition pour documenter cette section. Précisez par exemple : 
- l'inscription d'enjeux associés à la cible dans le ou les documents de planification;
- les programmes et stratégies existants, avec les organisations responsables;
- les mesures, projets et actions mis en œuvre sur le territoire;
- les partenaires actifs sur relativement à ces enjeux;
- les statistiques et indicateurs de suivi pertinents;
- les financements disponibles.</t>
        </r>
        <r>
          <rPr>
            <sz val="11"/>
            <color indexed="81"/>
            <rFont val="Tahoma"/>
            <family val="2"/>
          </rPr>
          <t xml:space="preserve">
</t>
        </r>
      </text>
    </comment>
    <comment ref="H5" authorId="0" shapeId="0" xr:uid="{00000000-0006-0000-0D00-00000600000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ou État) sont attribués les pouvoirs et responsabilités relatifs à chaque cible.
Les valeurs numérales de 1 à 4 sont utilisées pour déterminer le niveau de compétence.
</t>
        </r>
        <r>
          <rPr>
            <b/>
            <sz val="12"/>
            <color indexed="81"/>
            <rFont val="Tahoma"/>
            <family val="2"/>
          </rPr>
          <t>1 - Compétence exclusive de la collectivité locale</t>
        </r>
        <r>
          <rPr>
            <sz val="12"/>
            <color indexed="81"/>
            <rFont val="Tahoma"/>
            <family val="2"/>
          </rPr>
          <t xml:space="preserve">
Les collectivités locales disposent de la compétence pleine et entière pour agir sur cette cible. Elles ont la capacité d'agir de manière directe, efficace et adaptée.
</t>
        </r>
        <r>
          <rPr>
            <b/>
            <sz val="12"/>
            <color indexed="81"/>
            <rFont val="Tahoma"/>
            <family val="2"/>
          </rPr>
          <t xml:space="preserve">
2 - Compétence partagée entre la collectivité locale et l'État</t>
        </r>
        <r>
          <rPr>
            <sz val="12"/>
            <color indexed="81"/>
            <rFont val="Tahoma"/>
            <family val="2"/>
          </rPr>
          <t xml:space="preserve">
Les collectivités locales disposent d'une certaine compétence pour agir sur cette cible, mais cette compétence est partagée avec l'État. Elles ont toutefois la capacité d'agir de manière directe, en collaboration avec d'autres acteurs.
</t>
        </r>
        <r>
          <rPr>
            <b/>
            <sz val="12"/>
            <color indexed="81"/>
            <rFont val="Tahoma"/>
            <family val="2"/>
          </rPr>
          <t>3 - Compétence de l'État avec l'appui de la collectivité locale</t>
        </r>
        <r>
          <rPr>
            <sz val="12"/>
            <color indexed="81"/>
            <rFont val="Tahoma"/>
            <family val="2"/>
          </rPr>
          <t xml:space="preserve">
L'État central dispose de la principale compétence nécessaire pour agir sur cette cible, mais peut déléguer la mise en œuvre des stratégies, des programmes et des actions à l'échelle locale. Les collectivités locales disposent de certaines capacités d'action sur le terrain, mais ne disposent pas du pouvoir décisionnel.
</t>
        </r>
        <r>
          <rPr>
            <b/>
            <sz val="12"/>
            <color indexed="81"/>
            <rFont val="Tahoma"/>
            <family val="2"/>
          </rPr>
          <t>4 - Compétence exclusive de l'État</t>
        </r>
        <r>
          <rPr>
            <sz val="12"/>
            <color indexed="81"/>
            <rFont val="Tahoma"/>
            <family val="2"/>
          </rPr>
          <t xml:space="preserve">
L'État central dispose de la compétence pleine et entière pour agir sur cette cible. Les collectivités locales ne disposent pas de capacités d'actions, mais elles peuvent parfois influer sur les priorités par des représentations à l'échelle nationale.</t>
        </r>
      </text>
    </comment>
    <comment ref="I5" authorId="0" shapeId="0" xr:uid="{00000000-0006-0000-0D00-000007000000}">
      <text>
        <r>
          <rPr>
            <sz val="12"/>
            <color indexed="81"/>
            <rFont val="Tahoma"/>
            <family val="2"/>
          </rPr>
          <t xml:space="preserve">
Inscrivez dans cette colonne toutes les forces et les faiblesses du pays, de la région ou de la collectivité locale (selon le cas) en lien avec chaque cible. 
Ces forces et faiblesses doivent référer aux capacités d'actions réelles sur le terrain des acteurs.
Précisez par exemple : 
- la nature des capacités à l'échelon local;
- les ressources humaines, financières et techniques disponibles;
- les partenaires techniques et financiers qui peuvent agir sur la cible;
- la nature des relations entre l'État et les collectivités locales concernant les enjeux de la cible, etc.
</t>
        </r>
      </text>
    </comment>
    <comment ref="J5" authorId="0" shapeId="0" xr:uid="{00000000-0006-0000-0D00-000008000000}">
      <text>
        <r>
          <rPr>
            <sz val="11"/>
            <color indexed="81"/>
            <rFont val="Tahoma"/>
            <family val="2"/>
          </rPr>
          <t xml:space="preserve">
</t>
        </r>
        <r>
          <rPr>
            <sz val="12"/>
            <color indexed="81"/>
            <rFont val="Tahoma"/>
            <family val="2"/>
          </rPr>
          <t xml:space="preserve">Cette colonne se compile de manière automatique. 
Le niveau de priorité de la cible est déterminé en fonction de ses niveaux d'importance et de performance actuels. 
De façon générale, plus une cible est jugée importante et peu performante, plus elle sera jugée prioritaire. Il sera alors urgent d'intervenir et de mettre en œuvre des stratégies d'actions pour cette cible. Inversement, pour les cibles moins importantes et déjà performantes, le niveau de priorité sera moins élevé. 
Le niveau de priorité est précisé automatiquement dans cette colonne, selon le tableau présenté dans l'onglet « Résultats ».
</t>
        </r>
      </text>
    </comment>
    <comment ref="AW5" authorId="0" shapeId="0" xr:uid="{00000000-0006-0000-0D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D00-00000A000000}">
      <text>
        <r>
          <rPr>
            <sz val="11"/>
            <color indexed="81"/>
            <rFont val="Tahoma"/>
            <family val="2"/>
          </rPr>
          <t xml:space="preserve">Inscrivez ici des suggestions de stratégies d'actions pouvant contribuer à l'atteinte de la cible. Vous pouvez inclure des actions déjà planifiées, le cas échéant.
Ces propositions peuvent être de nature stratégique (faire partie de la planification, d'une stratégie locale, nationale ou sectorielle) ou pratique (donner naissance à des programmes ou à des projets à mettre en place). 
Elles peuvent être inspirées d'initiatives d'autres pays, régions ou collectivités locales, d'un partage de bonnes pratiques, de la littérature, d'expériences personnelles des analystes, etc. 
Les propositions devront ensuite faire l'objet d'un processus de priorisation. Les actions retenues devront donner lieu à une analyse de faisabilité et d'impacts. Il ne s'agit pas ici d'écrire le plan de développement, mais de donner des idées et pistes d'actions aux planificateurs chargés d'élaborer le plan. </t>
        </r>
        <r>
          <rPr>
            <sz val="12"/>
            <color indexed="81"/>
            <rFont val="Tahoma"/>
            <family val="2"/>
          </rPr>
          <t xml:space="preserve">  </t>
        </r>
      </text>
    </comment>
    <comment ref="AY5" authorId="0" shapeId="0" xr:uid="{00000000-0006-0000-0D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D00-00000C000000}">
      <text>
        <r>
          <rPr>
            <b/>
            <sz val="11"/>
            <color indexed="81"/>
            <rFont val="Tahoma"/>
            <family val="2"/>
          </rPr>
          <t xml:space="preserve">Cette cible vise à : </t>
        </r>
        <r>
          <rPr>
            <sz val="11"/>
            <color indexed="81"/>
            <rFont val="Tahoma"/>
            <family val="2"/>
          </rPr>
          <t xml:space="preserve">
Augmenter les revenus des plus pauvres.
</t>
        </r>
      </text>
    </comment>
    <comment ref="G7" authorId="0" shapeId="0" xr:uid="{00000000-0006-0000-0D00-00000D000000}">
      <text>
        <r>
          <rPr>
            <sz val="11"/>
            <color indexed="81"/>
            <rFont val="Tahoma"/>
            <family val="2"/>
          </rPr>
          <t xml:space="preserve">
</t>
        </r>
        <r>
          <rPr>
            <b/>
            <sz val="11"/>
            <color indexed="81"/>
            <rFont val="Tahoma"/>
            <family val="2"/>
          </rPr>
          <t>Indicateurs proposés :</t>
        </r>
        <r>
          <rPr>
            <sz val="11"/>
            <color indexed="81"/>
            <rFont val="Tahoma"/>
            <family val="2"/>
          </rPr>
          <t xml:space="preserve">
10.1.1 Taux de croissance des dépenses des ménages ou du revenu par habitant pour les 40 % de la population les plus pauvres et pour l’ensemble de la population</t>
        </r>
      </text>
    </comment>
    <comment ref="C8" authorId="0" shapeId="0" xr:uid="{00000000-0006-0000-0D00-00000E000000}">
      <text>
        <r>
          <rPr>
            <b/>
            <sz val="11"/>
            <color indexed="81"/>
            <rFont val="Tahoma"/>
            <family val="2"/>
          </rPr>
          <t xml:space="preserve">Cette cible vise à : </t>
        </r>
        <r>
          <rPr>
            <sz val="11"/>
            <color indexed="81"/>
            <rFont val="Tahoma"/>
            <family val="2"/>
          </rPr>
          <t xml:space="preserve">
Autonomiser toutes les personnes.
Favoriser leur intégration sociale, économique et politique.
</t>
        </r>
      </text>
    </comment>
    <comment ref="G8" authorId="0" shapeId="0" xr:uid="{00000000-0006-0000-0D00-00000F000000}">
      <text>
        <r>
          <rPr>
            <sz val="11"/>
            <color indexed="81"/>
            <rFont val="Tahoma"/>
            <family val="2"/>
          </rPr>
          <t xml:space="preserve">
</t>
        </r>
        <r>
          <rPr>
            <b/>
            <sz val="11"/>
            <color indexed="81"/>
            <rFont val="Tahoma"/>
            <family val="2"/>
          </rPr>
          <t>Indicateurs proposés :</t>
        </r>
        <r>
          <rPr>
            <sz val="11"/>
            <color indexed="81"/>
            <rFont val="Tahoma"/>
            <family val="2"/>
          </rPr>
          <t xml:space="preserve">
10.2.1 Proportion de personnes vivant avec un revenu de plus de 50 % inférieur au revenu moyen, par âge, sexe et handicap</t>
        </r>
      </text>
    </comment>
    <comment ref="C9" authorId="0" shapeId="0" xr:uid="{00000000-0006-0000-0D00-000010000000}">
      <text>
        <r>
          <rPr>
            <b/>
            <sz val="11"/>
            <color indexed="81"/>
            <rFont val="Tahoma"/>
            <family val="2"/>
          </rPr>
          <t xml:space="preserve">Cette cible vise à : </t>
        </r>
        <r>
          <rPr>
            <sz val="11"/>
            <color indexed="81"/>
            <rFont val="Tahoma"/>
            <family val="2"/>
          </rPr>
          <t xml:space="preserve">
Assurer l’égalité des chances. 
Réduire l’inégalité des résultats.
Éliminer les lois, politiques et pratiques discriminatoires.
</t>
        </r>
        <r>
          <rPr>
            <b/>
            <sz val="11"/>
            <color indexed="81"/>
            <rFont val="Tahoma"/>
            <family val="2"/>
          </rPr>
          <t xml:space="preserve">
</t>
        </r>
      </text>
    </comment>
    <comment ref="G9" authorId="0" shapeId="0" xr:uid="{00000000-0006-0000-0D00-000011000000}">
      <text>
        <r>
          <rPr>
            <b/>
            <sz val="11"/>
            <color indexed="81"/>
            <rFont val="Tahoma"/>
            <family val="2"/>
          </rPr>
          <t xml:space="preserve">
Indicateurs proposés :</t>
        </r>
        <r>
          <rPr>
            <sz val="11"/>
            <color indexed="81"/>
            <rFont val="Tahoma"/>
            <family val="2"/>
          </rPr>
          <t xml:space="preserve">
10.3.1 Proportion de la population ayant signalé avoir personnellement fait l’objet de discrimination ou de harcèlement au cours des 12 mois précédents pour des motifs interdits par le droit international des droits de l’homme</t>
        </r>
      </text>
    </comment>
    <comment ref="C10" authorId="0" shapeId="0" xr:uid="{00000000-0006-0000-0D00-000012000000}">
      <text>
        <r>
          <rPr>
            <b/>
            <sz val="11"/>
            <color indexed="81"/>
            <rFont val="Tahoma"/>
            <family val="2"/>
          </rPr>
          <t>Cette cible vise à :</t>
        </r>
        <r>
          <rPr>
            <sz val="11"/>
            <color indexed="81"/>
            <rFont val="Tahoma"/>
            <family val="2"/>
          </rPr>
          <t xml:space="preserve"> 
Adopter des politiques budgétaires, salariales et dans le domaine de la protection sociale.
Parvenir à une plus grande égalité. 
</t>
        </r>
      </text>
    </comment>
    <comment ref="G10" authorId="0" shapeId="0" xr:uid="{00000000-0006-0000-0D00-000013000000}">
      <text>
        <r>
          <rPr>
            <sz val="11"/>
            <color indexed="81"/>
            <rFont val="Tahoma"/>
            <family val="2"/>
          </rPr>
          <t xml:space="preserve">
</t>
        </r>
        <r>
          <rPr>
            <b/>
            <sz val="11"/>
            <color indexed="81"/>
            <rFont val="Tahoma"/>
            <family val="2"/>
          </rPr>
          <t>Indicateurs proposés :</t>
        </r>
        <r>
          <rPr>
            <sz val="11"/>
            <color indexed="81"/>
            <rFont val="Tahoma"/>
            <family val="2"/>
          </rPr>
          <t xml:space="preserve">
10.4.1 Part du travail dans le PIB, y compris les salaires et les transferts sociaux</t>
        </r>
      </text>
    </comment>
    <comment ref="C11" authorId="0" shapeId="0" xr:uid="{00000000-0006-0000-0D00-000014000000}">
      <text>
        <r>
          <rPr>
            <b/>
            <sz val="11"/>
            <color indexed="81"/>
            <rFont val="Tahoma"/>
            <family val="2"/>
          </rPr>
          <t xml:space="preserve">Cette cible vise à : </t>
        </r>
        <r>
          <rPr>
            <sz val="11"/>
            <color indexed="81"/>
            <rFont val="Tahoma"/>
            <family val="2"/>
          </rPr>
          <t xml:space="preserve">
Améliorer la réglementation et la surveillance des institutions et marchés. 
Renforcer l’application des règles. 
</t>
        </r>
      </text>
    </comment>
    <comment ref="G11" authorId="0" shapeId="0" xr:uid="{00000000-0006-0000-0D00-000015000000}">
      <text>
        <r>
          <rPr>
            <sz val="11"/>
            <color indexed="81"/>
            <rFont val="Tahoma"/>
            <family val="2"/>
          </rPr>
          <t xml:space="preserve">
</t>
        </r>
        <r>
          <rPr>
            <b/>
            <sz val="11"/>
            <color indexed="81"/>
            <rFont val="Tahoma"/>
            <family val="2"/>
          </rPr>
          <t>Indicateurs proposés :</t>
        </r>
        <r>
          <rPr>
            <sz val="11"/>
            <color indexed="81"/>
            <rFont val="Tahoma"/>
            <family val="2"/>
          </rPr>
          <t xml:space="preserve">
10.5.1 Indicateurs de solidité financière</t>
        </r>
      </text>
    </comment>
    <comment ref="C12" authorId="0" shapeId="0" xr:uid="{00000000-0006-0000-0D00-000016000000}">
      <text>
        <r>
          <rPr>
            <b/>
            <sz val="11"/>
            <color indexed="81"/>
            <rFont val="Tahoma"/>
            <family val="2"/>
          </rPr>
          <t xml:space="preserve">Cette cible vise à : </t>
        </r>
        <r>
          <rPr>
            <sz val="11"/>
            <color indexed="81"/>
            <rFont val="Tahoma"/>
            <family val="2"/>
          </rPr>
          <t xml:space="preserve">
Faire en sorte que les pays en développement soient représentés et entendus lors de la prise de décision. 
</t>
        </r>
      </text>
    </comment>
    <comment ref="G12" authorId="0" shapeId="0" xr:uid="{00000000-0006-0000-0D00-000017000000}">
      <text>
        <r>
          <rPr>
            <sz val="11"/>
            <color indexed="81"/>
            <rFont val="Tahoma"/>
            <family val="2"/>
          </rPr>
          <t xml:space="preserve">
</t>
        </r>
        <r>
          <rPr>
            <b/>
            <sz val="11"/>
            <color indexed="81"/>
            <rFont val="Tahoma"/>
            <family val="2"/>
          </rPr>
          <t>Indicateurs proposés :</t>
        </r>
        <r>
          <rPr>
            <sz val="11"/>
            <color indexed="81"/>
            <rFont val="Tahoma"/>
            <family val="2"/>
          </rPr>
          <t xml:space="preserve">
10.6.1 Proportion de la participation et des droits de vote des pays en développement dans les organisations internationales</t>
        </r>
      </text>
    </comment>
    <comment ref="C13" authorId="0" shapeId="0" xr:uid="{00000000-0006-0000-0D00-000018000000}">
      <text>
        <r>
          <rPr>
            <b/>
            <sz val="11"/>
            <color indexed="81"/>
            <rFont val="Tahoma"/>
            <family val="2"/>
          </rPr>
          <t xml:space="preserve">Cette cible vise à : </t>
        </r>
        <r>
          <rPr>
            <sz val="11"/>
            <color indexed="81"/>
            <rFont val="Tahoma"/>
            <family val="2"/>
          </rPr>
          <t xml:space="preserve">
Faciliter la migration et la mobilité.
</t>
        </r>
      </text>
    </comment>
    <comment ref="G13" authorId="0" shapeId="0" xr:uid="{00000000-0006-0000-0D00-000019000000}">
      <text>
        <r>
          <rPr>
            <sz val="11"/>
            <color indexed="81"/>
            <rFont val="Tahoma"/>
            <family val="2"/>
          </rPr>
          <t xml:space="preserve">
</t>
        </r>
        <r>
          <rPr>
            <b/>
            <sz val="11"/>
            <color indexed="81"/>
            <rFont val="Tahoma"/>
            <family val="2"/>
          </rPr>
          <t>Indicateurs proposés :</t>
        </r>
        <r>
          <rPr>
            <sz val="11"/>
            <color indexed="81"/>
            <rFont val="Tahoma"/>
            <family val="2"/>
          </rPr>
          <t xml:space="preserve">
10.7.1 Dépenses de recrutement à la charge du salarié en proportion de son revenu annuel dans le pays de destination
10.7.2 Nombre de pays mettant en œuvre des politiques migratoires bien gérées</t>
        </r>
      </text>
    </comment>
    <comment ref="C14" authorId="0" shapeId="0" xr:uid="{00000000-0006-0000-0D00-00001A000000}">
      <text>
        <r>
          <rPr>
            <b/>
            <sz val="11"/>
            <color indexed="81"/>
            <rFont val="Tahoma"/>
            <family val="2"/>
          </rPr>
          <t xml:space="preserve">Cette cible vise à : </t>
        </r>
        <r>
          <rPr>
            <sz val="11"/>
            <color indexed="81"/>
            <rFont val="Tahoma"/>
            <family val="2"/>
          </rPr>
          <t xml:space="preserve">
Mettre en œuvre le principe d’un traitement spécial et différencié pour les pays en développement.
</t>
        </r>
      </text>
    </comment>
    <comment ref="G14" authorId="0" shapeId="0" xr:uid="{00000000-0006-0000-0D00-00001B000000}">
      <text>
        <r>
          <rPr>
            <sz val="11"/>
            <color indexed="81"/>
            <rFont val="Tahoma"/>
            <family val="2"/>
          </rPr>
          <t xml:space="preserve">
</t>
        </r>
        <r>
          <rPr>
            <b/>
            <sz val="11"/>
            <color indexed="81"/>
            <rFont val="Tahoma"/>
            <family val="2"/>
          </rPr>
          <t>Indicateurs proposés :</t>
        </r>
        <r>
          <rPr>
            <sz val="11"/>
            <color indexed="81"/>
            <rFont val="Tahoma"/>
            <family val="2"/>
          </rPr>
          <t xml:space="preserve">
10.a.1 Proportion de lignes tarifaires concernées par les importations en provenance des pays les moins avancés et des pays en développement bénéficiant d’une franchise de droits</t>
        </r>
      </text>
    </comment>
    <comment ref="C15" authorId="0" shapeId="0" xr:uid="{00000000-0006-0000-0D00-00001C000000}">
      <text>
        <r>
          <rPr>
            <b/>
            <sz val="11"/>
            <color indexed="81"/>
            <rFont val="Tahoma"/>
            <family val="2"/>
          </rPr>
          <t xml:space="preserve">Cette cible vise à : </t>
        </r>
        <r>
          <rPr>
            <sz val="11"/>
            <color indexed="81"/>
            <rFont val="Tahoma"/>
            <family val="2"/>
          </rPr>
          <t xml:space="preserve">
Stimuler l’aide publique au développement. 
</t>
        </r>
      </text>
    </comment>
    <comment ref="G15" authorId="0" shapeId="0" xr:uid="{00000000-0006-0000-0D00-00001D000000}">
      <text>
        <r>
          <rPr>
            <b/>
            <sz val="11"/>
            <color indexed="81"/>
            <rFont val="Tahoma"/>
            <family val="2"/>
          </rPr>
          <t xml:space="preserve">
Indicateurs proposés :</t>
        </r>
        <r>
          <rPr>
            <sz val="11"/>
            <color indexed="81"/>
            <rFont val="Tahoma"/>
            <family val="2"/>
          </rPr>
          <t xml:space="preserve">
10.b.1 Montant total des ressources allouées au développement, par pays bénéficiaire et donateur, et type d’apport (aide publique au développement, investissement étranger direct et autre)</t>
        </r>
      </text>
    </comment>
    <comment ref="C16" authorId="0" shapeId="0" xr:uid="{00000000-0006-0000-0D00-00001E000000}">
      <text>
        <r>
          <rPr>
            <b/>
            <sz val="11"/>
            <color indexed="81"/>
            <rFont val="Tahoma"/>
            <family val="2"/>
          </rPr>
          <t xml:space="preserve">Cette cible vise à : </t>
        </r>
        <r>
          <rPr>
            <sz val="11"/>
            <color indexed="81"/>
            <rFont val="Tahoma"/>
            <family val="2"/>
          </rPr>
          <t xml:space="preserve">
Faire baisser les coûts des envois de fonds.
Éliminer les couloirs de transfert de fonds dont les coûts sont trop élevés.
</t>
        </r>
      </text>
    </comment>
    <comment ref="G16" authorId="0" shapeId="0" xr:uid="{00000000-0006-0000-0D00-00001F000000}">
      <text>
        <r>
          <rPr>
            <sz val="11"/>
            <color indexed="81"/>
            <rFont val="Tahoma"/>
            <family val="2"/>
          </rPr>
          <t xml:space="preserve">
</t>
        </r>
        <r>
          <rPr>
            <b/>
            <sz val="11"/>
            <color indexed="81"/>
            <rFont val="Tahoma"/>
            <family val="2"/>
          </rPr>
          <t>Indicateurs proposés :</t>
        </r>
        <r>
          <rPr>
            <sz val="11"/>
            <color indexed="81"/>
            <rFont val="Tahoma"/>
            <family val="2"/>
          </rPr>
          <t xml:space="preserve">
10.c.1 Coûts des envois de fonds en proportion du montant transféré</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E00-00000100000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shapeId="0" xr:uid="{00000000-0006-0000-0E00-000002000000}">
      <text>
        <r>
          <rPr>
            <sz val="11"/>
            <color indexed="81"/>
            <rFont val="Tahoma"/>
            <family val="2"/>
          </rPr>
          <t xml:space="preserve">
</t>
        </r>
        <r>
          <rPr>
            <sz val="12"/>
            <color indexed="81"/>
            <rFont val="Tahoma"/>
            <family val="2"/>
          </rPr>
          <t xml:space="preserve">Précisez dans cette colonne les opportunités et les menaces (ou risques) qui pourraient être associées à chacune des cibles, pour la zone étudiée. Les opportunités et les menaces peuvent être liées à des spécificités nationales ou locales, à des pressions externes, à des contextes temporaires ou permanents. 
Quels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 Éloignement des centres de développement économique.
- Absence d'infrastructures.
- Difficulté d'accès aux services de base.
- Absence de programmes de soutien aux plus défavorisés.
- Faible diversification de l'activité économique.
- Difficulté d'accès au crédit.
- Prix élevé des biens et services.
- Vulnérabilité particulière aux changements climatiques.
- Activité économique fortement agricole, etc.</t>
        </r>
      </text>
    </comment>
    <comment ref="E5" authorId="0" shapeId="0" xr:uid="{00000000-0006-0000-0E00-000003000000}">
      <text>
        <r>
          <rPr>
            <sz val="12"/>
            <color indexed="81"/>
            <rFont val="Tahoma"/>
            <family val="2"/>
          </rPr>
          <t xml:space="preserve">
En fonction des enjeux, risques et opportunités indiqués dans la colonne précédente, déterminez ici l'importance que vous accordez à cette cible.
Posez-vous la question suivante : en fonction des enjeux retenus,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shapeId="0" xr:uid="{00000000-0006-0000-0E00-000004000000}">
      <text>
        <r>
          <rPr>
            <b/>
            <sz val="11"/>
            <color indexed="81"/>
            <rFont val="Tahoma"/>
            <family val="2"/>
          </rPr>
          <t xml:space="preserve">
</t>
        </r>
        <r>
          <rPr>
            <sz val="12"/>
            <color indexed="81"/>
            <rFont val="Tahoma"/>
            <family val="2"/>
          </rPr>
          <t xml:space="preserve">Notez ici le niveau de performance ACTUEL du pays, de la région ou de la collectivité locale au regard des indicateurs de performance de chaque cible. Le niveau de performance est une valeur OBJECTIVE, basée sur l'état de situation RÉEL du pays, de la région ou de la collectivité au moment de l'évaluation. Il s'agit d'apprécier le niveau d'atteinte de la cible au regard des indicateurs proposés par les Nations Unies (voir dans les commentaires).
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problématique</t>
        </r>
        <r>
          <rPr>
            <sz val="12"/>
            <color indexed="81"/>
            <rFont val="Tahoma"/>
            <family val="2"/>
          </rPr>
          <t>;</t>
        </r>
        <r>
          <rPr>
            <b/>
            <sz val="12"/>
            <color indexed="81"/>
            <rFont val="Tahoma"/>
            <family val="2"/>
          </rPr>
          <t xml:space="preserve"> </t>
        </r>
        <r>
          <rPr>
            <sz val="12"/>
            <color indexed="81"/>
            <rFont val="Tahoma"/>
            <family val="2"/>
          </rPr>
          <t xml:space="preserve">la situation est relativement inconfortable; il existe une grande marge d'amélioration, même si certains résultats sont visibles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perfectible</t>
        </r>
        <r>
          <rPr>
            <sz val="12"/>
            <color indexed="81"/>
            <rFont val="Tahoma"/>
            <family val="2"/>
          </rPr>
          <t>;</t>
        </r>
        <r>
          <rPr>
            <b/>
            <sz val="12"/>
            <color indexed="81"/>
            <rFont val="Tahoma"/>
            <family val="2"/>
          </rPr>
          <t xml:space="preserv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excellente</t>
        </r>
        <r>
          <rPr>
            <sz val="12"/>
            <color indexed="81"/>
            <rFont val="Tahoma"/>
            <family val="2"/>
          </rPr>
          <t>;</t>
        </r>
        <r>
          <rPr>
            <b/>
            <sz val="12"/>
            <color indexed="81"/>
            <rFont val="Tahoma"/>
            <family val="2"/>
          </rPr>
          <t xml:space="preserve"> </t>
        </r>
        <r>
          <rPr>
            <sz val="12"/>
            <color indexed="81"/>
            <rFont val="Tahoma"/>
            <family val="2"/>
          </rPr>
          <t>la situation actuelle est très confortable, le pays, le région ou la collectivité pouvant faire figure d'exemples.</t>
        </r>
      </text>
    </comment>
    <comment ref="G5" authorId="0" shapeId="0" xr:uid="{00000000-0006-0000-0E00-000005000000}">
      <text>
        <r>
          <rPr>
            <sz val="12"/>
            <color indexed="81"/>
            <rFont val="Tahoma"/>
            <family val="2"/>
          </rPr>
          <t xml:space="preserve">
Inscrivez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œuvre.
Utilisez l'ensemble des informations à votre disposition pour documenter cette section. Précisez par exemple : 
- l'inscription d'enjeux associés à la cible dans le ou les documents de planification;
- les programmes et stratégies existants, avec les organisations responsables;
- les mesures, projets et actions mis en œuvre sur le territoire;
- les partenaires actifs sur relativement à ces enjeux;
- les statistiques et indicateurs de suivi pertinents;
- les financements disponibles.</t>
        </r>
        <r>
          <rPr>
            <sz val="11"/>
            <color indexed="81"/>
            <rFont val="Tahoma"/>
            <family val="2"/>
          </rPr>
          <t xml:space="preserve">
</t>
        </r>
      </text>
    </comment>
    <comment ref="H5" authorId="0" shapeId="0" xr:uid="{00000000-0006-0000-0E00-00000600000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ou État) sont attribués les pouvoirs et responsabilités relatifs à chaque cible.
Les valeurs numérales de 1 à 4 sont utilisées pour déterminer le niveau de compétence.
</t>
        </r>
        <r>
          <rPr>
            <b/>
            <sz val="12"/>
            <color indexed="81"/>
            <rFont val="Tahoma"/>
            <family val="2"/>
          </rPr>
          <t xml:space="preserve">1 - Compétence exclusive de la collectivité locale
</t>
        </r>
        <r>
          <rPr>
            <sz val="12"/>
            <color indexed="81"/>
            <rFont val="Tahoma"/>
            <family val="2"/>
          </rPr>
          <t xml:space="preserve">Les collectivités locales disposent de la compétence pleine et entière pour agir sur cette cible. Elles ont la capacité d'agir de manière directe, efficace et adaptée.
</t>
        </r>
        <r>
          <rPr>
            <b/>
            <sz val="12"/>
            <color indexed="81"/>
            <rFont val="Tahoma"/>
            <family val="2"/>
          </rPr>
          <t xml:space="preserve">
2 - Compétence partagée entre la collectivité locale et l'État
</t>
        </r>
        <r>
          <rPr>
            <sz val="12"/>
            <color indexed="81"/>
            <rFont val="Tahoma"/>
            <family val="2"/>
          </rPr>
          <t xml:space="preserve">Les collectivités locales disposent d'une certaine compétence pour agir sur cette cible, mais cette compétence est partagée avec l'État. Elles ont toutefois la capacité d'agir de manière directe, en collaboration avec d'autres acteurs.
</t>
        </r>
        <r>
          <rPr>
            <b/>
            <sz val="12"/>
            <color indexed="81"/>
            <rFont val="Tahoma"/>
            <family val="2"/>
          </rPr>
          <t xml:space="preserve">
3 - Compétence de l'État avec l'appui de la collectivité locale
</t>
        </r>
        <r>
          <rPr>
            <sz val="12"/>
            <color indexed="81"/>
            <rFont val="Tahoma"/>
            <family val="2"/>
          </rPr>
          <t xml:space="preserve">L'État central dispose de la principale compétence nécessaire pour agir sur cette cible, mais peut déléguer la mise en œuvre des stratégies, des programmes et des actions à l'échelle locale. Les collectivités locales disposent de certaines capacités d'actions sur le terrain, mais ne disposent pas du pouvoir décisionnel.
</t>
        </r>
        <r>
          <rPr>
            <b/>
            <sz val="12"/>
            <color indexed="81"/>
            <rFont val="Tahoma"/>
            <family val="2"/>
          </rPr>
          <t xml:space="preserve">
4 - Compétence exclusive de l'État
</t>
        </r>
        <r>
          <rPr>
            <sz val="12"/>
            <color indexed="81"/>
            <rFont val="Tahoma"/>
            <family val="2"/>
          </rPr>
          <t>L'État central dispose de la compétence pleine et entière pour agir sur cette cible. Les collectivités locales ne disposent pas de capacités d'action, mais elles peuvent parfois influer sur les priorités par des représentations à l'échelle nationale.</t>
        </r>
      </text>
    </comment>
    <comment ref="I5" authorId="0" shapeId="0" xr:uid="{00000000-0006-0000-0E00-000007000000}">
      <text>
        <r>
          <rPr>
            <sz val="12"/>
            <color indexed="81"/>
            <rFont val="Tahoma"/>
            <family val="2"/>
          </rPr>
          <t xml:space="preserve">
Inscrivez dans cette colonne toutes les forces et les faiblesses du pays, de la région ou de la collectivité locale (selon le cas) en lien avec chaque cible. 
Ces forces et faiblesses doivent référer aux capacités d'actions réelles sur le terrain des acteurs.
Précisez par exemple : 
- la nature des capacités à l'échelon local;
- les ressources humaines, financières et techniques disponibles;
- les partenaires techniques et financiers qui peuvent agir sur la cible;
- la nature des relations entre l'État et les collectivités locales concernant les enjeux de la cible, etc.
</t>
        </r>
      </text>
    </comment>
    <comment ref="J5" authorId="0" shapeId="0" xr:uid="{00000000-0006-0000-0E00-000008000000}">
      <text>
        <r>
          <rPr>
            <sz val="11"/>
            <color indexed="81"/>
            <rFont val="Tahoma"/>
            <family val="2"/>
          </rPr>
          <t>Cette colonne se compile de manière automatique. 
Le niveau de priorité de la cible est déterminé en fonction de ses niveaux d'importance et de performance actuels. 
De façon générale, plus une cible est jugée importante et peu performante, plus elle sera jugée prioritaire. Il sera alors urgent d'intervenir et de mettre en œuvre des stratégies d'actions pour cette cible. Inversement, pour les cibles moins importantes et déjà performantes, le niveau de priorité sera moins élevé. 
Le niveau de priorité est précisé automatiquement dans cette colonne, selon le tableau présenté dans l'onglet « Résultats ».</t>
        </r>
        <r>
          <rPr>
            <sz val="12"/>
            <color indexed="81"/>
            <rFont val="Tahoma"/>
            <family val="2"/>
          </rPr>
          <t xml:space="preserve">
</t>
        </r>
      </text>
    </comment>
    <comment ref="AW5" authorId="0" shapeId="0" xr:uid="{00000000-0006-0000-0E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E00-00000A000000}">
      <text>
        <r>
          <rPr>
            <sz val="11"/>
            <color indexed="81"/>
            <rFont val="Tahoma"/>
            <family val="2"/>
          </rPr>
          <t xml:space="preserve">Inscrivez ici des suggestions de stratégies d'actions pouvant contribuer à l'atteinte de la cible. Vous pouvez inclure des actions déjà planifiées, le cas échéant.
Ces propositions peuvent être de nature stratégique (faire partie de la planification, d'une stratégie locale, nationale ou sectorielle) ou pratique (donner naissance à des programmes ou à des projets à mettre en place). 
Elles peuvent être inspirées d'initiatives d'autres pays, régions ou collectivités locales, d'un partage de bonnes pratiques, de la littérature, d'expériences personnelles des analystes, etc. 
Les propositions devront ensuite faire l'objet d'un processus de priorisation. Les actions retenues devront donner lieu à une analyse de faisabilité et d'impacts. Il ne s'agit pas ici d'écrire le plan de développement, mais de donner des idées et pistes d'actions aux planificateurs chargés d'élaborer le plan. </t>
        </r>
        <r>
          <rPr>
            <sz val="12"/>
            <color indexed="81"/>
            <rFont val="Tahoma"/>
            <family val="2"/>
          </rPr>
          <t xml:space="preserve"> </t>
        </r>
      </text>
    </comment>
    <comment ref="AY5" authorId="0" shapeId="0" xr:uid="{00000000-0006-0000-0E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E00-00000C000000}">
      <text>
        <r>
          <rPr>
            <b/>
            <sz val="11"/>
            <color indexed="81"/>
            <rFont val="Tahoma"/>
            <family val="2"/>
          </rPr>
          <t xml:space="preserve">Cette cible vise à : </t>
        </r>
        <r>
          <rPr>
            <sz val="11"/>
            <color indexed="81"/>
            <rFont val="Tahoma"/>
            <family val="2"/>
          </rPr>
          <t xml:space="preserve">
Assurer l’accès de tous à un logement et aux services de base. 
Assainir les quartiers de taudis. 
</t>
        </r>
      </text>
    </comment>
    <comment ref="G7" authorId="0" shapeId="0" xr:uid="{00000000-0006-0000-0E00-00000D000000}">
      <text>
        <r>
          <rPr>
            <sz val="11"/>
            <color indexed="81"/>
            <rFont val="Tahoma"/>
            <family val="2"/>
          </rPr>
          <t xml:space="preserve">
</t>
        </r>
        <r>
          <rPr>
            <b/>
            <sz val="11"/>
            <color indexed="81"/>
            <rFont val="Tahoma"/>
            <family val="2"/>
          </rPr>
          <t>Indicateurs proposés :</t>
        </r>
        <r>
          <rPr>
            <sz val="11"/>
            <color indexed="81"/>
            <rFont val="Tahoma"/>
            <family val="2"/>
          </rPr>
          <t xml:space="preserve">
11.1.1 Proportion de la population urbaine vivant dans des quartiers de taudis, des implantations sauvages ou des logements inadéquats</t>
        </r>
      </text>
    </comment>
    <comment ref="C8" authorId="0" shapeId="0" xr:uid="{00000000-0006-0000-0E00-00000E000000}">
      <text>
        <r>
          <rPr>
            <b/>
            <sz val="11"/>
            <color indexed="81"/>
            <rFont val="Tahoma"/>
            <family val="2"/>
          </rPr>
          <t xml:space="preserve">Cette cible vise à : </t>
        </r>
        <r>
          <rPr>
            <sz val="11"/>
            <color indexed="81"/>
            <rFont val="Tahoma"/>
            <family val="2"/>
          </rPr>
          <t xml:space="preserve">
Assurer l’accès de tous à des systèmes de transport.
Améliorer la sécurité routière.
</t>
        </r>
        <r>
          <rPr>
            <b/>
            <sz val="11"/>
            <color indexed="81"/>
            <rFont val="Tahoma"/>
            <family val="2"/>
          </rPr>
          <t xml:space="preserve">
</t>
        </r>
      </text>
    </comment>
    <comment ref="G8" authorId="0" shapeId="0" xr:uid="{00000000-0006-0000-0E00-00000F000000}">
      <text>
        <r>
          <rPr>
            <b/>
            <sz val="11"/>
            <color indexed="81"/>
            <rFont val="Tahoma"/>
            <family val="2"/>
          </rPr>
          <t xml:space="preserve">
Indicateurs proposés :</t>
        </r>
        <r>
          <rPr>
            <sz val="11"/>
            <color indexed="81"/>
            <rFont val="Tahoma"/>
            <family val="2"/>
          </rPr>
          <t xml:space="preserve">
11.2.1 Proportion de la population ayant aisément accès aux transports publics, par groupe d’âge, sexe et type de handicap</t>
        </r>
      </text>
    </comment>
    <comment ref="C9" authorId="0" shapeId="0" xr:uid="{00000000-0006-0000-0E00-000010000000}">
      <text>
        <r>
          <rPr>
            <b/>
            <sz val="11"/>
            <color indexed="81"/>
            <rFont val="Tahoma"/>
            <family val="2"/>
          </rPr>
          <t xml:space="preserve">Cette cible vise à : </t>
        </r>
        <r>
          <rPr>
            <sz val="11"/>
            <color indexed="81"/>
            <rFont val="Tahoma"/>
            <family val="2"/>
          </rPr>
          <t xml:space="preserve">
Renforcer l’urbanisation durable.
Renforcer les capacités de planification et de gestion participatives, intégrées et durables des établissements humains.
</t>
        </r>
      </text>
    </comment>
    <comment ref="G9" authorId="0" shapeId="0" xr:uid="{00000000-0006-0000-0E00-000011000000}">
      <text>
        <r>
          <rPr>
            <sz val="11"/>
            <color indexed="81"/>
            <rFont val="Tahoma"/>
            <family val="2"/>
          </rPr>
          <t xml:space="preserve">
</t>
        </r>
        <r>
          <rPr>
            <b/>
            <sz val="11"/>
            <color indexed="81"/>
            <rFont val="Tahoma"/>
            <family val="2"/>
          </rPr>
          <t>Indicateurs proposés :</t>
        </r>
        <r>
          <rPr>
            <sz val="11"/>
            <color indexed="81"/>
            <rFont val="Tahoma"/>
            <family val="2"/>
          </rPr>
          <t xml:space="preserve">
11.3.1 Ratio entre le taux d’utilisation des terres et le taux de croissance démographique
11.3.2 Proportion de villes dotées d’une structure de participation directe de la société civile à la gestion et à l’aménagement des villes, fonctionnant de façon régulière et démocratique</t>
        </r>
      </text>
    </comment>
    <comment ref="C10" authorId="0" shapeId="0" xr:uid="{00000000-0006-0000-0E00-000012000000}">
      <text>
        <r>
          <rPr>
            <b/>
            <sz val="11"/>
            <color indexed="81"/>
            <rFont val="Tahoma"/>
            <family val="2"/>
          </rPr>
          <t xml:space="preserve">Cette cible vise à : </t>
        </r>
        <r>
          <rPr>
            <sz val="11"/>
            <color indexed="81"/>
            <rFont val="Tahoma"/>
            <family val="2"/>
          </rPr>
          <t xml:space="preserve">
Protéger et préserver le patrimoine culturel et naturel. 
</t>
        </r>
      </text>
    </comment>
    <comment ref="G10" authorId="0" shapeId="0" xr:uid="{00000000-0006-0000-0E00-000013000000}">
      <text>
        <r>
          <rPr>
            <sz val="11"/>
            <color indexed="81"/>
            <rFont val="Tahoma"/>
            <family val="2"/>
          </rPr>
          <t xml:space="preserve">
</t>
        </r>
        <r>
          <rPr>
            <b/>
            <sz val="11"/>
            <color indexed="81"/>
            <rFont val="Tahoma"/>
            <family val="2"/>
          </rPr>
          <t>Indicateurs proposés :</t>
        </r>
        <r>
          <rPr>
            <sz val="11"/>
            <color indexed="81"/>
            <rFont val="Tahoma"/>
            <family val="2"/>
          </rPr>
          <t xml:space="preserve">
11.4.1 Dépenses totales (publiques et privées) par habitant consacrées à la préservation, à la protection et à la conservation de l’ensemble du patrimoine culturel et naturel, par type de patrimoine (culturel, naturel, mixte, inscrit au patrimoine mondial), ordre d’administration (national, régional et local/municipal), type de dépenses (dépenses de fonctionnement/investissement) et type de financement privé (donations en nature, secteur privé à but non lucratif, parrainage)</t>
        </r>
      </text>
    </comment>
    <comment ref="C11" authorId="0" shapeId="0" xr:uid="{00000000-0006-0000-0E00-000014000000}">
      <text>
        <r>
          <rPr>
            <b/>
            <sz val="11"/>
            <color indexed="81"/>
            <rFont val="Tahoma"/>
            <family val="2"/>
          </rPr>
          <t xml:space="preserve">Cette cible vise à : </t>
        </r>
        <r>
          <rPr>
            <sz val="11"/>
            <color indexed="81"/>
            <rFont val="Tahoma"/>
            <family val="2"/>
          </rPr>
          <t xml:space="preserve">
Réduire le nombre de personnes tuées et le nombre de personnes touchées par les catastrophes.
Réduire le montant des pertes économiques dues à ces catastrophes. 
</t>
        </r>
      </text>
    </comment>
    <comment ref="G11" authorId="0" shapeId="0" xr:uid="{00000000-0006-0000-0E00-000015000000}">
      <text>
        <r>
          <rPr>
            <b/>
            <sz val="11"/>
            <color indexed="81"/>
            <rFont val="Tahoma"/>
            <family val="2"/>
          </rPr>
          <t xml:space="preserve">
Indicateurs proposés :</t>
        </r>
        <r>
          <rPr>
            <sz val="11"/>
            <color indexed="81"/>
            <rFont val="Tahoma"/>
            <family val="2"/>
          </rPr>
          <t xml:space="preserve">
11.5.1 Nombre de décès, de disparus et de victimes par suite de catastrophes, par 100 000 personnes
11.5.2 Pertes économiques directement attribuables aux catastrophes par rapport au PIB mondial, y compris les dommages causés aux infrastructures critiques et la perturbation des services de base</t>
        </r>
      </text>
    </comment>
    <comment ref="C12" authorId="0" shapeId="0" xr:uid="{00000000-0006-0000-0E00-000016000000}">
      <text>
        <r>
          <rPr>
            <b/>
            <sz val="11"/>
            <color indexed="81"/>
            <rFont val="Tahoma"/>
            <family val="2"/>
          </rPr>
          <t xml:space="preserve">Cette cible vise à : </t>
        </r>
        <r>
          <rPr>
            <sz val="11"/>
            <color indexed="81"/>
            <rFont val="Tahoma"/>
            <family val="2"/>
          </rPr>
          <t xml:space="preserve">
Réduire l’impact environnemental négatif des villes. 
Améliorer la qualité de l’air et la gestion des déchets. 
</t>
        </r>
      </text>
    </comment>
    <comment ref="G12" authorId="0" shapeId="0" xr:uid="{00000000-0006-0000-0E00-000017000000}">
      <text>
        <r>
          <rPr>
            <sz val="11"/>
            <color indexed="81"/>
            <rFont val="Tahoma"/>
            <family val="2"/>
          </rPr>
          <t xml:space="preserve">
</t>
        </r>
        <r>
          <rPr>
            <b/>
            <sz val="11"/>
            <color indexed="81"/>
            <rFont val="Tahoma"/>
            <family val="2"/>
          </rPr>
          <t>Indicateurs proposés :</t>
        </r>
        <r>
          <rPr>
            <sz val="11"/>
            <color indexed="81"/>
            <rFont val="Tahoma"/>
            <family val="2"/>
          </rPr>
          <t xml:space="preserve">
11.6.1 Proportion de déchets urbains solides régulièrement collectés et éliminés de façon adéquate sur le total de déchets urbains solides produits, par ville
11.6.2 Niveau moyen annuel de particules fines (PM 2,5 et PM 10, par exemple) dans les villes, pondéré en fonction du nombre d’habitants</t>
        </r>
      </text>
    </comment>
    <comment ref="C13" authorId="0" shapeId="0" xr:uid="{00000000-0006-0000-0E00-000018000000}">
      <text>
        <r>
          <rPr>
            <b/>
            <sz val="11"/>
            <color indexed="81"/>
            <rFont val="Tahoma"/>
            <family val="2"/>
          </rPr>
          <t xml:space="preserve">Cette cible vise à : </t>
        </r>
        <r>
          <rPr>
            <sz val="11"/>
            <color indexed="81"/>
            <rFont val="Tahoma"/>
            <family val="2"/>
          </rPr>
          <t xml:space="preserve">
Assurer l’accès de tous à des espaces verts et à des espaces publics sûrs. 
</t>
        </r>
      </text>
    </comment>
    <comment ref="G13" authorId="0" shapeId="0" xr:uid="{00000000-0006-0000-0E00-000019000000}">
      <text>
        <r>
          <rPr>
            <sz val="11"/>
            <color indexed="81"/>
            <rFont val="Tahoma"/>
            <family val="2"/>
          </rPr>
          <t xml:space="preserve">
</t>
        </r>
        <r>
          <rPr>
            <b/>
            <sz val="11"/>
            <color indexed="81"/>
            <rFont val="Tahoma"/>
            <family val="2"/>
          </rPr>
          <t>Indicateurs proposés :</t>
        </r>
        <r>
          <rPr>
            <sz val="11"/>
            <color indexed="81"/>
            <rFont val="Tahoma"/>
            <family val="2"/>
          </rPr>
          <t xml:space="preserve">
11.7.1 Proportion moyenne de la surface urbaine construite consacrée à des espaces publics, par âge, sexe et type de handicap
11.7.2 Proportion de personnes victimes de harcèlement physique ou sexuel, par sexe, âge, type de handicap et lieu des faits (au cours des 12 mois précédents)</t>
        </r>
      </text>
    </comment>
    <comment ref="C14" authorId="0" shapeId="0" xr:uid="{00000000-0006-0000-0E00-00001A000000}">
      <text>
        <r>
          <rPr>
            <b/>
            <sz val="11"/>
            <color indexed="81"/>
            <rFont val="Tahoma"/>
            <family val="2"/>
          </rPr>
          <t xml:space="preserve">Cette cible vise à : </t>
        </r>
        <r>
          <rPr>
            <sz val="11"/>
            <color indexed="81"/>
            <rFont val="Tahoma"/>
            <family val="2"/>
          </rPr>
          <t xml:space="preserve">
Favoriser l’établissement de liens économiques, sociaux et environnementaux entre zones urbaines, périurbaines et rurales. 
Renforcer la planification du développement à l’échelle nationale et régionale. 
</t>
        </r>
      </text>
    </comment>
    <comment ref="G14" authorId="0" shapeId="0" xr:uid="{00000000-0006-0000-0E00-00001B000000}">
      <text>
        <r>
          <rPr>
            <sz val="11"/>
            <color indexed="81"/>
            <rFont val="Tahoma"/>
            <family val="2"/>
          </rPr>
          <t xml:space="preserve">
</t>
        </r>
        <r>
          <rPr>
            <b/>
            <sz val="11"/>
            <color indexed="81"/>
            <rFont val="Tahoma"/>
            <family val="2"/>
          </rPr>
          <t>Indicateurs proposés :</t>
        </r>
        <r>
          <rPr>
            <sz val="11"/>
            <color indexed="81"/>
            <rFont val="Tahoma"/>
            <family val="2"/>
          </rPr>
          <t xml:space="preserve">
11.a.1 Proportion d’habitants vivant dans des villes qui mettent en œuvre des plans de développement urbain et régional tenant compte des projections démographiques et des ressources nécessaires, par taille de la ville</t>
        </r>
      </text>
    </comment>
    <comment ref="C15" authorId="0" shapeId="0" xr:uid="{00000000-0006-0000-0E00-00001C000000}">
      <text>
        <r>
          <rPr>
            <b/>
            <sz val="11"/>
            <color indexed="81"/>
            <rFont val="Tahoma"/>
            <family val="2"/>
          </rPr>
          <t xml:space="preserve">Cette cible vise à : </t>
        </r>
        <r>
          <rPr>
            <sz val="11"/>
            <color indexed="81"/>
            <rFont val="Tahoma"/>
            <family val="2"/>
          </rPr>
          <t xml:space="preserve">
Accroître le nombre de villes qui adoptent et mettent en œuvre des politiques et plans d’action intégrés en faveur : 
 - de l’insertion de tous;
 - de l’utilisation rationnelle des ressources;
 - de l’adaptation aux effets des changements climatiques et de leur atténuation; 
 - de la résilience face aux catastrophes.
Élaborer et mettre en œuvre une gestion globale des risques de catastrophe. 
</t>
        </r>
      </text>
    </comment>
    <comment ref="G15" authorId="0" shapeId="0" xr:uid="{00000000-0006-0000-0E00-00001D000000}">
      <text>
        <r>
          <rPr>
            <sz val="11"/>
            <color indexed="81"/>
            <rFont val="Tahoma"/>
            <family val="2"/>
          </rPr>
          <t xml:space="preserve">
</t>
        </r>
        <r>
          <rPr>
            <b/>
            <sz val="11"/>
            <color indexed="81"/>
            <rFont val="Tahoma"/>
            <family val="2"/>
          </rPr>
          <t>Indicateurs proposés :</t>
        </r>
        <r>
          <rPr>
            <sz val="11"/>
            <color indexed="81"/>
            <rFont val="Tahoma"/>
            <family val="2"/>
          </rPr>
          <t xml:space="preserve">
11.b.1 Proportion d’administrations locales adoptant et mettant en œuvre des stratégies locales de réduction des risques conformément au Cadre de Sendai pour la réduction des risques de catastrophe (2015-2030)
11.b.2 Nombre de pays ayant mis en place des stratégies nationales et locales pour la réduction des risques de catastrophe</t>
        </r>
      </text>
    </comment>
    <comment ref="C16" authorId="0" shapeId="0" xr:uid="{00000000-0006-0000-0E00-00001E000000}">
      <text>
        <r>
          <rPr>
            <b/>
            <sz val="11"/>
            <color indexed="81"/>
            <rFont val="Tahoma"/>
            <family val="2"/>
          </rPr>
          <t xml:space="preserve">Cette cible vise à : </t>
        </r>
        <r>
          <rPr>
            <sz val="11"/>
            <color indexed="81"/>
            <rFont val="Tahoma"/>
            <family val="2"/>
          </rPr>
          <t xml:space="preserve">
Construire des bâtiments durables et résilients en utilisant des matériaux locaux. 
</t>
        </r>
      </text>
    </comment>
    <comment ref="G16" authorId="0" shapeId="0" xr:uid="{00000000-0006-0000-0E00-00001F000000}">
      <text>
        <r>
          <rPr>
            <sz val="11"/>
            <color indexed="81"/>
            <rFont val="Tahoma"/>
            <family val="2"/>
          </rPr>
          <t xml:space="preserve">
</t>
        </r>
        <r>
          <rPr>
            <b/>
            <sz val="11"/>
            <color indexed="81"/>
            <rFont val="Tahoma"/>
            <family val="2"/>
          </rPr>
          <t>Indicateurs proposés :</t>
        </r>
        <r>
          <rPr>
            <sz val="11"/>
            <color indexed="81"/>
            <rFont val="Tahoma"/>
            <family val="2"/>
          </rPr>
          <t xml:space="preserve">
11.c.1 Proportion de l’assistance financière allouée aux pays les moins avancés qui est consacrée à la construction de bâtiments durables, résilients et économes en ressources et à la remise à niveau d’anciens bâtiments, en utilisant des matériaux locaux</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F00-00000100000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shapeId="0" xr:uid="{00000000-0006-0000-0F00-000002000000}">
      <text>
        <r>
          <rPr>
            <sz val="11"/>
            <color indexed="81"/>
            <rFont val="Tahoma"/>
            <family val="2"/>
          </rPr>
          <t xml:space="preserve">
</t>
        </r>
        <r>
          <rPr>
            <sz val="12"/>
            <color indexed="81"/>
            <rFont val="Tahoma"/>
            <family val="2"/>
          </rPr>
          <t xml:space="preserve">Précisez dans cette colonne les opportunités et les menaces (ou risques) qui pourraient être associées à chacune des cibles, pour la zone étudiée. Les opportunités et les menaces peuvent être liées à des spécificités nationales ou locales, à des pressions externes, à des contextes temporaires ou permanents. 
Quels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 Éloignement des centres de développement économique.
- Absence d'infrastructures.
- Difficulté d'accès aux services de base.
- Absence de programmes de soutien aux plus défavorisés.
- Faible diversification de l'activité économique.
- Difficulté d'accès au crédit.
- Prix élevé des biens et services.
- Vulnérabilité particulière aux changements climatiques.
- Activité économique fortement agricole, etc.</t>
        </r>
      </text>
    </comment>
    <comment ref="E5" authorId="0" shapeId="0" xr:uid="{00000000-0006-0000-0F00-000003000000}">
      <text>
        <r>
          <rPr>
            <sz val="12"/>
            <color indexed="81"/>
            <rFont val="Tahoma"/>
            <family val="2"/>
          </rPr>
          <t xml:space="preserve">
En fonction des enjeux, risques et opportunités indiqués dans la colonne précédente, déterminez ici l'importance que vous accordez à cette cible.
Posez-vous la question suivante : en fonction des enjeux retenus,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shapeId="0" xr:uid="{00000000-0006-0000-0F00-000004000000}">
      <text>
        <r>
          <rPr>
            <b/>
            <sz val="11"/>
            <color indexed="81"/>
            <rFont val="Tahoma"/>
            <family val="2"/>
          </rPr>
          <t xml:space="preserve">
</t>
        </r>
        <r>
          <rPr>
            <sz val="12"/>
            <color indexed="81"/>
            <rFont val="Tahoma"/>
            <family val="2"/>
          </rPr>
          <t xml:space="preserve">Notez ici le niveau de performance ACTUEL du pays, de la région ou de la collectivité locale au regard des indicateurs de performance de chaque cible. Le niveau de performance est une valeur OBJECTIVE, basée sur l'état de situation RÉEL du pays, de la région ou de la collectivité au moment de l'évaluation. Il s'agit d'apprécier le niveau d'atteinte de la cible au regard des indicateurs proposés par les Nations Unies (voir dans les commentaires).
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problématique</t>
        </r>
        <r>
          <rPr>
            <sz val="12"/>
            <color indexed="81"/>
            <rFont val="Tahoma"/>
            <family val="2"/>
          </rPr>
          <t>;</t>
        </r>
        <r>
          <rPr>
            <b/>
            <sz val="12"/>
            <color indexed="81"/>
            <rFont val="Tahoma"/>
            <family val="2"/>
          </rPr>
          <t xml:space="preserve"> </t>
        </r>
        <r>
          <rPr>
            <sz val="12"/>
            <color indexed="81"/>
            <rFont val="Tahoma"/>
            <family val="2"/>
          </rPr>
          <t xml:space="preserve">la situation est relativement inconfortable; il existe une grande marge d'amélioration, même si certains résultats sont visibles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perfectible</t>
        </r>
        <r>
          <rPr>
            <sz val="12"/>
            <color indexed="81"/>
            <rFont val="Tahoma"/>
            <family val="2"/>
          </rPr>
          <t>;</t>
        </r>
        <r>
          <rPr>
            <b/>
            <sz val="12"/>
            <color indexed="81"/>
            <rFont val="Tahoma"/>
            <family val="2"/>
          </rPr>
          <t xml:space="preserv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excellente</t>
        </r>
        <r>
          <rPr>
            <sz val="12"/>
            <color indexed="81"/>
            <rFont val="Tahoma"/>
            <family val="2"/>
          </rPr>
          <t>;</t>
        </r>
        <r>
          <rPr>
            <b/>
            <sz val="12"/>
            <color indexed="81"/>
            <rFont val="Tahoma"/>
            <family val="2"/>
          </rPr>
          <t xml:space="preserve"> </t>
        </r>
        <r>
          <rPr>
            <sz val="12"/>
            <color indexed="81"/>
            <rFont val="Tahoma"/>
            <family val="2"/>
          </rPr>
          <t>la situation actuelle est très confortable, le pays, le région ou la collectivité pouvant faire figure d'exemples.</t>
        </r>
      </text>
    </comment>
    <comment ref="G5" authorId="0" shapeId="0" xr:uid="{00000000-0006-0000-0F00-000005000000}">
      <text>
        <r>
          <rPr>
            <sz val="12"/>
            <color indexed="81"/>
            <rFont val="Tahoma"/>
            <family val="2"/>
          </rPr>
          <t xml:space="preserve">
Inscrivez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œuvre.
Utilisez l'ensemble des informations à votre disposition pour documenter cette section. Précisez par exemple : 
- l'inscription d'enjeux associés à la cible dans le ou les documents de planification;
- les programmes et stratégies existants, avec les organisations responsables;
- les mesures, projets et actions mis en œuvre sur le territoire;
- les partenaires actifs relativement à ces enjeux;
- les statistiques et indicateurs de suivi pertinents;
- les financements disponibles.</t>
        </r>
        <r>
          <rPr>
            <sz val="11"/>
            <color indexed="81"/>
            <rFont val="Tahoma"/>
            <family val="2"/>
          </rPr>
          <t xml:space="preserve">
</t>
        </r>
      </text>
    </comment>
    <comment ref="H5" authorId="0" shapeId="0" xr:uid="{00000000-0006-0000-0F00-00000600000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ou État) sont attribués les pouvoirs et responsabilités relatifs à chaque cible.
Les valeurs numérales de 1 à 4 sont utilisées pour déterminer le niveau de compétence.
</t>
        </r>
        <r>
          <rPr>
            <b/>
            <sz val="12"/>
            <color indexed="81"/>
            <rFont val="Tahoma"/>
            <family val="2"/>
          </rPr>
          <t xml:space="preserve">1 - Compétence exclusive de la collectivité locale
</t>
        </r>
        <r>
          <rPr>
            <sz val="12"/>
            <color indexed="81"/>
            <rFont val="Tahoma"/>
            <family val="2"/>
          </rPr>
          <t>Les collectivités locales disposent de la compétence pleine et entière pour agir sur cette cible. Elles ont la capacité d'agir de manière directe, efficace et adaptée.</t>
        </r>
        <r>
          <rPr>
            <b/>
            <sz val="12"/>
            <color indexed="81"/>
            <rFont val="Tahoma"/>
            <family val="2"/>
          </rPr>
          <t xml:space="preserve">
2 - Compétence partagée entre la collectivité locale et l'État
</t>
        </r>
        <r>
          <rPr>
            <sz val="12"/>
            <color indexed="81"/>
            <rFont val="Tahoma"/>
            <family val="2"/>
          </rPr>
          <t xml:space="preserve">Les collectivités locales disposent d'une certaine compétence pour agir sur cette cible, mais cette compétence est partagée avec l'État. Elles ont toutefois la capacité d'agir de manière directe, en collaboration avec d'autres acteurs.
</t>
        </r>
        <r>
          <rPr>
            <b/>
            <sz val="12"/>
            <color indexed="81"/>
            <rFont val="Tahoma"/>
            <family val="2"/>
          </rPr>
          <t xml:space="preserve">
3 - Compétence de l'État avec l'appui de la collectivité locale
</t>
        </r>
        <r>
          <rPr>
            <sz val="12"/>
            <color indexed="81"/>
            <rFont val="Tahoma"/>
            <family val="2"/>
          </rPr>
          <t>L'État central dispose de la principale compétence nécessaire pour agir sur cette cible, mais peut déléguer la mise en œuvre des stratégies, des programmes et des actions à l'échelle locale. Les collectivités locales disposent de certaines capacités d'action sur le terrain, mais ne disposent pas du pouvoir décisionnel.</t>
        </r>
        <r>
          <rPr>
            <b/>
            <sz val="12"/>
            <color indexed="81"/>
            <rFont val="Tahoma"/>
            <family val="2"/>
          </rPr>
          <t xml:space="preserve">
4 - Compétence exclusive de l'État
</t>
        </r>
        <r>
          <rPr>
            <sz val="12"/>
            <color indexed="81"/>
            <rFont val="Tahoma"/>
            <family val="2"/>
          </rPr>
          <t>L'État central dispose de la compétence pleine et entière pour agir sur cette cible. Les collectivités locales ne disposent pas de capacités d'action, mais elles peuvent parfois influer sur les priorités par des représentations à l'échelle nationale.</t>
        </r>
      </text>
    </comment>
    <comment ref="I5" authorId="0" shapeId="0" xr:uid="{00000000-0006-0000-0F00-000007000000}">
      <text>
        <r>
          <rPr>
            <sz val="12"/>
            <color indexed="81"/>
            <rFont val="Tahoma"/>
            <family val="2"/>
          </rPr>
          <t xml:space="preserve">
Inscrivez dans cette colonne toutes les forces et les faiblesses du pays, de la région ou de la collectivité locale (selon le cas) en lien avec chaque cible. 
Ces forces et faiblesses doivent référer aux capacités d'actions réelles sur le terrain des acteurs.
Précisez par exemple : 
- la nature des capacités à l'échelon local;
- les ressources humaines, financières et techniques disponibles;
- les partenaires techniques et financiers qui peuvent agir sur la cible;
- la nature des relations entre l'État et les collectivités locales concernant les enjeux de la cible, etc.
</t>
        </r>
      </text>
    </comment>
    <comment ref="J5" authorId="0" shapeId="0" xr:uid="{00000000-0006-0000-0F00-000008000000}">
      <text>
        <r>
          <rPr>
            <sz val="11"/>
            <color indexed="81"/>
            <rFont val="Tahoma"/>
            <family val="2"/>
          </rPr>
          <t>Cette colonne se compile de manière automatique. 
Le niveau de priorité de la cible est déterminé en fonction de ses niveaux d'importance et de performance actuels. 
De façon générale, plus une cible est jugée importante et peu performante, plus elle sera jugée prioritaire. Il sera alors urgent d'intervenir et de mettre en œuvre des stratégies d'actions pour cette cible. Inversement, pour les cibles moins importantes et déjà performantes, le niveau de priorité sera moins élevé. 
Le niveau de priorité est précisé automatiquement dans cette colonne, selon le tableau présenté dans l'onglet « Résultats ».</t>
        </r>
        <r>
          <rPr>
            <sz val="12"/>
            <color indexed="81"/>
            <rFont val="Tahoma"/>
            <family val="2"/>
          </rPr>
          <t xml:space="preserve">
</t>
        </r>
      </text>
    </comment>
    <comment ref="AW5" authorId="0" shapeId="0" xr:uid="{00000000-0006-0000-0F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F00-00000A000000}">
      <text>
        <r>
          <rPr>
            <sz val="11"/>
            <color indexed="81"/>
            <rFont val="Tahoma"/>
            <family val="2"/>
          </rPr>
          <t xml:space="preserve">Inscrivez ici des suggestions de stratégies d'actions pouvant contribuer à l'atteinte de la cible. Vous pouvez inclure des actions déjà planifiées, le cas échéant.
Ces propositions peuvent être de nature stratégique (faire partie de la planification, d'une stratégie locale, nationale ou sectorielle) ou pratique (donner naissance à des programmes ou à des projets à mettre en place). 
Elles peuvent être inspirées d'initiatives d'autres pays, régions ou collectivités locales, d'un partage de bonnes pratiques, de la littérature, d'expériences personnelles des analystes, etc. 
Les propositions devront ensuite faire l'objet d'un processus de priorisation. Les actions retenues devront donner lieu à une analyse de faisabilité et d'impacts. Il ne s'agit pas ici d'écrire le plan de développement, mais de donner des idées et pistes d'actions aux planificateurs chargés d'élaborer le plan. </t>
        </r>
        <r>
          <rPr>
            <sz val="12"/>
            <color indexed="81"/>
            <rFont val="Tahoma"/>
            <family val="2"/>
          </rPr>
          <t xml:space="preserve"> </t>
        </r>
      </text>
    </comment>
    <comment ref="AY5" authorId="0" shapeId="0" xr:uid="{00000000-0006-0000-0F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F00-00000C000000}">
      <text>
        <r>
          <rPr>
            <b/>
            <sz val="11"/>
            <color indexed="81"/>
            <rFont val="Tahoma"/>
            <family val="2"/>
          </rPr>
          <t xml:space="preserve">Cette cible vise à : </t>
        </r>
        <r>
          <rPr>
            <sz val="11"/>
            <color indexed="81"/>
            <rFont val="Tahoma"/>
            <family val="2"/>
          </rPr>
          <t xml:space="preserve">
Mettre en œuvre la programmation relative à la consommation et à la production durables. 
</t>
        </r>
      </text>
    </comment>
    <comment ref="G7" authorId="0" shapeId="0" xr:uid="{00000000-0006-0000-0F00-00000D000000}">
      <text>
        <r>
          <rPr>
            <sz val="11"/>
            <color indexed="81"/>
            <rFont val="Tahoma"/>
            <family val="2"/>
          </rPr>
          <t xml:space="preserve">
</t>
        </r>
        <r>
          <rPr>
            <b/>
            <sz val="11"/>
            <color indexed="81"/>
            <rFont val="Tahoma"/>
            <family val="2"/>
          </rPr>
          <t>Indicateurs proposés :</t>
        </r>
        <r>
          <rPr>
            <sz val="11"/>
            <color indexed="81"/>
            <rFont val="Tahoma"/>
            <family val="2"/>
          </rPr>
          <t xml:space="preserve">
12.1.1 Nombre de pays qui ont adopté des plans d’actions nationaux pour des modes de consommation et de production durables ou qui ont inscrit cette question parmi les priorités ou objectifs de leurs politiques nationales</t>
        </r>
      </text>
    </comment>
    <comment ref="C8" authorId="0" shapeId="0" xr:uid="{00000000-0006-0000-0F00-00000E000000}">
      <text>
        <r>
          <rPr>
            <b/>
            <sz val="11"/>
            <color indexed="81"/>
            <rFont val="Tahoma"/>
            <family val="2"/>
          </rPr>
          <t xml:space="preserve">Cette cible vise à : </t>
        </r>
        <r>
          <rPr>
            <sz val="11"/>
            <color indexed="81"/>
            <rFont val="Tahoma"/>
            <family val="2"/>
          </rPr>
          <t xml:space="preserve">
Parvenir à une gestion durable et à une utilisation rationnelle des ressources naturelles.
</t>
        </r>
      </text>
    </comment>
    <comment ref="G8" authorId="0" shapeId="0" xr:uid="{00000000-0006-0000-0F00-00000F000000}">
      <text>
        <r>
          <rPr>
            <sz val="11"/>
            <color indexed="81"/>
            <rFont val="Tahoma"/>
            <family val="2"/>
          </rPr>
          <t xml:space="preserve">
</t>
        </r>
        <r>
          <rPr>
            <b/>
            <sz val="11"/>
            <color indexed="81"/>
            <rFont val="Tahoma"/>
            <family val="2"/>
          </rPr>
          <t>Indicateurs proposés :</t>
        </r>
        <r>
          <rPr>
            <sz val="11"/>
            <color indexed="81"/>
            <rFont val="Tahoma"/>
            <family val="2"/>
          </rPr>
          <t xml:space="preserve">
12.2.1 Empreinte matérielle, empreinte matérielle par habitant et empreinte matérielle par unité de PIB
12.2.2 Consommation matérielle nationale, consommation matérielle nationale par habitant et consommation matérielle nationale par unité de PIB</t>
        </r>
      </text>
    </comment>
    <comment ref="C9" authorId="0" shapeId="0" xr:uid="{00000000-0006-0000-0F00-000010000000}">
      <text>
        <r>
          <rPr>
            <b/>
            <sz val="11"/>
            <color indexed="81"/>
            <rFont val="Tahoma"/>
            <family val="2"/>
          </rPr>
          <t xml:space="preserve">Cette cible vise à : </t>
        </r>
        <r>
          <rPr>
            <sz val="11"/>
            <color indexed="81"/>
            <rFont val="Tahoma"/>
            <family val="2"/>
          </rPr>
          <t xml:space="preserve">
Réduire de moitié le volume de déchets alimentaires.
Réduire les pertes de produits alimentaires.</t>
        </r>
      </text>
    </comment>
    <comment ref="G9" authorId="0" shapeId="0" xr:uid="{00000000-0006-0000-0F00-000011000000}">
      <text>
        <r>
          <rPr>
            <b/>
            <sz val="11"/>
            <color indexed="81"/>
            <rFont val="Tahoma"/>
            <family val="2"/>
          </rPr>
          <t xml:space="preserve">
Indicateurs proposés :</t>
        </r>
        <r>
          <rPr>
            <sz val="11"/>
            <color indexed="81"/>
            <rFont val="Tahoma"/>
            <family val="2"/>
          </rPr>
          <t xml:space="preserve">
12.3.1 Indice mondial des pertes alimentaires</t>
        </r>
      </text>
    </comment>
    <comment ref="C10" authorId="0" shapeId="0" xr:uid="{00000000-0006-0000-0F00-000012000000}">
      <text>
        <r>
          <rPr>
            <b/>
            <sz val="11"/>
            <color indexed="81"/>
            <rFont val="Tahoma"/>
            <family val="2"/>
          </rPr>
          <t xml:space="preserve">Cette cible vise à : </t>
        </r>
        <r>
          <rPr>
            <sz val="11"/>
            <color indexed="81"/>
            <rFont val="Tahoma"/>
            <family val="2"/>
          </rPr>
          <t xml:space="preserve">
Instaurer une gestion écologiquement rationnelle des produits chimiques et des déchets tout au long de leur cycle de vie.
Réduire leur déversement dans l’air, l’eau et le sol.
Réduire leurs effets négatifs sur la santé et l’environnement. </t>
        </r>
      </text>
    </comment>
    <comment ref="G10" authorId="0" shapeId="0" xr:uid="{00000000-0006-0000-0F00-000013000000}">
      <text>
        <r>
          <rPr>
            <b/>
            <sz val="11"/>
            <color indexed="81"/>
            <rFont val="Tahoma"/>
            <family val="2"/>
          </rPr>
          <t xml:space="preserve">
Indicateurs proposés :</t>
        </r>
        <r>
          <rPr>
            <sz val="11"/>
            <color indexed="81"/>
            <rFont val="Tahoma"/>
            <family val="2"/>
          </rPr>
          <t xml:space="preserve">
12.4.1 Nombre de parties aux accords multilatéraux sur l’environnement relatifs aux substances chimiques et autres déchets dangereux ayant satisfait à leurs engagements et obligations en communiquant les informations requises par chaque accord
12.4.2 Production de déchets dangereux par habitant et proportion de déchets dangereux traités, par type de traitement</t>
        </r>
      </text>
    </comment>
    <comment ref="C11" authorId="0" shapeId="0" xr:uid="{00000000-0006-0000-0F00-000014000000}">
      <text>
        <r>
          <rPr>
            <b/>
            <sz val="11"/>
            <color indexed="81"/>
            <rFont val="Tahoma"/>
            <family val="2"/>
          </rPr>
          <t xml:space="preserve">Cette cible vise à : </t>
        </r>
        <r>
          <rPr>
            <sz val="11"/>
            <color indexed="81"/>
            <rFont val="Tahoma"/>
            <family val="2"/>
          </rPr>
          <t xml:space="preserve">
Réduire la production de déchets.
</t>
        </r>
      </text>
    </comment>
    <comment ref="G11" authorId="0" shapeId="0" xr:uid="{00000000-0006-0000-0F00-000015000000}">
      <text>
        <r>
          <rPr>
            <b/>
            <sz val="11"/>
            <color indexed="81"/>
            <rFont val="Tahoma"/>
            <family val="2"/>
          </rPr>
          <t xml:space="preserve">
Indicateurs proposés :</t>
        </r>
        <r>
          <rPr>
            <sz val="11"/>
            <color indexed="81"/>
            <rFont val="Tahoma"/>
            <family val="2"/>
          </rPr>
          <t xml:space="preserve">
12.5.1 Taux de recyclage national, tonnes de matériaux recyclés</t>
        </r>
      </text>
    </comment>
    <comment ref="C12" authorId="0" shapeId="0" xr:uid="{00000000-0006-0000-0F00-000016000000}">
      <text>
        <r>
          <rPr>
            <b/>
            <sz val="11"/>
            <color indexed="81"/>
            <rFont val="Tahoma"/>
            <family val="2"/>
          </rPr>
          <t xml:space="preserve">Cette cible vise à : </t>
        </r>
        <r>
          <rPr>
            <sz val="11"/>
            <color indexed="81"/>
            <rFont val="Tahoma"/>
            <family val="2"/>
          </rPr>
          <t xml:space="preserve">
Encourager les entreprises :
- à adopter des pratiques viables; 
- à fournir dans leurs rapports des informations sur la viabilité. 
</t>
        </r>
      </text>
    </comment>
    <comment ref="G12" authorId="0" shapeId="0" xr:uid="{00000000-0006-0000-0F00-000017000000}">
      <text>
        <r>
          <rPr>
            <sz val="11"/>
            <color indexed="81"/>
            <rFont val="Tahoma"/>
            <family val="2"/>
          </rPr>
          <t xml:space="preserve">
</t>
        </r>
        <r>
          <rPr>
            <b/>
            <sz val="11"/>
            <color indexed="81"/>
            <rFont val="Tahoma"/>
            <family val="2"/>
          </rPr>
          <t>Indicateurs proposés :</t>
        </r>
        <r>
          <rPr>
            <sz val="11"/>
            <color indexed="81"/>
            <rFont val="Tahoma"/>
            <family val="2"/>
          </rPr>
          <t xml:space="preserve">
12.6.1 Nombre de sociétés publiant des rapports sur la viabilité</t>
        </r>
      </text>
    </comment>
    <comment ref="C13" authorId="0" shapeId="0" xr:uid="{00000000-0006-0000-0F00-000018000000}">
      <text>
        <r>
          <rPr>
            <b/>
            <sz val="11"/>
            <color indexed="81"/>
            <rFont val="Tahoma"/>
            <family val="2"/>
          </rPr>
          <t>Cette cible vise à :</t>
        </r>
        <r>
          <rPr>
            <sz val="11"/>
            <color indexed="81"/>
            <rFont val="Tahoma"/>
            <family val="2"/>
          </rPr>
          <t xml:space="preserve"> 
Promouvoir des pratiques durables dans la passation des marchés publics.
</t>
        </r>
      </text>
    </comment>
    <comment ref="G13" authorId="0" shapeId="0" xr:uid="{00000000-0006-0000-0F00-000019000000}">
      <text>
        <r>
          <rPr>
            <b/>
            <sz val="11"/>
            <color indexed="81"/>
            <rFont val="Tahoma"/>
            <family val="2"/>
          </rPr>
          <t xml:space="preserve">
Indicateurs proposés :</t>
        </r>
        <r>
          <rPr>
            <sz val="11"/>
            <color indexed="81"/>
            <rFont val="Tahoma"/>
            <family val="2"/>
          </rPr>
          <t xml:space="preserve">
12.7.1 Nombre de pays mettant en œuvre des politiques et plans d’action en faveur des pratiques durables de passation des marchés publics</t>
        </r>
      </text>
    </comment>
    <comment ref="C14" authorId="0" shapeId="0" xr:uid="{00000000-0006-0000-0F00-00001A000000}">
      <text>
        <r>
          <rPr>
            <b/>
            <sz val="11"/>
            <color indexed="81"/>
            <rFont val="Tahoma"/>
            <family val="2"/>
          </rPr>
          <t xml:space="preserve">Cette cible vise à : </t>
        </r>
        <r>
          <rPr>
            <sz val="11"/>
            <color indexed="81"/>
            <rFont val="Tahoma"/>
            <family val="2"/>
          </rPr>
          <t xml:space="preserve">
Faire en sorte que tous aient les informations et connaissances nécessaires à l'instauration d'un développement durable.</t>
        </r>
      </text>
    </comment>
    <comment ref="G14" authorId="0" shapeId="0" xr:uid="{00000000-0006-0000-0F00-00001B000000}">
      <text>
        <r>
          <rPr>
            <b/>
            <sz val="11"/>
            <color indexed="81"/>
            <rFont val="Tahoma"/>
            <family val="2"/>
          </rPr>
          <t xml:space="preserve">
Indicateurs proposés :</t>
        </r>
        <r>
          <rPr>
            <sz val="11"/>
            <color indexed="81"/>
            <rFont val="Tahoma"/>
            <family val="2"/>
          </rPr>
          <t xml:space="preserve">
12.8.1 Degré d’intégration i) de l’éducation à la citoyenneté mondiale et ii) de l’éducation au développement durable (y compris l’éducation aux changements climatiques) dans 
a) les politiques nationales d’éducation
b) les programmes d’enseignement 
c) la formation des enseignants 
d) l’évaluation des étudiants</t>
        </r>
      </text>
    </comment>
    <comment ref="C15" authorId="0" shapeId="0" xr:uid="{00000000-0006-0000-0F00-00001C000000}">
      <text>
        <r>
          <rPr>
            <b/>
            <sz val="11"/>
            <color indexed="81"/>
            <rFont val="Tahoma"/>
            <family val="2"/>
          </rPr>
          <t xml:space="preserve">Cette cible vise à : </t>
        </r>
        <r>
          <rPr>
            <sz val="11"/>
            <color indexed="81"/>
            <rFont val="Tahoma"/>
            <family val="2"/>
          </rPr>
          <t xml:space="preserve">
Fournir les moyens scientifiques et technologiques nécessaires pour s’orienter vers des modes de consommation et de production plus durables. 
</t>
        </r>
      </text>
    </comment>
    <comment ref="G15" authorId="0" shapeId="0" xr:uid="{00000000-0006-0000-0F00-00001D000000}">
      <text>
        <r>
          <rPr>
            <b/>
            <sz val="11"/>
            <color indexed="81"/>
            <rFont val="Tahoma"/>
            <family val="2"/>
          </rPr>
          <t xml:space="preserve">
Indicateurs proposés :</t>
        </r>
        <r>
          <rPr>
            <sz val="11"/>
            <color indexed="81"/>
            <rFont val="Tahoma"/>
            <family val="2"/>
          </rPr>
          <t xml:space="preserve">
12.a.1 Montant de l’aide apportée aux pays en développement au titre d’activités de R-D consacrées aux modes de consommation et de production durables et aux technologies écologiquement rationnelles</t>
        </r>
      </text>
    </comment>
    <comment ref="C16" authorId="0" shapeId="0" xr:uid="{00000000-0006-0000-0F00-00001E000000}">
      <text>
        <r>
          <rPr>
            <b/>
            <sz val="11"/>
            <color indexed="81"/>
            <rFont val="Tahoma"/>
            <family val="2"/>
          </rPr>
          <t xml:space="preserve">Cette cible vise à : </t>
        </r>
        <r>
          <rPr>
            <sz val="11"/>
            <color indexed="81"/>
            <rFont val="Tahoma"/>
            <family val="2"/>
          </rPr>
          <t xml:space="preserve">
Mettre au point et utiliser des outils de contrôle des impacts pour un tourisme durable.
</t>
        </r>
      </text>
    </comment>
    <comment ref="G16" authorId="0" shapeId="0" xr:uid="{00000000-0006-0000-0F00-00001F000000}">
      <text>
        <r>
          <rPr>
            <sz val="11"/>
            <color indexed="81"/>
            <rFont val="Tahoma"/>
            <family val="2"/>
          </rPr>
          <t xml:space="preserve">
</t>
        </r>
        <r>
          <rPr>
            <b/>
            <sz val="11"/>
            <color indexed="81"/>
            <rFont val="Tahoma"/>
            <family val="2"/>
          </rPr>
          <t>Indicateurs proposés :</t>
        </r>
        <r>
          <rPr>
            <sz val="11"/>
            <color indexed="81"/>
            <rFont val="Tahoma"/>
            <family val="2"/>
          </rPr>
          <t xml:space="preserve">
12.b.1 Nombre de stratégies ou de politiques en place dans le domaine du tourisme durable et de plans d’action mis en œuvre en appliquant des outils d’évaluation et de suivi convenus d’un commun accord</t>
        </r>
      </text>
    </comment>
    <comment ref="C17" authorId="0" shapeId="0" xr:uid="{00000000-0006-0000-0F00-000020000000}">
      <text>
        <r>
          <rPr>
            <b/>
            <sz val="11"/>
            <color indexed="81"/>
            <rFont val="Tahoma"/>
            <family val="2"/>
          </rPr>
          <t xml:space="preserve">Cette cible vise à : </t>
        </r>
        <r>
          <rPr>
            <sz val="11"/>
            <color indexed="81"/>
            <rFont val="Tahoma"/>
            <family val="2"/>
          </rPr>
          <t xml:space="preserve">
Rationaliser les subventions aux combustibles fossiles.
Éliminer les distorsions du marché afin de mettre en évidence leur impact sur l’environnement.
</t>
        </r>
      </text>
    </comment>
    <comment ref="G17" authorId="0" shapeId="0" xr:uid="{00000000-0006-0000-0F00-000021000000}">
      <text>
        <r>
          <rPr>
            <b/>
            <sz val="11"/>
            <color indexed="81"/>
            <rFont val="Tahoma"/>
            <family val="2"/>
          </rPr>
          <t xml:space="preserve">
Indicateurs proposés :</t>
        </r>
        <r>
          <rPr>
            <sz val="11"/>
            <color indexed="81"/>
            <rFont val="Tahoma"/>
            <family val="2"/>
          </rPr>
          <t xml:space="preserve">
12.c.1 Montant des subventions aux combustibles fossiles par unité de PIB (production et consommation) et en proportion des dépenses nationales totales consacrées à ces combustibles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2" authorId="0" shapeId="0" xr:uid="{00000000-0006-0000-1000-000001000000}">
      <text>
        <r>
          <rPr>
            <b/>
            <sz val="9"/>
            <color rgb="FF000000"/>
            <rFont val="Tahoma"/>
            <family val="2"/>
          </rPr>
          <t xml:space="preserve">Étant entendu que la Convention-cadre des Nations Unies sur les changements climatiques est la principale structure intergouvernementale et internationale de négociation de l’action à mener à l’échelle mondiale face aux changements climatiques. </t>
        </r>
      </text>
    </comment>
    <comment ref="B4" authorId="0" shapeId="0" xr:uid="{00000000-0006-0000-1000-00000200000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shapeId="0" xr:uid="{00000000-0006-0000-1000-000003000000}">
      <text>
        <r>
          <rPr>
            <sz val="11"/>
            <color indexed="81"/>
            <rFont val="Tahoma"/>
            <family val="2"/>
          </rPr>
          <t xml:space="preserve">
</t>
        </r>
        <r>
          <rPr>
            <sz val="12"/>
            <color indexed="81"/>
            <rFont val="Tahoma"/>
            <family val="2"/>
          </rPr>
          <t xml:space="preserve">Précisez dans cette colonne les opportunités et les menaces (ou risques) qui pourraient être associées à chacune des cibles, pour la zone étudiée. Les opportunités et les menaces peuvent être liées à des spécificités nationales ou locales, à des pressions externes, à des contextes temporaires ou permanents. 
Quels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 Éloignement des centres de développement économique.
- Absence d'infrastructures.
- Difficulté d'accès aux services de base.
- Absence de programmes de soutien aux plus défavorisés.
- Faible diversification de l'activité économique.
- Difficulté d'accès au crédit.
- Prix élevé des biens et services.
- Vulnérabilité particulière aux changements climatiques.
- Activités économique fortement agricole, etc.</t>
        </r>
      </text>
    </comment>
    <comment ref="E5" authorId="0" shapeId="0" xr:uid="{00000000-0006-0000-1000-000004000000}">
      <text>
        <r>
          <rPr>
            <sz val="12"/>
            <color indexed="81"/>
            <rFont val="Tahoma"/>
            <family val="2"/>
          </rPr>
          <t xml:space="preserve">
En fonction des enjeux, risques et opportunités indiqués dans la colonne précédente, déterminez ici l'importance que vous accordez à cette cible.
Posez-vous la question suivante : en fonction des enjeux retenus,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shapeId="0" xr:uid="{00000000-0006-0000-1000-000005000000}">
      <text>
        <r>
          <rPr>
            <b/>
            <sz val="11"/>
            <color indexed="81"/>
            <rFont val="Tahoma"/>
            <family val="2"/>
          </rPr>
          <t xml:space="preserve">
</t>
        </r>
        <r>
          <rPr>
            <sz val="12"/>
            <color indexed="81"/>
            <rFont val="Tahoma"/>
            <family val="2"/>
          </rPr>
          <t xml:space="preserve">Notez ici le niveau de performance ACTUEL du pays, de la région ou de la collectivité locale au regard des indicateurs de performance de chaque cible. Le niveau de performance est une valeur OBJECTIVE, basée sur l'état de situation RÉEL du pays, de la région ou de la collectivité au moment de l'évaluation. Il s'agit d'apprécier le niveau d'atteinte de la cible au regard des indicateurs proposés par les Nations Unies (voir dans les commentaires).
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problématique</t>
        </r>
        <r>
          <rPr>
            <sz val="12"/>
            <color indexed="81"/>
            <rFont val="Tahoma"/>
            <family val="2"/>
          </rPr>
          <t>;</t>
        </r>
        <r>
          <rPr>
            <b/>
            <sz val="12"/>
            <color indexed="81"/>
            <rFont val="Tahoma"/>
            <family val="2"/>
          </rPr>
          <t xml:space="preserve"> </t>
        </r>
        <r>
          <rPr>
            <sz val="12"/>
            <color indexed="81"/>
            <rFont val="Tahoma"/>
            <family val="2"/>
          </rPr>
          <t xml:space="preserve">la situation est relativement inconfortable; il existe une grande marge d'amélioration, même si certains résultats sont visibles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perfectible</t>
        </r>
        <r>
          <rPr>
            <sz val="12"/>
            <color indexed="81"/>
            <rFont val="Tahoma"/>
            <family val="2"/>
          </rPr>
          <t>;</t>
        </r>
        <r>
          <rPr>
            <b/>
            <sz val="12"/>
            <color indexed="81"/>
            <rFont val="Tahoma"/>
            <family val="2"/>
          </rPr>
          <t xml:space="preserv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excellente</t>
        </r>
        <r>
          <rPr>
            <sz val="12"/>
            <color indexed="81"/>
            <rFont val="Tahoma"/>
            <family val="2"/>
          </rPr>
          <t>;</t>
        </r>
        <r>
          <rPr>
            <b/>
            <sz val="12"/>
            <color indexed="81"/>
            <rFont val="Tahoma"/>
            <family val="2"/>
          </rPr>
          <t xml:space="preserve"> </t>
        </r>
        <r>
          <rPr>
            <sz val="12"/>
            <color indexed="81"/>
            <rFont val="Tahoma"/>
            <family val="2"/>
          </rPr>
          <t>la situation actuelle est très confortable, le pays, le région ou la collectivité pouvant faire figure d'exemples.</t>
        </r>
      </text>
    </comment>
    <comment ref="G5" authorId="0" shapeId="0" xr:uid="{00000000-0006-0000-1000-000006000000}">
      <text>
        <r>
          <rPr>
            <sz val="12"/>
            <color indexed="81"/>
            <rFont val="Tahoma"/>
            <family val="2"/>
          </rPr>
          <t xml:space="preserve">
Inscrivez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œuvre.
Utilisez l'ensemble des informations à votre disposition pour documenter cette section. Précisez par exemple : 
- l'inscription d'enjeux associés à la cible dans le ou les documents de planification;
- les programmes et stratégies existants, avec les organisations responsables;
- les mesures, projets et actions mis en œuvre sur le territoire;
- les partenaires actifs sur relativement à ces enjeux;
- les statistiques et indicateurs de suivi pertinents;
- les financements disponibles.</t>
        </r>
        <r>
          <rPr>
            <sz val="11"/>
            <color indexed="81"/>
            <rFont val="Tahoma"/>
            <family val="2"/>
          </rPr>
          <t xml:space="preserve">
</t>
        </r>
      </text>
    </comment>
    <comment ref="H5" authorId="0" shapeId="0" xr:uid="{00000000-0006-0000-1000-00000700000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ou État) sont attribués les pouvoirs et responsabilités relatifs à chaque cible.
Les valeurs numérales de 1 à 4 sont utilisées pour déterminer le niveau de compétence.
</t>
        </r>
        <r>
          <rPr>
            <b/>
            <sz val="12"/>
            <color indexed="81"/>
            <rFont val="Tahoma"/>
            <family val="2"/>
          </rPr>
          <t xml:space="preserve">
1 - Compétence exclusive de la collectivité locale</t>
        </r>
        <r>
          <rPr>
            <sz val="12"/>
            <color indexed="81"/>
            <rFont val="Tahoma"/>
            <family val="2"/>
          </rPr>
          <t xml:space="preserve">
Les collectivités locales disposent de la compétence pleine et entière pour agir sur cette cible. Elles ont la capacité d'agir de manière directe, efficace et adaptée.
</t>
        </r>
        <r>
          <rPr>
            <b/>
            <sz val="12"/>
            <color indexed="81"/>
            <rFont val="Tahoma"/>
            <family val="2"/>
          </rPr>
          <t xml:space="preserve">
2 - Compétence partagée entre la collectivité locale et l'État</t>
        </r>
        <r>
          <rPr>
            <sz val="12"/>
            <color indexed="81"/>
            <rFont val="Tahoma"/>
            <family val="2"/>
          </rPr>
          <t xml:space="preserve">
Les collectivités locales disposent d'une certaine compétence pour agir sur cette cible, mais cette compétence est partagée avec l'État. Elles ont toutefois la capacité d'agir de manière directe, en collaboration avec d'autres acteurs.
</t>
        </r>
        <r>
          <rPr>
            <b/>
            <sz val="12"/>
            <color indexed="81"/>
            <rFont val="Tahoma"/>
            <family val="2"/>
          </rPr>
          <t xml:space="preserve">
3 - Compétence de l'État avec l'appui de la collectivité locale</t>
        </r>
        <r>
          <rPr>
            <sz val="12"/>
            <color indexed="81"/>
            <rFont val="Tahoma"/>
            <family val="2"/>
          </rPr>
          <t xml:space="preserve">
L'État central dispose de la principale compétence nécessaire pour agir sur cette cible, mais peut déléguer la mise en œuvre des stratégies, des programmes et des actions à l'échelle locale. Les collectivités locales disposent de certaines capacités d'actions sur le terrain, mais ne disposent pas du pouvoir décisionnel.
</t>
        </r>
        <r>
          <rPr>
            <b/>
            <sz val="12"/>
            <color indexed="81"/>
            <rFont val="Tahoma"/>
            <family val="2"/>
          </rPr>
          <t>4 - Compétence exclusive de l'État</t>
        </r>
        <r>
          <rPr>
            <sz val="12"/>
            <color indexed="81"/>
            <rFont val="Tahoma"/>
            <family val="2"/>
          </rPr>
          <t xml:space="preserve">
L'État central dispose de la compétence pleine et entière pour agir sur cette cible. Les collectivités locales ne disposent pas de capacités d'actions, mais elles peuvent parfois influer sur les priorités par des représentations à l'échelle nationale.</t>
        </r>
      </text>
    </comment>
    <comment ref="I5" authorId="0" shapeId="0" xr:uid="{00000000-0006-0000-1000-000008000000}">
      <text>
        <r>
          <rPr>
            <sz val="12"/>
            <color indexed="81"/>
            <rFont val="Tahoma"/>
            <family val="2"/>
          </rPr>
          <t xml:space="preserve">
Inscrivez dans cette colonne toutes les forces et les faiblesses du pays, de la région ou de la collectivité locale (selon le cas) en lien avec chaque cible. 
Ces forces et faiblesses doivent référer aux capacités d'actions réelles sur le terrain des acteurs.
Précisez par exemple : 
- la nature des capacités à l'échelon local;
- les ressources humaines, financières et techniques disponibles;
- les partenaires techniques et financiers qui peuvent agir sur la cible;
- la nature des relations entre l'État et les collectivités locales concernant les enjeux de la cible, etc.
</t>
        </r>
      </text>
    </comment>
    <comment ref="J5" authorId="0" shapeId="0" xr:uid="{00000000-0006-0000-1000-000009000000}">
      <text>
        <r>
          <rPr>
            <sz val="11"/>
            <color indexed="81"/>
            <rFont val="Tahoma"/>
            <family val="2"/>
          </rPr>
          <t xml:space="preserve">
</t>
        </r>
        <r>
          <rPr>
            <sz val="12"/>
            <color indexed="81"/>
            <rFont val="Tahoma"/>
            <family val="2"/>
          </rPr>
          <t xml:space="preserve">Cette colonne se compile de manière automatique. 
Le niveau de priorité de la cible est déterminé en fonction de ses niveaux d'importance et de performance actuels. 
De façon générale, plus une cible est jugée importante et peu performante, plus elle sera jugée prioritaire. Il sera alors urgent d'intervenir et de mettre en œuvre des stratégies d'actions pour cette cible. Inversement, pour les cibles moins importantes et déjà performantes, le niveau de priorité sera moins élevé. 
Le niveau de priorité est précisé automatiquement dans cette colonne, selon le tableau présenté dans l'onglet « Résultats ».
</t>
        </r>
      </text>
    </comment>
    <comment ref="AW5" authorId="0" shapeId="0" xr:uid="{00000000-0006-0000-1000-00000A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1000-00000B000000}">
      <text>
        <r>
          <rPr>
            <sz val="11"/>
            <color indexed="81"/>
            <rFont val="Tahoma"/>
            <family val="2"/>
          </rPr>
          <t xml:space="preserve">
</t>
        </r>
        <r>
          <rPr>
            <sz val="12"/>
            <color indexed="81"/>
            <rFont val="Tahoma"/>
            <family val="2"/>
          </rPr>
          <t xml:space="preserve">Inscrivez ici des suggestions de stratégies d'actions pouvant contribuer à l'atteinte de la cible. Vous pouvez inclure des actions déjà planifiées, le cas échéant.
Ces propositions peuvent être de nature stratégique (faire partie de la planification, d'une stratégie locale, nationale ou sectorielle) ou pratique (donner naissance à des programmes ou à des projets à mettre en place). 
Elles peuvent être inspirées d'initiatives d'autres pays, régions ou collectivités locales, d'un partage de bonnes pratiques, de la littérature, d'expériences personnelles des analystes, etc. 
Les propositions devront ensuite faire l'objet d'un processus de priorisation. Les actions retenues devront donner lieu à une analyse de faisabilité et d'impacts. Il ne s'agit pas ici d'écrire le plan de développement, mais de donner des idées et pistes d'actions aux planificateurs chargés d'élaborer le plan. </t>
        </r>
      </text>
    </comment>
    <comment ref="AY5" authorId="0" shapeId="0" xr:uid="{00000000-0006-0000-1000-00000C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1000-00000D000000}">
      <text>
        <r>
          <rPr>
            <b/>
            <sz val="11"/>
            <color indexed="81"/>
            <rFont val="Tahoma"/>
            <family val="2"/>
          </rPr>
          <t xml:space="preserve">Cette cible vise à : </t>
        </r>
        <r>
          <rPr>
            <sz val="11"/>
            <color indexed="81"/>
            <rFont val="Tahoma"/>
            <family val="2"/>
          </rPr>
          <t xml:space="preserve">
Renforcer la résilience et les capacités d’adaptation face aux aléas climatiques.
</t>
        </r>
        <r>
          <rPr>
            <b/>
            <sz val="11"/>
            <color indexed="81"/>
            <rFont val="Tahoma"/>
            <family val="2"/>
          </rPr>
          <t xml:space="preserve">
</t>
        </r>
      </text>
    </comment>
    <comment ref="G7" authorId="0" shapeId="0" xr:uid="{00000000-0006-0000-1000-00000E000000}">
      <text>
        <r>
          <rPr>
            <b/>
            <sz val="11"/>
            <color indexed="81"/>
            <rFont val="Tahoma"/>
            <family val="2"/>
          </rPr>
          <t xml:space="preserve">
Indicateurs proposés :</t>
        </r>
        <r>
          <rPr>
            <sz val="11"/>
            <color indexed="81"/>
            <rFont val="Tahoma"/>
            <family val="2"/>
          </rPr>
          <t xml:space="preserve">
13.1.1 Nombre de pays ayant mis en place des stratégies nationales et locales pour la réduction des risques de catastrophe
13.1.2 Nombre de décès, de disparus et de victimes par suite de catastrophes, par 100 000 personnes</t>
        </r>
      </text>
    </comment>
    <comment ref="C8" authorId="0" shapeId="0" xr:uid="{00000000-0006-0000-1000-00000F000000}">
      <text>
        <r>
          <rPr>
            <b/>
            <sz val="11"/>
            <color indexed="81"/>
            <rFont val="Tahoma"/>
            <family val="2"/>
          </rPr>
          <t xml:space="preserve">Cette cible vise à : </t>
        </r>
        <r>
          <rPr>
            <sz val="11"/>
            <color indexed="81"/>
            <rFont val="Tahoma"/>
            <family val="2"/>
          </rPr>
          <t xml:space="preserve">
Incorporer des mesures relatives aux changements climatiques dans les politiques, les stratégies et la planification nationales. 
</t>
        </r>
      </text>
    </comment>
    <comment ref="G8" authorId="0" shapeId="0" xr:uid="{00000000-0006-0000-1000-000010000000}">
      <text>
        <r>
          <rPr>
            <sz val="11"/>
            <color indexed="81"/>
            <rFont val="Tahoma"/>
            <family val="2"/>
          </rPr>
          <t xml:space="preserve">
</t>
        </r>
        <r>
          <rPr>
            <b/>
            <sz val="11"/>
            <color indexed="81"/>
            <rFont val="Tahoma"/>
            <family val="2"/>
          </rPr>
          <t>Indicateurs proposés :</t>
        </r>
        <r>
          <rPr>
            <sz val="11"/>
            <color indexed="81"/>
            <rFont val="Tahoma"/>
            <family val="2"/>
          </rPr>
          <t xml:space="preserve">
13.2.1 Nombre de pays ayant déclaré avoir mis en place ou mis en œuvre une politique/une stratégie/un plan visant à améliorer leur aptitude à s’adapter aux incidences négatives des changements climatiques, à renforcer leur résilience face à ces changements et à favoriser de faibles émissions de gaz à effet de serre, sans menacer la production alimentaire (notamment un plan national d’adaptation, une contribution prévue déterminée à l'échelle nationale, une communication nationale et un rapport biennal actualisé, entre autres)</t>
        </r>
      </text>
    </comment>
    <comment ref="C9" authorId="0" shapeId="0" xr:uid="{00000000-0006-0000-1000-000011000000}">
      <text>
        <r>
          <rPr>
            <b/>
            <sz val="11"/>
            <color indexed="81"/>
            <rFont val="Tahoma"/>
            <family val="2"/>
          </rPr>
          <t xml:space="preserve">Cette cible vise à : </t>
        </r>
        <r>
          <rPr>
            <sz val="11"/>
            <color indexed="81"/>
            <rFont val="Tahoma"/>
            <family val="2"/>
          </rPr>
          <t xml:space="preserve">
Améliorer l’éducation, la sensibilisation et les capacités individuelles et institutionnelles concernant :
 - l’adaptation aux changements climatiques;
 - l’atténuation de leurs effets; 
 - la réduction de leur impact; 
 - les systèmes d’alerte rapide. 
</t>
        </r>
      </text>
    </comment>
    <comment ref="G9" authorId="0" shapeId="0" xr:uid="{00000000-0006-0000-1000-000012000000}">
      <text>
        <r>
          <rPr>
            <sz val="11"/>
            <color rgb="FF000000"/>
            <rFont val="Tahoma"/>
            <family val="2"/>
          </rPr>
          <t xml:space="preserve">
</t>
        </r>
        <r>
          <rPr>
            <b/>
            <sz val="11"/>
            <color rgb="FF000000"/>
            <rFont val="Tahoma"/>
            <family val="2"/>
          </rPr>
          <t>Indicateurs proposés :</t>
        </r>
        <r>
          <rPr>
            <sz val="11"/>
            <color rgb="FF000000"/>
            <rFont val="Tahoma"/>
            <family val="2"/>
          </rPr>
          <t xml:space="preserve">
</t>
        </r>
        <r>
          <rPr>
            <sz val="11"/>
            <color rgb="FF000000"/>
            <rFont val="Tahoma"/>
            <family val="2"/>
          </rPr>
          <t xml:space="preserve">13.3.1 Nombre de pays ayant intégré dans leurs programmes d’enseignement primaire, secondaire et tertiaire les questions relatives à l’adaptation aux changements climatiques, à l’atténuation des effets de ces changements et à la réduction de leur impact, ainsi qu’aux systèmes d’alerte rapide
</t>
        </r>
        <r>
          <rPr>
            <sz val="11"/>
            <color rgb="FF000000"/>
            <rFont val="Tahoma"/>
            <family val="2"/>
          </rPr>
          <t xml:space="preserve">
</t>
        </r>
        <r>
          <rPr>
            <sz val="11"/>
            <color rgb="FF000000"/>
            <rFont val="Tahoma"/>
            <family val="2"/>
          </rPr>
          <t>13.3.2 Nombre de pays ayant fait état du renforcement de leurs capacités institutionnelles, systémiques et individuelles pour favoriser les mesures d’adaptation et d’atténuation, le transfert de technologies et des actions en faveur du développement</t>
        </r>
      </text>
    </comment>
    <comment ref="C10" authorId="0" shapeId="0" xr:uid="{00000000-0006-0000-1000-000013000000}">
      <text>
        <r>
          <rPr>
            <b/>
            <sz val="11"/>
            <color indexed="81"/>
            <rFont val="Tahoma"/>
            <family val="2"/>
          </rPr>
          <t xml:space="preserve">Cette cible vise à : </t>
        </r>
        <r>
          <rPr>
            <sz val="11"/>
            <color indexed="81"/>
            <rFont val="Tahoma"/>
            <family val="2"/>
          </rPr>
          <t xml:space="preserve">
Mettre en œuvre la Convention-cadre des Nations Unies sur les changements climatiques. 
Répondre aux besoins des pays en développement en ce qui concerne les mesures concrètes d’atténuation.
Rendre le Fonds vert pour le climat pleinement opérationnel.
</t>
        </r>
      </text>
    </comment>
    <comment ref="G10" authorId="0" shapeId="0" xr:uid="{00000000-0006-0000-1000-000014000000}">
      <text>
        <r>
          <rPr>
            <sz val="11"/>
            <color indexed="81"/>
            <rFont val="Tahoma"/>
            <family val="2"/>
          </rPr>
          <t xml:space="preserve">
</t>
        </r>
        <r>
          <rPr>
            <b/>
            <sz val="11"/>
            <color indexed="81"/>
            <rFont val="Tahoma"/>
            <family val="2"/>
          </rPr>
          <t>Indicateurs proposés :</t>
        </r>
        <r>
          <rPr>
            <sz val="11"/>
            <color indexed="81"/>
            <rFont val="Tahoma"/>
            <family val="2"/>
          </rPr>
          <t xml:space="preserve">
13.a.1 Montant (en dollars US) des ressources mobilisées par année à compter de 2020 au titre de l’engagement de 100 milliards de dollars</t>
        </r>
      </text>
    </comment>
    <comment ref="C11" authorId="0" shapeId="0" xr:uid="{00000000-0006-0000-1000-000015000000}">
      <text>
        <r>
          <rPr>
            <b/>
            <sz val="11"/>
            <color indexed="81"/>
            <rFont val="Tahoma"/>
            <family val="2"/>
          </rPr>
          <t xml:space="preserve">Cette cible vise à : </t>
        </r>
        <r>
          <rPr>
            <sz val="11"/>
            <color indexed="81"/>
            <rFont val="Tahoma"/>
            <family val="2"/>
          </rPr>
          <t xml:space="preserve">
Renforcer les capacités de planification et de gestion pour faire face aux changements climatiques.
</t>
        </r>
        <r>
          <rPr>
            <b/>
            <sz val="11"/>
            <color indexed="81"/>
            <rFont val="Tahoma"/>
            <family val="2"/>
          </rPr>
          <t xml:space="preserve">
</t>
        </r>
      </text>
    </comment>
    <comment ref="G11" authorId="0" shapeId="0" xr:uid="{00000000-0006-0000-1000-000016000000}">
      <text>
        <r>
          <rPr>
            <b/>
            <sz val="11"/>
            <color rgb="FF000000"/>
            <rFont val="Tahoma"/>
            <family val="2"/>
          </rPr>
          <t xml:space="preserve">
</t>
        </r>
        <r>
          <rPr>
            <b/>
            <sz val="11"/>
            <color rgb="FF000000"/>
            <rFont val="Tahoma"/>
            <family val="2"/>
          </rPr>
          <t>Indicateurs proposés :</t>
        </r>
        <r>
          <rPr>
            <sz val="11"/>
            <color rgb="FF000000"/>
            <rFont val="Tahoma"/>
            <family val="2"/>
          </rPr>
          <t xml:space="preserve">
</t>
        </r>
        <r>
          <rPr>
            <sz val="11"/>
            <color rgb="FF000000"/>
            <rFont val="Tahoma"/>
            <family val="2"/>
          </rPr>
          <t>13.b.1 Nombre de pays les moins avancés et de petits États insulaires en développement recevant un appui spécialisé aux fins de mise en place de mécanismes de renforcement des capacités nécessaires pour se doter de moyens efficaces de planification et de gestion face aux changements climatiques, en privilégiant notamment les femmes, les jeunes, la population locale et les groupes marginalisés, et importance de cet appui en termes de financement, de technologie et de renforcement des capacités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1100-00000100000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shapeId="0" xr:uid="{00000000-0006-0000-1100-000002000000}">
      <text>
        <r>
          <rPr>
            <sz val="11"/>
            <color indexed="81"/>
            <rFont val="Tahoma"/>
            <family val="2"/>
          </rPr>
          <t xml:space="preserve">
</t>
        </r>
        <r>
          <rPr>
            <sz val="12"/>
            <color indexed="81"/>
            <rFont val="Tahoma"/>
            <family val="2"/>
          </rPr>
          <t xml:space="preserve">Précisez dans cette colonne les opportunités et les menaces (ou risques) qui pourraient être associées à chacune des cibles, pour la zone étudiée. Les opportunités et les menaces peuvent être liées à des spécificités nationales ou locales, à des pressions externes, à des contextes temporaires ou permanents. 
Quels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t>
        </r>
        <r>
          <rPr>
            <sz val="12"/>
            <color indexed="81"/>
            <rFont val="Tahoma"/>
            <family val="2"/>
          </rPr>
          <t xml:space="preserve">
- Éloignement des centres de développement économique.
- Absence d'infrastructures.
- Difficulté d'accès aux services de base.
- Absence de programmes de soutien aux plus défavorisés.
- Faible diversification de l'activité économique.
- Difficulté d'accès au crédit.
- Prix élevé des biens et services.
- Vulnérabilité particulière aux changements climatiques.
- Activités économique fortement agricole, etc.</t>
        </r>
      </text>
    </comment>
    <comment ref="E5" authorId="0" shapeId="0" xr:uid="{00000000-0006-0000-1100-000003000000}">
      <text>
        <r>
          <rPr>
            <sz val="12"/>
            <color indexed="81"/>
            <rFont val="Tahoma"/>
            <family val="2"/>
          </rPr>
          <t xml:space="preserve">
En fonction des enjeux, risques et opportunités indiqués dans la colonne précédente, déterminez ici l'importance que vous accordez à cette cible.
Posez-vous la question suivante: en fonction des enjeux retenus,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shapeId="0" xr:uid="{00000000-0006-0000-1100-000004000000}">
      <text>
        <r>
          <rPr>
            <b/>
            <sz val="11"/>
            <color indexed="81"/>
            <rFont val="Tahoma"/>
            <family val="2"/>
          </rPr>
          <t xml:space="preserve">
</t>
        </r>
        <r>
          <rPr>
            <sz val="12"/>
            <color indexed="81"/>
            <rFont val="Tahoma"/>
            <family val="2"/>
          </rPr>
          <t xml:space="preserve">Notez ici le niveau de performance ACTUEL du pays, de la région ou de la collectivité locale au regard des indicateurs de performance de chaque cible. Le niveau de performance est une valeur OBJECTIVE, basée sur l'état de situation RÉEL du pays, de la région ou de la collectivité au moment de l'évaluation. Il s'agit d'apprécier le niveau d'atteinte de la cible au regard des indicateurs proposés par les Nations Unies (voir dans les commentaires).
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visibles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le région ou la collectivité pouvant faire figure d'exemples.</t>
        </r>
      </text>
    </comment>
    <comment ref="G5" authorId="0" shapeId="0" xr:uid="{00000000-0006-0000-1100-000005000000}">
      <text>
        <r>
          <rPr>
            <sz val="12"/>
            <color indexed="81"/>
            <rFont val="Tahoma"/>
            <family val="2"/>
          </rPr>
          <t xml:space="preserve">
Inscrivez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œuvre.
Utilisez l'ensemble des informations à votre disposition pour documenter cette section. Précisez par exemple : 
- l'inscription d'enjeux associés à la cible dans le ou les documents de planification;
- les programmes et stratégies existants, avec les organisations responsables;
- les mesures, projets et actions mis en œuvre sur le territoire;
- les partenaires actifs sur relativement à ces enjeux;
- les statistiques et indicateurs de suivi pertinents;
- les financements disponibles.</t>
        </r>
        <r>
          <rPr>
            <sz val="11"/>
            <color indexed="81"/>
            <rFont val="Tahoma"/>
            <family val="2"/>
          </rPr>
          <t xml:space="preserve">
</t>
        </r>
      </text>
    </comment>
    <comment ref="H5" authorId="0" shapeId="0" xr:uid="{00000000-0006-0000-1100-00000600000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ou État) sont attribués les pouvoirs et responsabilités relatifs à chaque cible.
Les valeurs numérales de 1 à 4 sont utilisées pour déterminer le niveau de compétence.
</t>
        </r>
        <r>
          <rPr>
            <b/>
            <sz val="12"/>
            <color indexed="81"/>
            <rFont val="Tahoma"/>
            <family val="2"/>
          </rPr>
          <t xml:space="preserve">1 - Compétence exclusive de la collectivité locale
</t>
        </r>
        <r>
          <rPr>
            <sz val="12"/>
            <color indexed="81"/>
            <rFont val="Tahoma"/>
            <family val="2"/>
          </rPr>
          <t xml:space="preserve">Les collectivités locales disposent de la compétence pleine et entière pour agir sur cette cible. Elles ont la capacité d'agir de manière directe, efficace et adaptée.
</t>
        </r>
        <r>
          <rPr>
            <b/>
            <sz val="12"/>
            <color indexed="81"/>
            <rFont val="Tahoma"/>
            <family val="2"/>
          </rPr>
          <t xml:space="preserve">
2 - Compétence partagée entre la collectivité locale et l'État
</t>
        </r>
        <r>
          <rPr>
            <sz val="12"/>
            <color indexed="81"/>
            <rFont val="Tahoma"/>
            <family val="2"/>
          </rPr>
          <t>Les collectivités locales disposent d'une certaine compétence pour agir sur cette cible, mais cette compétence est partagée avec l'État. Elles ont toutefois la capacité d'agir de manière directe, en collaboration avec d'autres acteurs.</t>
        </r>
        <r>
          <rPr>
            <b/>
            <sz val="12"/>
            <color indexed="81"/>
            <rFont val="Tahoma"/>
            <family val="2"/>
          </rPr>
          <t xml:space="preserve">
3 - Compétence de l'État avec l'appui de la collectivité locale
</t>
        </r>
        <r>
          <rPr>
            <sz val="12"/>
            <color indexed="81"/>
            <rFont val="Tahoma"/>
            <family val="2"/>
          </rPr>
          <t>L'État central dispose de la principale compétence nécessaire pour agir sur cette cible, mais peut déléguer la mise en œuvre des stratégies, des programmes et des actions à l'échelle locale. Les collectivités locales disposent de certaines capacités d'action sur le terrain, mais ne disposent pas du pouvoir décisionnel.</t>
        </r>
        <r>
          <rPr>
            <b/>
            <sz val="12"/>
            <color indexed="81"/>
            <rFont val="Tahoma"/>
            <family val="2"/>
          </rPr>
          <t xml:space="preserve">
4 - Compétence exclusive de l'État
</t>
        </r>
        <r>
          <rPr>
            <sz val="12"/>
            <color indexed="81"/>
            <rFont val="Tahoma"/>
            <family val="2"/>
          </rPr>
          <t>L'État central dispose de la compétence pleine et entière pour agir sur cette cible. Les collectivités locales ne disposent pas de capacités d'action, mais elles peuvent parfois influer sur les priorités par des représentations à l'échelle nationale.</t>
        </r>
      </text>
    </comment>
    <comment ref="I5" authorId="0" shapeId="0" xr:uid="{00000000-0006-0000-1100-000007000000}">
      <text>
        <r>
          <rPr>
            <sz val="12"/>
            <color indexed="81"/>
            <rFont val="Tahoma"/>
            <family val="2"/>
          </rPr>
          <t xml:space="preserve">
Inscrivez dans cette colonne toutes les forces et les faiblesses du pays, de la région ou de la collectivité locale (selon le cas) en lien avec chaque cible. 
Ces forces et faiblesses doivent référer aux capacités d'action réelles sur le terrain des acteurs.
Précisez par exemple: 
- la nature des capacités à l'échelon local;
- les ressources humaines, financières et techniques disponibles;
- les partenaires techniques et financiers qui peuvent agir sur la cible;
- la nature des relations entre l'État et les collectivités locales concernant les enjeux de la cible, etc.
</t>
        </r>
      </text>
    </comment>
    <comment ref="J5" authorId="0" shapeId="0" xr:uid="{00000000-0006-0000-1100-000008000000}">
      <text>
        <r>
          <rPr>
            <sz val="11"/>
            <color indexed="81"/>
            <rFont val="Tahoma"/>
            <family val="2"/>
          </rPr>
          <t>Cette colonne se compile de manière automatique. 
Le niveau de priorité de la cible est déterminé en fonction de ses niveaux d'importance et de performance actuels. 
De façon générale, plus une cible est jugée importante et peu performante, plus elle sera jugée prioritaire. Il sera alors urgent d'intervenir et de mettre en œuvre des stratégies d'action pour cette cible. Inversement, pour les cibles moins importantes et déjà performantes, le niveau de priorité sera moins élevé. 
Le niveau de priorité est précisé automatiquement dans cette colonne, selon le tableau présenté dans l'onglet «Résultats».</t>
        </r>
        <r>
          <rPr>
            <sz val="12"/>
            <color indexed="81"/>
            <rFont val="Tahoma"/>
            <family val="2"/>
          </rPr>
          <t xml:space="preserve">
</t>
        </r>
      </text>
    </comment>
    <comment ref="AW5" authorId="0" shapeId="0" xr:uid="{00000000-0006-0000-11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1100-00000A000000}">
      <text>
        <r>
          <rPr>
            <sz val="11"/>
            <color indexed="81"/>
            <rFont val="Tahoma"/>
            <family val="2"/>
          </rPr>
          <t xml:space="preserve">
</t>
        </r>
        <r>
          <rPr>
            <sz val="12"/>
            <color indexed="81"/>
            <rFont val="Tahoma"/>
            <family val="2"/>
          </rPr>
          <t xml:space="preserve">Inscrivez ici des suggestions de stratégies d'action pouvant contribuer à l'atteinte de la cible. Vous pouvez inclure des actions déjà planifiées, le cas échéant.
Ces propositions peuvent être de nature stratégique (faire partie de la planification, d'une stratégie locale, nationale ou sectorielle) ou pratique (donner naissance à des programmes ou à des projets à mettre en place). 
Elles peuvent être inspirées d'initiatives d'autres pays, régions ou collectivités locales, d'un partage de bonnes pratiques, de la littérature, d'expériences personnelles des analystes, etc. 
Les propositions devront ensuite faire l'objet d'un processus de priorisation. Les actions retenues devront donner lieu à une analyse de faisabilité et d'impacts. Il ne s'agit pas ici d'écrire le plan de développement, mais de donner des idées et pistes d'action aux planificateurs chargés d'élaborer le plan. </t>
        </r>
      </text>
    </comment>
    <comment ref="AY5" authorId="0" shapeId="0" xr:uid="{00000000-0006-0000-11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1100-00000C000000}">
      <text>
        <r>
          <rPr>
            <b/>
            <sz val="11"/>
            <color indexed="81"/>
            <rFont val="Tahoma"/>
            <family val="2"/>
          </rPr>
          <t xml:space="preserve">Cette cible vise à : </t>
        </r>
        <r>
          <rPr>
            <sz val="11"/>
            <color indexed="81"/>
            <rFont val="Tahoma"/>
            <family val="2"/>
          </rPr>
          <t xml:space="preserve">
Prévenir et réduire la pollution marine. 
</t>
        </r>
      </text>
    </comment>
    <comment ref="G7" authorId="0" shapeId="0" xr:uid="{00000000-0006-0000-1100-00000D000000}">
      <text>
        <r>
          <rPr>
            <b/>
            <sz val="11"/>
            <color indexed="81"/>
            <rFont val="Tahoma"/>
            <family val="2"/>
          </rPr>
          <t xml:space="preserve">
Indicateurs proposés :</t>
        </r>
        <r>
          <rPr>
            <sz val="11"/>
            <color indexed="81"/>
            <rFont val="Tahoma"/>
            <family val="2"/>
          </rPr>
          <t xml:space="preserve">
14.1.1 Potentiel d’eutrophisation côtière (ICEP) et densité des débris de plastique flottant à la surface des océans</t>
        </r>
      </text>
    </comment>
    <comment ref="C8" authorId="0" shapeId="0" xr:uid="{00000000-0006-0000-1100-00000E000000}">
      <text>
        <r>
          <rPr>
            <b/>
            <sz val="11"/>
            <color indexed="81"/>
            <rFont val="Tahoma"/>
            <family val="2"/>
          </rPr>
          <t xml:space="preserve">Cette cible vise à : </t>
        </r>
        <r>
          <rPr>
            <sz val="11"/>
            <color indexed="81"/>
            <rFont val="Tahoma"/>
            <family val="2"/>
          </rPr>
          <t xml:space="preserve">
Gérer et protéger les écosystèmes marins et côtiers.
Prendre des mesures en faveur de leur restauration. 
Rétablir la santé et la productivité des océans.</t>
        </r>
      </text>
    </comment>
    <comment ref="G8" authorId="0" shapeId="0" xr:uid="{00000000-0006-0000-1100-00000F000000}">
      <text>
        <r>
          <rPr>
            <b/>
            <sz val="11"/>
            <color indexed="81"/>
            <rFont val="Tahoma"/>
            <family val="2"/>
          </rPr>
          <t xml:space="preserve">
Indicateurs proposés :</t>
        </r>
        <r>
          <rPr>
            <sz val="11"/>
            <color indexed="81"/>
            <rFont val="Tahoma"/>
            <family val="2"/>
          </rPr>
          <t xml:space="preserve">
14.2.1 Proportion de zones économiques exclusives nationales gérées en utilisant des approches écosystémiques</t>
        </r>
      </text>
    </comment>
    <comment ref="C9" authorId="0" shapeId="0" xr:uid="{00000000-0006-0000-1100-000010000000}">
      <text>
        <r>
          <rPr>
            <b/>
            <sz val="11"/>
            <color indexed="81"/>
            <rFont val="Tahoma"/>
            <family val="2"/>
          </rPr>
          <t xml:space="preserve">Cette cible vise à : </t>
        </r>
        <r>
          <rPr>
            <sz val="11"/>
            <color indexed="81"/>
            <rFont val="Tahoma"/>
            <family val="2"/>
          </rPr>
          <t xml:space="preserve">
Réduire l’acidification des océans. 
Lutter contre ses effets.
</t>
        </r>
      </text>
    </comment>
    <comment ref="G9" authorId="0" shapeId="0" xr:uid="{00000000-0006-0000-1100-000011000000}">
      <text>
        <r>
          <rPr>
            <sz val="11"/>
            <color indexed="81"/>
            <rFont val="Tahoma"/>
            <family val="2"/>
          </rPr>
          <t xml:space="preserve">
</t>
        </r>
        <r>
          <rPr>
            <b/>
            <sz val="11"/>
            <color indexed="81"/>
            <rFont val="Tahoma"/>
            <family val="2"/>
          </rPr>
          <t>Indicateurs proposés :</t>
        </r>
        <r>
          <rPr>
            <sz val="11"/>
            <color indexed="81"/>
            <rFont val="Tahoma"/>
            <family val="2"/>
          </rPr>
          <t xml:space="preserve">
14.3.1 Acidité moyenne des mers (pH) mesurée à plusieurs points de prélèvement représentatifs</t>
        </r>
      </text>
    </comment>
    <comment ref="C10" authorId="0" shapeId="0" xr:uid="{00000000-0006-0000-1100-000012000000}">
      <text>
        <r>
          <rPr>
            <b/>
            <sz val="11"/>
            <color indexed="81"/>
            <rFont val="Tahoma"/>
            <family val="2"/>
          </rPr>
          <t xml:space="preserve">Cette cible vise à : </t>
        </r>
        <r>
          <rPr>
            <sz val="11"/>
            <color indexed="81"/>
            <rFont val="Tahoma"/>
            <family val="2"/>
          </rPr>
          <t xml:space="preserve">
Réglementer la pêche.
Mettre un terme à la surpêche, à la pêche illicite, non déclarée et non réglementée et aux pratiques de pêche destructrices. 
Exécuter des plans de gestion fondés sur des données scientifiques.
Rétablir les stocks de poissons.
</t>
        </r>
      </text>
    </comment>
    <comment ref="G10" authorId="0" shapeId="0" xr:uid="{00000000-0006-0000-1100-000013000000}">
      <text>
        <r>
          <rPr>
            <b/>
            <sz val="11"/>
            <color indexed="81"/>
            <rFont val="Tahoma"/>
            <family val="2"/>
          </rPr>
          <t xml:space="preserve">
Indicateurs proposés :</t>
        </r>
        <r>
          <rPr>
            <sz val="11"/>
            <color indexed="81"/>
            <rFont val="Tahoma"/>
            <family val="2"/>
          </rPr>
          <t xml:space="preserve">
14.4.1 Proportion de stocks de poissons se situant à un niveau biologiquement viable</t>
        </r>
      </text>
    </comment>
    <comment ref="C11" authorId="0" shapeId="0" xr:uid="{00000000-0006-0000-1100-000014000000}">
      <text>
        <r>
          <rPr>
            <b/>
            <sz val="11"/>
            <color indexed="81"/>
            <rFont val="Tahoma"/>
            <family val="2"/>
          </rPr>
          <t xml:space="preserve">Cette cible vise à : </t>
        </r>
        <r>
          <rPr>
            <sz val="11"/>
            <color indexed="81"/>
            <rFont val="Tahoma"/>
            <family val="2"/>
          </rPr>
          <t xml:space="preserve">
Préserver les zones marines et côtières.
</t>
        </r>
      </text>
    </comment>
    <comment ref="G11" authorId="0" shapeId="0" xr:uid="{00000000-0006-0000-1100-000015000000}">
      <text>
        <r>
          <rPr>
            <sz val="11"/>
            <color indexed="81"/>
            <rFont val="Tahoma"/>
            <family val="2"/>
          </rPr>
          <t xml:space="preserve">
</t>
        </r>
        <r>
          <rPr>
            <b/>
            <sz val="11"/>
            <color indexed="81"/>
            <rFont val="Tahoma"/>
            <family val="2"/>
          </rPr>
          <t>Indicateurs proposés :</t>
        </r>
        <r>
          <rPr>
            <sz val="11"/>
            <color indexed="81"/>
            <rFont val="Tahoma"/>
            <family val="2"/>
          </rPr>
          <t xml:space="preserve">
14.5.1 Proportion de la surface maritime couverte par des aires marines protégées</t>
        </r>
      </text>
    </comment>
    <comment ref="C12" authorId="0" shapeId="0" xr:uid="{00000000-0006-0000-1100-000016000000}">
      <text>
        <r>
          <rPr>
            <b/>
            <sz val="11"/>
            <color indexed="81"/>
            <rFont val="Tahoma"/>
            <family val="2"/>
          </rPr>
          <t xml:space="preserve">Cette cible vise à : </t>
        </r>
        <r>
          <rPr>
            <sz val="11"/>
            <color indexed="81"/>
            <rFont val="Tahoma"/>
            <family val="2"/>
          </rPr>
          <t xml:space="preserve">
Interdire les subventions à la pêche qui :
- contribuent à la surcapacité et à la surpêche;
- favorisent la pêche illicite, non déclarée et non réglementée.
S’abstenir d’en accorder de nouvelles.
</t>
        </r>
      </text>
    </comment>
    <comment ref="G12" authorId="0" shapeId="0" xr:uid="{00000000-0006-0000-1100-000017000000}">
      <text>
        <r>
          <rPr>
            <sz val="11"/>
            <color indexed="81"/>
            <rFont val="Tahoma"/>
            <family val="2"/>
          </rPr>
          <t xml:space="preserve">
</t>
        </r>
        <r>
          <rPr>
            <b/>
            <sz val="11"/>
            <color indexed="81"/>
            <rFont val="Tahoma"/>
            <family val="2"/>
          </rPr>
          <t>Indicateurs proposés :</t>
        </r>
        <r>
          <rPr>
            <sz val="11"/>
            <color indexed="81"/>
            <rFont val="Tahoma"/>
            <family val="2"/>
          </rPr>
          <t xml:space="preserve">
14.6.1 Progrès réalisés par les pays dans la mise en œuvre des instruments internationaux visant à combattre la pêche illicite, non déclarée et non réglementée</t>
        </r>
      </text>
    </comment>
    <comment ref="C13" authorId="0" shapeId="0" xr:uid="{00000000-0006-0000-1100-000018000000}">
      <text>
        <r>
          <rPr>
            <b/>
            <sz val="11"/>
            <color indexed="81"/>
            <rFont val="Tahoma"/>
            <family val="2"/>
          </rPr>
          <t xml:space="preserve">Cette cible vise à : </t>
        </r>
        <r>
          <rPr>
            <sz val="11"/>
            <color indexed="81"/>
            <rFont val="Tahoma"/>
            <family val="2"/>
          </rPr>
          <t xml:space="preserve">
Faire bénéficier les petits États insulaires en développement et les pays les moins avancés des retombées économiques de l’exploitation durable des ressources marines.
Promouvoir la gestion durable des pêches, de l’aquaculture et du tourisme. 
</t>
        </r>
      </text>
    </comment>
    <comment ref="G13" authorId="0" shapeId="0" xr:uid="{00000000-0006-0000-1100-000019000000}">
      <text>
        <r>
          <rPr>
            <b/>
            <sz val="11"/>
            <color indexed="81"/>
            <rFont val="Tahoma"/>
            <family val="2"/>
          </rPr>
          <t xml:space="preserve">
Indicateurs proposés :</t>
        </r>
        <r>
          <rPr>
            <sz val="11"/>
            <color indexed="81"/>
            <rFont val="Tahoma"/>
            <family val="2"/>
          </rPr>
          <t xml:space="preserve">
14.7.1 Pourcentage du PIB représenté par la pêche durable dans les petits États insulaires en développement, les pays les moins avancés et tous les pays</t>
        </r>
      </text>
    </comment>
    <comment ref="C14" authorId="0" shapeId="0" xr:uid="{00000000-0006-0000-1100-00001A000000}">
      <text>
        <r>
          <rPr>
            <b/>
            <sz val="11"/>
            <color indexed="81"/>
            <rFont val="Tahoma"/>
            <family val="2"/>
          </rPr>
          <t xml:space="preserve">Cette cible vise à : </t>
        </r>
        <r>
          <rPr>
            <sz val="11"/>
            <color indexed="81"/>
            <rFont val="Tahoma"/>
            <family val="2"/>
          </rPr>
          <t xml:space="preserve">
Approfondir les connaissances scientifiques.
Renforcer les capacités de recherche.
Transférer les techniques marines.
Renforcer la contribution de la biodiversité marine au développement des pays. </t>
        </r>
      </text>
    </comment>
    <comment ref="G14" authorId="0" shapeId="0" xr:uid="{00000000-0006-0000-1100-00001B000000}">
      <text>
        <r>
          <rPr>
            <sz val="11"/>
            <color indexed="81"/>
            <rFont val="Tahoma"/>
            <family val="2"/>
          </rPr>
          <t xml:space="preserve">
</t>
        </r>
        <r>
          <rPr>
            <b/>
            <sz val="11"/>
            <color indexed="81"/>
            <rFont val="Tahoma"/>
            <family val="2"/>
          </rPr>
          <t>Indicateurs proposés :</t>
        </r>
        <r>
          <rPr>
            <sz val="11"/>
            <color indexed="81"/>
            <rFont val="Tahoma"/>
            <family val="2"/>
          </rPr>
          <t xml:space="preserve">
14.a.1 Proportion du budget total de la recherche allouée à la recherche sur les techniques marines</t>
        </r>
      </text>
    </comment>
    <comment ref="C15" authorId="0" shapeId="0" xr:uid="{00000000-0006-0000-1100-00001C000000}">
      <text>
        <r>
          <rPr>
            <b/>
            <sz val="11"/>
            <color indexed="81"/>
            <rFont val="Tahoma"/>
            <family val="2"/>
          </rPr>
          <t>Cette cible vise à :</t>
        </r>
        <r>
          <rPr>
            <sz val="11"/>
            <color indexed="81"/>
            <rFont val="Tahoma"/>
            <family val="2"/>
          </rPr>
          <t xml:space="preserve"> 
Garantir aux petits pêcheurs l’accès aux ressources marines et aux marchés. 
</t>
        </r>
        <r>
          <rPr>
            <b/>
            <sz val="11"/>
            <color indexed="81"/>
            <rFont val="Tahoma"/>
            <family val="2"/>
          </rPr>
          <t xml:space="preserve">
</t>
        </r>
      </text>
    </comment>
    <comment ref="G15" authorId="0" shapeId="0" xr:uid="{00000000-0006-0000-1100-00001D000000}">
      <text>
        <r>
          <rPr>
            <b/>
            <sz val="11"/>
            <color indexed="81"/>
            <rFont val="Tahoma"/>
            <family val="2"/>
          </rPr>
          <t xml:space="preserve">
Indicateurs proposés :</t>
        </r>
        <r>
          <rPr>
            <sz val="11"/>
            <color indexed="81"/>
            <rFont val="Tahoma"/>
            <family val="2"/>
          </rPr>
          <t xml:space="preserve">
14.b.1 Progrès réalisés par les pays dans la mise en œuvre d’un cadre juridique, réglementaire, politique ou institutionnel reconnaissant et protégeant les droits d’accès des petits pêcheurs</t>
        </r>
      </text>
    </comment>
    <comment ref="C16" authorId="0" shapeId="0" xr:uid="{00000000-0006-0000-1100-00001E000000}">
      <text>
        <r>
          <rPr>
            <b/>
            <sz val="11"/>
            <color indexed="81"/>
            <rFont val="Tahoma"/>
            <family val="2"/>
          </rPr>
          <t xml:space="preserve">Cette cible vise à : </t>
        </r>
        <r>
          <rPr>
            <sz val="11"/>
            <color indexed="81"/>
            <rFont val="Tahoma"/>
            <family val="2"/>
          </rPr>
          <t xml:space="preserve">
Appliquer : 
 - les dispositions du droit international;
 - la Convention des Nations Unies sur le droit de la mer;
 - les régimes régionaux et internationaux relatifs à la préservation et à l’exploitation durable des océans et de leurs ressources.
</t>
        </r>
      </text>
    </comment>
    <comment ref="G16" authorId="0" shapeId="0" xr:uid="{00000000-0006-0000-1100-00001F000000}">
      <text>
        <r>
          <rPr>
            <b/>
            <sz val="11"/>
            <color indexed="81"/>
            <rFont val="Tahoma"/>
            <family val="2"/>
          </rPr>
          <t xml:space="preserve">
Indicateurs proposés :</t>
        </r>
        <r>
          <rPr>
            <sz val="11"/>
            <color indexed="81"/>
            <rFont val="Tahoma"/>
            <family val="2"/>
          </rPr>
          <t xml:space="preserve">
14.c.1 Nombre de pays progressant dans la ratification, l’acceptation et l’application, au moyen de cadres juridiques, opérationnels et institutionnels, des instruments relatifs aux océans qui mettent en œuvre le droit international, tel qu'il est reflété dans la Convention des Nations Unies sur le droit de la mer, aux fins de conservation et d’utilisation durable des océans et de leurs ressources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1200-00000100000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shapeId="0" xr:uid="{00000000-0006-0000-1200-000002000000}">
      <text>
        <r>
          <rPr>
            <sz val="11"/>
            <color indexed="81"/>
            <rFont val="Tahoma"/>
            <family val="2"/>
          </rPr>
          <t xml:space="preserve">
</t>
        </r>
        <r>
          <rPr>
            <sz val="12"/>
            <color indexed="81"/>
            <rFont val="Tahoma"/>
            <family val="2"/>
          </rPr>
          <t xml:space="preserve">Précisez dans cette colonne les opportunités et les menaces (ou risques) qui pourraient être associées à chacune des cibles, pour la zone étudiée. Les opportunités et les menaces peuvent être liées à des spécificités nationales ou locales, à des pressions externes, à des contextes temporaires ou permanents. 
Quels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 Éloignement des centres de développement économique.
- Absence d'infrastructures.
- Difficulté d'accès aux services de base.
- Absence de programmes de soutien aux plus défavorisés.
- Faible diversification de l'activité économique.
- Difficulté d'accès au crédit.
- Prix élevé des biens et services.
- Vulnérabilité particulière aux changements climatiques.
- Activité économique fortement agricole, etc.</t>
        </r>
      </text>
    </comment>
    <comment ref="E5" authorId="0" shapeId="0" xr:uid="{00000000-0006-0000-1200-000003000000}">
      <text>
        <r>
          <rPr>
            <sz val="12"/>
            <color indexed="81"/>
            <rFont val="Tahoma"/>
            <family val="2"/>
          </rPr>
          <t xml:space="preserve">
En fonction des enjeux, risques et opportunités indiqués dans la colonne précédente, déterminez ici l'importance que vous accordez à cette cible.
Posez-vous la question suivante : en fonction des enjeux retenus,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shapeId="0" xr:uid="{00000000-0006-0000-1200-000004000000}">
      <text>
        <r>
          <rPr>
            <b/>
            <sz val="11"/>
            <color rgb="FF000000"/>
            <rFont val="Tahoma"/>
            <family val="2"/>
          </rPr>
          <t xml:space="preserve">
</t>
        </r>
        <r>
          <rPr>
            <sz val="12"/>
            <color rgb="FF000000"/>
            <rFont val="Tahoma"/>
            <family val="2"/>
          </rPr>
          <t xml:space="preserve">Notez ici le niveau de performance ACTUEL du pays, de la région ou de la collectivité locale au regard des indicateurs de performance de chaque cible. Le niveau de performance est une valeur OBJECTIVE, basée sur l'état de situation RÉEL du pays, de la région ou de la collectivité au moment de l'évaluation. Il s'agit d'apprécier le niveau d'atteinte de la cible au regard des indicateurs proposés par les Nations Unies (voir dans les commentaires).
</t>
        </r>
        <r>
          <rPr>
            <sz val="12"/>
            <color rgb="FF000000"/>
            <rFont val="Tahoma"/>
            <family val="2"/>
          </rPr>
          <t xml:space="preserve">
</t>
        </r>
        <r>
          <rPr>
            <sz val="12"/>
            <color rgb="FF000000"/>
            <rFont val="Tahoma"/>
            <family val="2"/>
          </rPr>
          <t xml:space="preserve">Les valeurs numérales de 1 à 4 sont utilisées pour déterminer le niveau de performance actuel.
</t>
        </r>
        <r>
          <rPr>
            <sz val="12"/>
            <color rgb="FF000000"/>
            <rFont val="Tahoma"/>
            <family val="2"/>
          </rPr>
          <t xml:space="preserve">
</t>
        </r>
        <r>
          <rPr>
            <b/>
            <sz val="12"/>
            <color rgb="FF000000"/>
            <rFont val="Tahoma"/>
            <family val="2"/>
          </rPr>
          <t xml:space="preserve">1 - Cette cible n'est pas du tout atteinte.
</t>
        </r>
        <r>
          <rPr>
            <sz val="12"/>
            <color rgb="FF000000"/>
            <rFont val="Tahoma"/>
            <family val="2"/>
          </rPr>
          <t xml:space="preserve">La situation relative à cette cible est jugée </t>
        </r>
        <r>
          <rPr>
            <b/>
            <sz val="12"/>
            <color rgb="FF000000"/>
            <rFont val="Tahoma"/>
            <family val="2"/>
          </rPr>
          <t>critique</t>
        </r>
        <r>
          <rPr>
            <sz val="12"/>
            <color rgb="FF000000"/>
            <rFont val="Tahoma"/>
            <family val="2"/>
          </rPr>
          <t xml:space="preserve">; la situation est très inconfortable et il est nécessaire d'apporter rapidement des correctifs.
</t>
        </r>
        <r>
          <rPr>
            <sz val="12"/>
            <color rgb="FF000000"/>
            <rFont val="Tahoma"/>
            <family val="2"/>
          </rPr>
          <t xml:space="preserve">
</t>
        </r>
        <r>
          <rPr>
            <b/>
            <sz val="12"/>
            <color rgb="FF000000"/>
            <rFont val="Tahoma"/>
            <family val="2"/>
          </rPr>
          <t>2 - Cette cible est atteinte en partie.</t>
        </r>
        <r>
          <rPr>
            <sz val="12"/>
            <color rgb="FF000000"/>
            <rFont val="Tahoma"/>
            <family val="2"/>
          </rPr>
          <t xml:space="preserve">
</t>
        </r>
        <r>
          <rPr>
            <sz val="12"/>
            <color rgb="FF000000"/>
            <rFont val="Tahoma"/>
            <family val="2"/>
          </rPr>
          <t xml:space="preserve">La situation relative à cette cible est jugée </t>
        </r>
        <r>
          <rPr>
            <b/>
            <sz val="12"/>
            <color rgb="FF000000"/>
            <rFont val="Tahoma"/>
            <family val="2"/>
          </rPr>
          <t>problématique</t>
        </r>
        <r>
          <rPr>
            <sz val="12"/>
            <color rgb="FF000000"/>
            <rFont val="Tahoma"/>
            <family val="2"/>
          </rPr>
          <t>;</t>
        </r>
        <r>
          <rPr>
            <b/>
            <sz val="12"/>
            <color rgb="FF000000"/>
            <rFont val="Tahoma"/>
            <family val="2"/>
          </rPr>
          <t xml:space="preserve"> </t>
        </r>
        <r>
          <rPr>
            <sz val="12"/>
            <color rgb="FF000000"/>
            <rFont val="Tahoma"/>
            <family val="2"/>
          </rPr>
          <t xml:space="preserve">la situation est relativement inconfortable; il existe une grande marge d'amélioration, même si certains résultats sont visibles sur le terrain.
</t>
        </r>
        <r>
          <rPr>
            <b/>
            <sz val="12"/>
            <color rgb="FF000000"/>
            <rFont val="Tahoma"/>
            <family val="2"/>
          </rPr>
          <t xml:space="preserve">
</t>
        </r>
        <r>
          <rPr>
            <b/>
            <sz val="12"/>
            <color rgb="FF000000"/>
            <rFont val="Tahoma"/>
            <family val="2"/>
          </rPr>
          <t>3 - Cette cible est en voie d'être atteinte.</t>
        </r>
        <r>
          <rPr>
            <sz val="12"/>
            <color rgb="FF000000"/>
            <rFont val="Tahoma"/>
            <family val="2"/>
          </rPr>
          <t xml:space="preserve">
</t>
        </r>
        <r>
          <rPr>
            <sz val="12"/>
            <color rgb="FF000000"/>
            <rFont val="Tahoma"/>
            <family val="2"/>
          </rPr>
          <t xml:space="preserve">La situation relative à cette cible est jugée </t>
        </r>
        <r>
          <rPr>
            <b/>
            <sz val="12"/>
            <color rgb="FF000000"/>
            <rFont val="Tahoma"/>
            <family val="2"/>
          </rPr>
          <t>perfectible</t>
        </r>
        <r>
          <rPr>
            <sz val="12"/>
            <color rgb="FF000000"/>
            <rFont val="Tahoma"/>
            <family val="2"/>
          </rPr>
          <t>;</t>
        </r>
        <r>
          <rPr>
            <b/>
            <sz val="12"/>
            <color rgb="FF000000"/>
            <rFont val="Tahoma"/>
            <family val="2"/>
          </rPr>
          <t xml:space="preserve"> </t>
        </r>
        <r>
          <rPr>
            <sz val="12"/>
            <color rgb="FF000000"/>
            <rFont val="Tahoma"/>
            <family val="2"/>
          </rPr>
          <t xml:space="preserve">la situation est confortable, sans être parfaite; des améliorations sont encore possibles.
</t>
        </r>
        <r>
          <rPr>
            <sz val="12"/>
            <color rgb="FF000000"/>
            <rFont val="Tahoma"/>
            <family val="2"/>
          </rPr>
          <t xml:space="preserve">
</t>
        </r>
        <r>
          <rPr>
            <b/>
            <sz val="12"/>
            <color rgb="FF000000"/>
            <rFont val="Tahoma"/>
            <family val="2"/>
          </rPr>
          <t>4 - Cette cible est atteinte.</t>
        </r>
        <r>
          <rPr>
            <sz val="12"/>
            <color rgb="FF000000"/>
            <rFont val="Tahoma"/>
            <family val="2"/>
          </rPr>
          <t xml:space="preserve">
</t>
        </r>
        <r>
          <rPr>
            <sz val="12"/>
            <color rgb="FF000000"/>
            <rFont val="Tahoma"/>
            <family val="2"/>
          </rPr>
          <t xml:space="preserve">La situation relative à cette cible est jugée </t>
        </r>
        <r>
          <rPr>
            <b/>
            <sz val="12"/>
            <color rgb="FF000000"/>
            <rFont val="Tahoma"/>
            <family val="2"/>
          </rPr>
          <t>excellente</t>
        </r>
        <r>
          <rPr>
            <sz val="12"/>
            <color rgb="FF000000"/>
            <rFont val="Tahoma"/>
            <family val="2"/>
          </rPr>
          <t>;</t>
        </r>
        <r>
          <rPr>
            <b/>
            <sz val="12"/>
            <color rgb="FF000000"/>
            <rFont val="Tahoma"/>
            <family val="2"/>
          </rPr>
          <t xml:space="preserve"> </t>
        </r>
        <r>
          <rPr>
            <sz val="12"/>
            <color rgb="FF000000"/>
            <rFont val="Tahoma"/>
            <family val="2"/>
          </rPr>
          <t>la situation actuelle est très confortable, le pays, le région ou la collectivité pouvant faire figure d'exemples.</t>
        </r>
      </text>
    </comment>
    <comment ref="G5" authorId="0" shapeId="0" xr:uid="{00000000-0006-0000-1200-000005000000}">
      <text>
        <r>
          <rPr>
            <sz val="12"/>
            <color rgb="FF000000"/>
            <rFont val="Tahoma"/>
            <family val="2"/>
          </rPr>
          <t xml:space="preserve">
</t>
        </r>
        <r>
          <rPr>
            <sz val="12"/>
            <color rgb="FF000000"/>
            <rFont val="Tahoma"/>
            <family val="2"/>
          </rPr>
          <t xml:space="preserve">Inscrivez dans cette colonne les actions et mesures qui ont déjà été planifiées ou mises en œuvre par le pays, la région ou la collectivité locale qui contribuent à l'atteinte de cette cible. 
</t>
        </r>
        <r>
          <rPr>
            <sz val="12"/>
            <color rgb="FF000000"/>
            <rFont val="Tahoma"/>
            <family val="2"/>
          </rPr>
          <t xml:space="preserve">
</t>
        </r>
        <r>
          <rPr>
            <sz val="12"/>
            <color rgb="FF000000"/>
            <rFont val="Tahoma"/>
            <family val="2"/>
          </rPr>
          <t xml:space="preserve">C'est en quelque sorte une justification du niveau de performance actuel, ou du niveau d'atteinte de la cible. Une cible atteinte devrait pouvoir s'expliquer par plusieurs éléments positifs déjà mis en œuvre.
</t>
        </r>
        <r>
          <rPr>
            <sz val="12"/>
            <color rgb="FF000000"/>
            <rFont val="Tahoma"/>
            <family val="2"/>
          </rPr>
          <t xml:space="preserve">
</t>
        </r>
        <r>
          <rPr>
            <sz val="12"/>
            <color rgb="FF000000"/>
            <rFont val="Tahoma"/>
            <family val="2"/>
          </rPr>
          <t xml:space="preserve">Utilisez l'ensemble des informations à votre disposition pour documenter cette section. Précisez par exemple : 
</t>
        </r>
        <r>
          <rPr>
            <sz val="12"/>
            <color rgb="FF000000"/>
            <rFont val="Tahoma"/>
            <family val="2"/>
          </rPr>
          <t xml:space="preserve">
</t>
        </r>
        <r>
          <rPr>
            <sz val="12"/>
            <color rgb="FF000000"/>
            <rFont val="Tahoma"/>
            <family val="2"/>
          </rPr>
          <t xml:space="preserve">- l'inscription d'enjeux associés à la cible dans le ou les documents de planification;
</t>
        </r>
        <r>
          <rPr>
            <sz val="12"/>
            <color rgb="FF000000"/>
            <rFont val="Tahoma"/>
            <family val="2"/>
          </rPr>
          <t xml:space="preserve">- les programmes et stratégies existants, avec les organisations responsables;
</t>
        </r>
        <r>
          <rPr>
            <sz val="12"/>
            <color rgb="FF000000"/>
            <rFont val="Tahoma"/>
            <family val="2"/>
          </rPr>
          <t xml:space="preserve">- les mesures, projets et actions mis en œuvre sur le territoire;
</t>
        </r>
        <r>
          <rPr>
            <sz val="12"/>
            <color rgb="FF000000"/>
            <rFont val="Tahoma"/>
            <family val="2"/>
          </rPr>
          <t xml:space="preserve">- les partenaires actifs relativement à ces enjeux;
</t>
        </r>
        <r>
          <rPr>
            <sz val="12"/>
            <color rgb="FF000000"/>
            <rFont val="Tahoma"/>
            <family val="2"/>
          </rPr>
          <t xml:space="preserve">- les statistiques et indicateurs de suivi pertinents;
</t>
        </r>
        <r>
          <rPr>
            <sz val="12"/>
            <color rgb="FF000000"/>
            <rFont val="Tahoma"/>
            <family val="2"/>
          </rPr>
          <t>- les financements disponibles.</t>
        </r>
        <r>
          <rPr>
            <sz val="11"/>
            <color rgb="FF000000"/>
            <rFont val="Tahoma"/>
            <family val="2"/>
          </rPr>
          <t xml:space="preserve">
</t>
        </r>
      </text>
    </comment>
    <comment ref="H5" authorId="0" shapeId="0" xr:uid="{00000000-0006-0000-1200-00000600000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ou État) sont attribués les pouvoirs et responsabilités relatifs à chaque cible.
Les valeurs numérales de 1 à 4 sont utilisées pour déterminer le niveau de compétence.
</t>
        </r>
        <r>
          <rPr>
            <b/>
            <sz val="12"/>
            <color indexed="81"/>
            <rFont val="Tahoma"/>
            <family val="2"/>
          </rPr>
          <t xml:space="preserve">1 - Compétence exclusive de la collectivité locale
</t>
        </r>
        <r>
          <rPr>
            <sz val="12"/>
            <color indexed="81"/>
            <rFont val="Tahoma"/>
            <family val="2"/>
          </rPr>
          <t>Les collectivités locales disposent de la compétence pleine et entière pour agir sur cette cible. Elles ont la capacité d'agir de manière directe, efficace et adaptée.</t>
        </r>
        <r>
          <rPr>
            <b/>
            <sz val="12"/>
            <color indexed="81"/>
            <rFont val="Tahoma"/>
            <family val="2"/>
          </rPr>
          <t xml:space="preserve">
2 - Compétence partagée entre la collectivité locale et l'État
</t>
        </r>
        <r>
          <rPr>
            <sz val="12"/>
            <color indexed="81"/>
            <rFont val="Tahoma"/>
            <family val="2"/>
          </rPr>
          <t>Les collectivités locales disposent d'une certaine compétence pour agir sur cette cible, mais cette compétence est partagée avec l'État. Elles ont toutefois la capacité d'agir de manière directe, en collaboration avec d'autres acteurs.</t>
        </r>
        <r>
          <rPr>
            <b/>
            <sz val="12"/>
            <color indexed="81"/>
            <rFont val="Tahoma"/>
            <family val="2"/>
          </rPr>
          <t xml:space="preserve">
3 - Compétence de l'État avec l'appui de la collectivité locale
</t>
        </r>
        <r>
          <rPr>
            <sz val="12"/>
            <color indexed="81"/>
            <rFont val="Tahoma"/>
            <family val="2"/>
          </rPr>
          <t>L'État central dispose de la principale compétence nécessaire pour agir sur cette cible, mais peut déléguer la mise en œuvre des stratégies, des programmes et des actions à l'échelle locale. Les collectivités locales disposent de certaines capacités d'actions sur le terrain, mais ne disposent pas du pouvoir décisionnel.</t>
        </r>
        <r>
          <rPr>
            <b/>
            <sz val="12"/>
            <color indexed="81"/>
            <rFont val="Tahoma"/>
            <family val="2"/>
          </rPr>
          <t xml:space="preserve">
4 - Compétence exclusive de l'État
</t>
        </r>
        <r>
          <rPr>
            <sz val="12"/>
            <color indexed="81"/>
            <rFont val="Tahoma"/>
            <family val="2"/>
          </rPr>
          <t>L'État central dispose de la compétence pleine et entière pour agir sur cette cible. Les collectivités locales ne disposent pas de capacités d'actions, mais elles peuvent parfois influer sur les priorités par des représentations à l'échelle nationale.</t>
        </r>
      </text>
    </comment>
    <comment ref="I5" authorId="0" shapeId="0" xr:uid="{00000000-0006-0000-1200-000007000000}">
      <text>
        <r>
          <rPr>
            <sz val="12"/>
            <color indexed="81"/>
            <rFont val="Tahoma"/>
            <family val="2"/>
          </rPr>
          <t xml:space="preserve">
Inscrivez dans cette colonne toutes les forces et les faiblesses du pays, de la région ou de la collectivité locale (selon le cas) en lien avec chaque cible. 
Ces forces et faiblesses doivent référer aux capacités d'actions réelles sur le terrain des acteurs.
Précisez par exemple : 
- la nature des capacités à l'échelon local;
- les ressources humaines, financières et techniques disponibles;
- les partenaires techniques et financiers qui peuvent agir sur la cible;
- la nature des relations entre l'État et les collectivités locales concernant les enjeux de la cible, etc.
</t>
        </r>
      </text>
    </comment>
    <comment ref="J5" authorId="0" shapeId="0" xr:uid="{00000000-0006-0000-1200-000008000000}">
      <text>
        <r>
          <rPr>
            <sz val="11"/>
            <color indexed="81"/>
            <rFont val="Tahoma"/>
            <family val="2"/>
          </rPr>
          <t xml:space="preserve">
</t>
        </r>
        <r>
          <rPr>
            <sz val="12"/>
            <color indexed="81"/>
            <rFont val="Tahoma"/>
            <family val="2"/>
          </rPr>
          <t xml:space="preserve">Cette colonne se compile de manière automatique. 
Le niveau de priorité de la cible est déterminé en fonction de ses niveaux d'importance et de performance actuels. 
De façon générale, plus une cible est jugée importante et peu performante, plus elle sera jugée prioritaire. Il sera alors urgent d'intervenir et de mettre en œuvre des stratégies d'actions pour cette cible. Inversement, pour les cibles moins importantes et déjà performantes, le niveau de priorité sera moins élevé. 
Le niveau de priorité est précisé automatiquement dans cette colonne, selon le tableau présenté dans l'onglet « Résultats ».
</t>
        </r>
      </text>
    </comment>
    <comment ref="AW5" authorId="0" shapeId="0" xr:uid="{00000000-0006-0000-12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1200-00000A000000}">
      <text>
        <r>
          <rPr>
            <sz val="11"/>
            <color indexed="81"/>
            <rFont val="Tahoma"/>
            <family val="2"/>
          </rPr>
          <t xml:space="preserve">
</t>
        </r>
        <r>
          <rPr>
            <sz val="12"/>
            <color indexed="81"/>
            <rFont val="Tahoma"/>
            <family val="2"/>
          </rPr>
          <t xml:space="preserve">Inscrivez ici les suggestions de stratégies d'actions pouvant contribuer à l'atteinte de la cible. Vous pouvez inclure des actions déjà planifiées, le cas échéant.
Ces propositions peuvent être de nature stratégique (inscription dans la planification, dans une stratégie locale, nationale ou sectorielle) ou pratique (mise en place de programmes ou de projets). 
Elle peuvent être inspirées d'initiatives d'autres pays, régions ou collectivités locales, de partage de bonnes pratiques, de la littérature, d'expériences personnelles des analystes, etc. 
Toutefois, les propositions devront par la suite faire l'objet d'un processus de priorisation. Les actions retenues devront faire l'objet d'une analyse de faisabilité et d'impacts. Il ne s'agit pas ici d'écrire le plan de développement, mais de donner des idées et pistes d'actions aux planificateurs en charge d'élaborer le plan.   </t>
        </r>
      </text>
    </comment>
    <comment ref="AY5" authorId="0" shapeId="0" xr:uid="{00000000-0006-0000-12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1200-00000C000000}">
      <text>
        <r>
          <rPr>
            <b/>
            <sz val="11"/>
            <color rgb="FF000000"/>
            <rFont val="Tahoma"/>
            <family val="2"/>
          </rPr>
          <t xml:space="preserve">Cette cible vise à : </t>
        </r>
        <r>
          <rPr>
            <sz val="11"/>
            <color rgb="FF000000"/>
            <rFont val="Tahoma"/>
            <family val="2"/>
          </rPr>
          <t xml:space="preserve">
</t>
        </r>
        <r>
          <rPr>
            <sz val="11"/>
            <color rgb="FF000000"/>
            <rFont val="Tahoma"/>
            <family val="2"/>
          </rPr>
          <t xml:space="preserve">Garantir la préservation, la restauration et l’exploitation durable des écosystèmes terrestres et d’eau douce.
</t>
        </r>
      </text>
    </comment>
    <comment ref="G7" authorId="0" shapeId="0" xr:uid="{00000000-0006-0000-1200-00000D000000}">
      <text>
        <r>
          <rPr>
            <b/>
            <sz val="11"/>
            <color rgb="FF000000"/>
            <rFont val="Tahoma"/>
            <family val="2"/>
          </rPr>
          <t xml:space="preserve">
</t>
        </r>
        <r>
          <rPr>
            <b/>
            <sz val="11"/>
            <color rgb="FF000000"/>
            <rFont val="Tahoma"/>
            <family val="2"/>
          </rPr>
          <t>Indicateurs proposés :</t>
        </r>
        <r>
          <rPr>
            <sz val="11"/>
            <color rgb="FF000000"/>
            <rFont val="Tahoma"/>
            <family val="2"/>
          </rPr>
          <t xml:space="preserve">
</t>
        </r>
        <r>
          <rPr>
            <sz val="11"/>
            <color rgb="FF000000"/>
            <rFont val="Tahoma"/>
            <family val="2"/>
          </rPr>
          <t xml:space="preserve">15.1.1 Proportion de la surface émergée du globe couverte par des zones forestières
</t>
        </r>
        <r>
          <rPr>
            <sz val="11"/>
            <color rgb="FF000000"/>
            <rFont val="Tahoma"/>
            <family val="2"/>
          </rPr>
          <t xml:space="preserve">
</t>
        </r>
        <r>
          <rPr>
            <sz val="11"/>
            <color rgb="FF000000"/>
            <rFont val="Tahoma"/>
            <family val="2"/>
          </rPr>
          <t>15.1.2 Proportion des sites importants pour la biodiversité terrestre et la biodiversité des eaux douces qui sont couverts par des aires protégées (par type d’écosystème)</t>
        </r>
      </text>
    </comment>
    <comment ref="C8" authorId="0" shapeId="0" xr:uid="{00000000-0006-0000-1200-00000E000000}">
      <text>
        <r>
          <rPr>
            <b/>
            <sz val="11"/>
            <color indexed="81"/>
            <rFont val="Tahoma"/>
            <family val="2"/>
          </rPr>
          <t xml:space="preserve">Cette cible vise à : </t>
        </r>
        <r>
          <rPr>
            <sz val="11"/>
            <color indexed="81"/>
            <rFont val="Tahoma"/>
            <family val="2"/>
          </rPr>
          <t xml:space="preserve">
Promouvoir la gestion durable de tous les types de forêts.
Mettre un terme à la déforestation.
Restaurer les forêts dégradées. 
Accroître le boisement et le reboisement.
</t>
        </r>
      </text>
    </comment>
    <comment ref="G8" authorId="0" shapeId="0" xr:uid="{00000000-0006-0000-1200-00000F000000}">
      <text>
        <r>
          <rPr>
            <sz val="11"/>
            <color rgb="FF000000"/>
            <rFont val="Tahoma"/>
            <family val="2"/>
          </rPr>
          <t xml:space="preserve">
</t>
        </r>
        <r>
          <rPr>
            <b/>
            <sz val="11"/>
            <color rgb="FF000000"/>
            <rFont val="Tahoma"/>
            <family val="2"/>
          </rPr>
          <t>Indicateurs proposés :</t>
        </r>
        <r>
          <rPr>
            <sz val="11"/>
            <color rgb="FF000000"/>
            <rFont val="Tahoma"/>
            <family val="2"/>
          </rPr>
          <t xml:space="preserve">
</t>
        </r>
        <r>
          <rPr>
            <sz val="11"/>
            <color rgb="FF000000"/>
            <rFont val="Tahoma"/>
            <family val="2"/>
          </rPr>
          <t>15.2.1 Progrès vers la gestion durable des forêts</t>
        </r>
      </text>
    </comment>
    <comment ref="C9" authorId="0" shapeId="0" xr:uid="{00000000-0006-0000-1200-000010000000}">
      <text>
        <r>
          <rPr>
            <b/>
            <sz val="11"/>
            <color indexed="81"/>
            <rFont val="Tahoma"/>
            <family val="2"/>
          </rPr>
          <t xml:space="preserve">Cette cible vise à : </t>
        </r>
        <r>
          <rPr>
            <sz val="11"/>
            <color indexed="81"/>
            <rFont val="Tahoma"/>
            <family val="2"/>
          </rPr>
          <t xml:space="preserve">
Lutter contre la désertification.
Restaurer les terres et sols dégradés.
Parvenir à un monde sans dégradation des sols. 
</t>
        </r>
      </text>
    </comment>
    <comment ref="G9" authorId="0" shapeId="0" xr:uid="{00000000-0006-0000-1200-000011000000}">
      <text>
        <r>
          <rPr>
            <b/>
            <sz val="11"/>
            <color rgb="FF000000"/>
            <rFont val="Tahoma"/>
            <family val="2"/>
          </rPr>
          <t xml:space="preserve">
</t>
        </r>
        <r>
          <rPr>
            <b/>
            <sz val="11"/>
            <color rgb="FF000000"/>
            <rFont val="Tahoma"/>
            <family val="2"/>
          </rPr>
          <t>Indicateurs proposés :</t>
        </r>
        <r>
          <rPr>
            <sz val="11"/>
            <color rgb="FF000000"/>
            <rFont val="Tahoma"/>
            <family val="2"/>
          </rPr>
          <t xml:space="preserve">
</t>
        </r>
        <r>
          <rPr>
            <sz val="11"/>
            <color rgb="FF000000"/>
            <rFont val="Tahoma"/>
            <family val="2"/>
          </rPr>
          <t>15.3.1 Proportion de la surface émergée du globe occupée par des terres dégradées</t>
        </r>
      </text>
    </comment>
    <comment ref="C10" authorId="0" shapeId="0" xr:uid="{00000000-0006-0000-1200-000012000000}">
      <text>
        <r>
          <rPr>
            <b/>
            <sz val="11"/>
            <color indexed="81"/>
            <rFont val="Tahoma"/>
            <family val="2"/>
          </rPr>
          <t xml:space="preserve">Cette cible vise à : </t>
        </r>
        <r>
          <rPr>
            <sz val="11"/>
            <color indexed="81"/>
            <rFont val="Tahoma"/>
            <family val="2"/>
          </rPr>
          <t xml:space="preserve">
Assurer la préservation des écosystèmes montagneux.
</t>
        </r>
        <r>
          <rPr>
            <b/>
            <sz val="11"/>
            <color indexed="81"/>
            <rFont val="Tahoma"/>
            <family val="2"/>
          </rPr>
          <t xml:space="preserve">
</t>
        </r>
      </text>
    </comment>
    <comment ref="G10" authorId="0" shapeId="0" xr:uid="{00000000-0006-0000-1200-000013000000}">
      <text>
        <r>
          <rPr>
            <b/>
            <sz val="11"/>
            <color indexed="81"/>
            <rFont val="Tahoma"/>
            <family val="2"/>
          </rPr>
          <t xml:space="preserve">
Indicateurs proposés :</t>
        </r>
        <r>
          <rPr>
            <sz val="11"/>
            <color indexed="81"/>
            <rFont val="Tahoma"/>
            <family val="2"/>
          </rPr>
          <t xml:space="preserve">
15.4.1 Sites importants pour la biodiversité des montagnes couverts par des aires protégées
15.4.2 Indice du couvert végétal des montagnes</t>
        </r>
      </text>
    </comment>
    <comment ref="C11" authorId="0" shapeId="0" xr:uid="{00000000-0006-0000-1200-000014000000}">
      <text>
        <r>
          <rPr>
            <b/>
            <sz val="11"/>
            <color indexed="81"/>
            <rFont val="Tahoma"/>
            <family val="2"/>
          </rPr>
          <t xml:space="preserve">Cette cible vise à : </t>
        </r>
        <r>
          <rPr>
            <sz val="11"/>
            <color indexed="81"/>
            <rFont val="Tahoma"/>
            <family val="2"/>
          </rPr>
          <t xml:space="preserve">
Réduire la dégradation du milieu naturel.
Mettre un terme à l’appauvrissement de la biodiversité.
Protéger les espèces menacées et prévenir leur extinction. 
</t>
        </r>
        <r>
          <rPr>
            <b/>
            <sz val="11"/>
            <color indexed="81"/>
            <rFont val="Tahoma"/>
            <family val="2"/>
          </rPr>
          <t xml:space="preserve">
</t>
        </r>
      </text>
    </comment>
    <comment ref="G11" authorId="0" shapeId="0" xr:uid="{00000000-0006-0000-1200-000015000000}">
      <text>
        <r>
          <rPr>
            <b/>
            <sz val="11"/>
            <color indexed="81"/>
            <rFont val="Tahoma"/>
            <family val="2"/>
          </rPr>
          <t xml:space="preserve">
Indicateurs proposés :</t>
        </r>
        <r>
          <rPr>
            <sz val="11"/>
            <color indexed="81"/>
            <rFont val="Tahoma"/>
            <family val="2"/>
          </rPr>
          <t xml:space="preserve">
15.5.1 Indice de la Liste rouge</t>
        </r>
      </text>
    </comment>
    <comment ref="C12" authorId="0" shapeId="0" xr:uid="{00000000-0006-0000-1200-000016000000}">
      <text>
        <r>
          <rPr>
            <b/>
            <sz val="11"/>
            <color indexed="81"/>
            <rFont val="Tahoma"/>
            <family val="2"/>
          </rPr>
          <t xml:space="preserve">Cette cible vise à : </t>
        </r>
        <r>
          <rPr>
            <sz val="11"/>
            <color indexed="81"/>
            <rFont val="Tahoma"/>
            <family val="2"/>
          </rPr>
          <t xml:space="preserve">
Partager les bénéfices découlant de l’utilisation des ressources génétiques.
Promouvoir un accès approprié à celles-ci.
</t>
        </r>
      </text>
    </comment>
    <comment ref="G12" authorId="0" shapeId="0" xr:uid="{00000000-0006-0000-1200-000017000000}">
      <text>
        <r>
          <rPr>
            <b/>
            <sz val="11"/>
            <color indexed="81"/>
            <rFont val="Tahoma"/>
            <family val="2"/>
          </rPr>
          <t xml:space="preserve">
Indicateurs proposés :</t>
        </r>
        <r>
          <rPr>
            <sz val="11"/>
            <color indexed="81"/>
            <rFont val="Tahoma"/>
            <family val="2"/>
          </rPr>
          <t xml:space="preserve">
15.6.1 Nombre de pays qui ont adopté des cadres législatifs, administratifs et opérationnels destinés à assurer un partage juste et équitable des avantages</t>
        </r>
      </text>
    </comment>
    <comment ref="C13" authorId="0" shapeId="0" xr:uid="{00000000-0006-0000-1200-000018000000}">
      <text>
        <r>
          <rPr>
            <b/>
            <sz val="11"/>
            <color indexed="81"/>
            <rFont val="Tahoma"/>
            <family val="2"/>
          </rPr>
          <t xml:space="preserve">Cette cible vise à : </t>
        </r>
        <r>
          <rPr>
            <sz val="11"/>
            <color indexed="81"/>
            <rFont val="Tahoma"/>
            <family val="2"/>
          </rPr>
          <t xml:space="preserve">
Mettre un terme au braconnage et au trafic d’espèces végétales et animales protégées.
S’attaquer au problème sous l’angle de l’offre et de la demande. </t>
        </r>
      </text>
    </comment>
    <comment ref="G13" authorId="0" shapeId="0" xr:uid="{00000000-0006-0000-1200-000019000000}">
      <text>
        <r>
          <rPr>
            <b/>
            <sz val="11"/>
            <color indexed="81"/>
            <rFont val="Tahoma"/>
            <family val="2"/>
          </rPr>
          <t xml:space="preserve">
Indicateurs proposés :</t>
        </r>
        <r>
          <rPr>
            <sz val="11"/>
            <color indexed="81"/>
            <rFont val="Tahoma"/>
            <family val="2"/>
          </rPr>
          <t xml:space="preserve">
15.7.1 Proportion du braconnage et du trafic illicite dans le commerce des espèces de faune et de flore sauvages</t>
        </r>
      </text>
    </comment>
    <comment ref="C14" authorId="0" shapeId="0" xr:uid="{00000000-0006-0000-1200-00001A000000}">
      <text>
        <r>
          <rPr>
            <b/>
            <sz val="11"/>
            <color indexed="81"/>
            <rFont val="Tahoma"/>
            <family val="2"/>
          </rPr>
          <t xml:space="preserve">Cette cible vise à : </t>
        </r>
        <r>
          <rPr>
            <sz val="11"/>
            <color indexed="81"/>
            <rFont val="Tahoma"/>
            <family val="2"/>
          </rPr>
          <t xml:space="preserve">
Empêcher l’introduction d’espèces exotiques envahissantes.
Atténuer les effets que ces espèces ont sur les écosystèmes terrestres et aquatiques. 
Contrôler ou éradiquer les espèces prioritaires. 
</t>
        </r>
      </text>
    </comment>
    <comment ref="G14" authorId="0" shapeId="0" xr:uid="{00000000-0006-0000-1200-00001B000000}">
      <text>
        <r>
          <rPr>
            <b/>
            <sz val="11"/>
            <color indexed="81"/>
            <rFont val="Tahoma"/>
            <family val="2"/>
          </rPr>
          <t xml:space="preserve">
Indicateurs proposés :</t>
        </r>
        <r>
          <rPr>
            <sz val="11"/>
            <color indexed="81"/>
            <rFont val="Tahoma"/>
            <family val="2"/>
          </rPr>
          <t xml:space="preserve">
15.8.1 Proportion de pays qui ont adopté une législation nationale pertinente et allouant des ressources suffisantes à la prévention ou au contrôle des espèces exotiques envahissantes</t>
        </r>
      </text>
    </comment>
    <comment ref="C15" authorId="0" shapeId="0" xr:uid="{00000000-0006-0000-1200-00001C000000}">
      <text>
        <r>
          <rPr>
            <b/>
            <sz val="11"/>
            <color indexed="81"/>
            <rFont val="Tahoma"/>
            <family val="2"/>
          </rPr>
          <t xml:space="preserve">Cette cible vise à : </t>
        </r>
        <r>
          <rPr>
            <sz val="11"/>
            <color indexed="81"/>
            <rFont val="Tahoma"/>
            <family val="2"/>
          </rPr>
          <t xml:space="preserve">
Intégrer la protection des écosystèmes et de la biodiversité dans : 
 - la planification nationale;
 - les mécanismes de développement;
 - les stratégies de réduction de la pauvreté;
 - la comptabilité.
</t>
        </r>
      </text>
    </comment>
    <comment ref="G15" authorId="0" shapeId="0" xr:uid="{00000000-0006-0000-1200-00001D000000}">
      <text>
        <r>
          <rPr>
            <b/>
            <sz val="11"/>
            <color indexed="81"/>
            <rFont val="Tahoma"/>
            <family val="2"/>
          </rPr>
          <t xml:space="preserve">
Indicateurs proposés :</t>
        </r>
        <r>
          <rPr>
            <sz val="11"/>
            <color indexed="81"/>
            <rFont val="Tahoma"/>
            <family val="2"/>
          </rPr>
          <t xml:space="preserve">
15.9.1 Progrès réalisés vers les objectifs nationaux établis conformément à l’objectif 2 d’Aichi pour la biodiversité du Plan stratégique pour la diversité biologique 2011-2020</t>
        </r>
      </text>
    </comment>
    <comment ref="C16" authorId="0" shapeId="0" xr:uid="{00000000-0006-0000-1200-00001E000000}">
      <text>
        <r>
          <rPr>
            <b/>
            <sz val="11"/>
            <color indexed="81"/>
            <rFont val="Tahoma"/>
            <family val="2"/>
          </rPr>
          <t xml:space="preserve">Cette cible vise à : </t>
        </r>
        <r>
          <rPr>
            <sz val="11"/>
            <color indexed="81"/>
            <rFont val="Tahoma"/>
            <family val="2"/>
          </rPr>
          <t xml:space="preserve">
Mobiliser et augmenter les ressources financières pour préserver la biodiversité et les écosystèmes.
</t>
        </r>
      </text>
    </comment>
    <comment ref="G16" authorId="0" shapeId="0" xr:uid="{00000000-0006-0000-1200-00001F000000}">
      <text>
        <r>
          <rPr>
            <b/>
            <sz val="11"/>
            <color indexed="81"/>
            <rFont val="Tahoma"/>
            <family val="2"/>
          </rPr>
          <t xml:space="preserve">
Indicateurs proposés :</t>
        </r>
        <r>
          <rPr>
            <sz val="11"/>
            <color indexed="81"/>
            <rFont val="Tahoma"/>
            <family val="2"/>
          </rPr>
          <t xml:space="preserve">
15.a.1 Aide publique au développement et dépenses publiques consacrées à la conservation et à l’utilisation durable de la biodiversité et des écosystèmes</t>
        </r>
      </text>
    </comment>
    <comment ref="C17" authorId="0" shapeId="0" xr:uid="{00000000-0006-0000-1200-000020000000}">
      <text>
        <r>
          <rPr>
            <b/>
            <sz val="11"/>
            <color indexed="81"/>
            <rFont val="Tahoma"/>
            <family val="2"/>
          </rPr>
          <t xml:space="preserve">Cette cible vise à : </t>
        </r>
        <r>
          <rPr>
            <sz val="11"/>
            <color indexed="81"/>
            <rFont val="Tahoma"/>
            <family val="2"/>
          </rPr>
          <t xml:space="preserve">
Financer la gestion durable des forêts.
Inciter les pays en développement à privilégier ce type de gestion.
</t>
        </r>
        <r>
          <rPr>
            <b/>
            <sz val="11"/>
            <color indexed="81"/>
            <rFont val="Tahoma"/>
            <family val="2"/>
          </rPr>
          <t xml:space="preserve">
</t>
        </r>
      </text>
    </comment>
    <comment ref="G17" authorId="0" shapeId="0" xr:uid="{00000000-0006-0000-1200-000021000000}">
      <text>
        <r>
          <rPr>
            <b/>
            <sz val="11"/>
            <color indexed="81"/>
            <rFont val="Tahoma"/>
            <family val="2"/>
          </rPr>
          <t xml:space="preserve">
Indicateurs proposés :</t>
        </r>
        <r>
          <rPr>
            <sz val="11"/>
            <color indexed="81"/>
            <rFont val="Tahoma"/>
            <family val="2"/>
          </rPr>
          <t xml:space="preserve">
15.b.1 Aide publique au développement et dépenses publiques consacrées à la conservation et à l’utilisation durable de la biodiversité et des écosystèmes</t>
        </r>
      </text>
    </comment>
    <comment ref="C18" authorId="0" shapeId="0" xr:uid="{00000000-0006-0000-1200-000022000000}">
      <text>
        <r>
          <rPr>
            <b/>
            <sz val="11"/>
            <color indexed="81"/>
            <rFont val="Tahoma"/>
            <family val="2"/>
          </rPr>
          <t xml:space="preserve">Cette cible vise à : </t>
        </r>
        <r>
          <rPr>
            <sz val="11"/>
            <color indexed="81"/>
            <rFont val="Tahoma"/>
            <family val="2"/>
          </rPr>
          <t xml:space="preserve">
Apporter un soutien accru à l’action menée pour lutter contre le braconnage et le trafic d’espèces protégées.
Donner aux populations locales d’autres moyens d’assurer durablement leur subsistance.</t>
        </r>
      </text>
    </comment>
    <comment ref="G18" authorId="0" shapeId="0" xr:uid="{00000000-0006-0000-1200-000023000000}">
      <text>
        <r>
          <rPr>
            <b/>
            <sz val="11"/>
            <color indexed="81"/>
            <rFont val="Tahoma"/>
            <family val="2"/>
          </rPr>
          <t xml:space="preserve">
Indicateurs proposés :</t>
        </r>
        <r>
          <rPr>
            <sz val="11"/>
            <color indexed="81"/>
            <rFont val="Tahoma"/>
            <family val="2"/>
          </rPr>
          <t xml:space="preserve">
15.c.1 Proportion du braconnage et du trafic illicite dans le commerce des espèces de faune et de flore sauvages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1300-00000100000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shapeId="0" xr:uid="{00000000-0006-0000-1300-000002000000}">
      <text>
        <r>
          <rPr>
            <sz val="11"/>
            <color indexed="81"/>
            <rFont val="Tahoma"/>
            <family val="2"/>
          </rPr>
          <t xml:space="preserve">
</t>
        </r>
        <r>
          <rPr>
            <sz val="12"/>
            <color indexed="81"/>
            <rFont val="Tahoma"/>
            <family val="2"/>
          </rPr>
          <t xml:space="preserve">Précisez dans cette colonne les opportunités et les menaces (ou risques) qui pourraient être associées à chacune des cibles, pour la zone étudiée. Les opportunités et les menaces peuvent être liées à des spécificités nationales ou locales, à des pressions externes, à des contextes temporaires ou permanents. 
Quels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 Éloignement des centres de développement économique.
- Absence d'infrastructures.
- Difficulté d'accès aux services de base.
- Absence de programmes de soutien aux plus défavorisés.
- Faible diversification de l'activité économique.
- Difficulté d'accès au crédit.
- Prix élevé des biens et services.
- Vulnérabilité particulière aux changements climatiques.
- Activité économique fortement agricole, etc.</t>
        </r>
      </text>
    </comment>
    <comment ref="E5" authorId="0" shapeId="0" xr:uid="{00000000-0006-0000-1300-000003000000}">
      <text>
        <r>
          <rPr>
            <sz val="12"/>
            <color indexed="81"/>
            <rFont val="Tahoma"/>
            <family val="2"/>
          </rPr>
          <t xml:space="preserve">
En fonction des enjeux, risques et opportunités indiqués dans la colonne précédente, déterminez ici l'importance que vous accordez à cette cible.
Posez-vous la question suivante : en fonction des enjeux retenus,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shapeId="0" xr:uid="{00000000-0006-0000-1300-000004000000}">
      <text>
        <r>
          <rPr>
            <b/>
            <sz val="11"/>
            <color indexed="81"/>
            <rFont val="Tahoma"/>
            <family val="2"/>
          </rPr>
          <t xml:space="preserve">
</t>
        </r>
        <r>
          <rPr>
            <sz val="12"/>
            <color indexed="81"/>
            <rFont val="Tahoma"/>
            <family val="2"/>
          </rPr>
          <t xml:space="preserve">Notez ici le niveau de performance ACTUEL du pays, de la région ou de la collectivité locale au regard des indicateurs de performance de chaque cible. Le niveau de performance est une valeur OBJECTIVE, basée sur l'état de situation RÉEL du pays, de la région ou de la collectivité au moment de l'évaluation. Il s'agit d'apprécier le niveau d'atteinte de la cible au regard des indicateurs proposés par les Nations Unies (voir dans les commentaires).
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problématique</t>
        </r>
        <r>
          <rPr>
            <sz val="12"/>
            <color indexed="81"/>
            <rFont val="Tahoma"/>
            <family val="2"/>
          </rPr>
          <t>;</t>
        </r>
        <r>
          <rPr>
            <b/>
            <sz val="12"/>
            <color indexed="81"/>
            <rFont val="Tahoma"/>
            <family val="2"/>
          </rPr>
          <t xml:space="preserve"> </t>
        </r>
        <r>
          <rPr>
            <sz val="12"/>
            <color indexed="81"/>
            <rFont val="Tahoma"/>
            <family val="2"/>
          </rPr>
          <t xml:space="preserve">la situation est relativement inconfortable; il existe une grande marge d'amélioration, même si certains résultats sont visibles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perfectible</t>
        </r>
        <r>
          <rPr>
            <sz val="12"/>
            <color indexed="81"/>
            <rFont val="Tahoma"/>
            <family val="2"/>
          </rPr>
          <t>;</t>
        </r>
        <r>
          <rPr>
            <b/>
            <sz val="12"/>
            <color indexed="81"/>
            <rFont val="Tahoma"/>
            <family val="2"/>
          </rPr>
          <t xml:space="preserv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excellente</t>
        </r>
        <r>
          <rPr>
            <sz val="12"/>
            <color indexed="81"/>
            <rFont val="Tahoma"/>
            <family val="2"/>
          </rPr>
          <t>;</t>
        </r>
        <r>
          <rPr>
            <b/>
            <sz val="12"/>
            <color indexed="81"/>
            <rFont val="Tahoma"/>
            <family val="2"/>
          </rPr>
          <t xml:space="preserve"> </t>
        </r>
        <r>
          <rPr>
            <sz val="12"/>
            <color indexed="81"/>
            <rFont val="Tahoma"/>
            <family val="2"/>
          </rPr>
          <t>la situation actuelle est très confortable, le pays, le région ou la collectivité pouvant faire figure d'exemples.</t>
        </r>
      </text>
    </comment>
    <comment ref="G5" authorId="0" shapeId="0" xr:uid="{00000000-0006-0000-1300-000005000000}">
      <text>
        <r>
          <rPr>
            <sz val="12"/>
            <color indexed="81"/>
            <rFont val="Tahoma"/>
            <family val="2"/>
          </rPr>
          <t xml:space="preserve">
Inscrivez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œuvre.
Utilisez l'ensemble des informations à votre disposition pour documenter cette section. Précisez par exemple : 
- l'inscription d'enjeux associés à la cible dans le ou les documents de planification;
- les programmes et stratégies existants, avec les organisations responsables;
- les mesures, projets et actions mis en œuvre sur le territoire;
- les partenaires actifs relativement à ces enjeux;
- les statistiques et indicateurs de suivi pertinents;
- les financements disponibles.</t>
        </r>
        <r>
          <rPr>
            <sz val="11"/>
            <color indexed="81"/>
            <rFont val="Tahoma"/>
            <family val="2"/>
          </rPr>
          <t xml:space="preserve">
</t>
        </r>
      </text>
    </comment>
    <comment ref="H5" authorId="0" shapeId="0" xr:uid="{00000000-0006-0000-1300-000006000000}">
      <text>
        <r>
          <rPr>
            <sz val="12"/>
            <color indexed="81"/>
            <rFont val="Tahoma"/>
            <family val="2"/>
          </rPr>
          <t xml:space="preserve">Notez ici le niveau estimé de compétence (ou de responsabilité), sur le plan juridique, dont dispose l'administration nationale, régionale ou locale (selon le cas) pour agir sur chacune des cibles. 
Il s'agit de déterminer à quelle échelle de gouvernance (collectivité locale ou État) sont attribués les pouvoirs et responsabilités relatifs à chaque cible.
Les valeurs numérales de 1 à 4 sont utilisées pour déterminer le niveau de compétence.
</t>
        </r>
        <r>
          <rPr>
            <b/>
            <sz val="12"/>
            <color indexed="81"/>
            <rFont val="Tahoma"/>
            <family val="2"/>
          </rPr>
          <t xml:space="preserve">1 - Compétence exclusive de la collectivité locale
</t>
        </r>
        <r>
          <rPr>
            <sz val="12"/>
            <color indexed="81"/>
            <rFont val="Tahoma"/>
            <family val="2"/>
          </rPr>
          <t>Les collectivités locales disposent de la compétence pleine et entière pour agir sur cette cible. Elles ont la capacité d'agir de manière directe, efficace et adaptée.</t>
        </r>
        <r>
          <rPr>
            <b/>
            <sz val="12"/>
            <color indexed="81"/>
            <rFont val="Tahoma"/>
            <family val="2"/>
          </rPr>
          <t xml:space="preserve">
2 - Compétence partagée entre la collectivité locale et l'État
</t>
        </r>
        <r>
          <rPr>
            <sz val="12"/>
            <color indexed="81"/>
            <rFont val="Tahoma"/>
            <family val="2"/>
          </rPr>
          <t>Les collectivités locales disposent d'une certaine compétence pour agir sur cette cible, mais cette compétence est partagée avec l'État. Elles ont toutefois la capacité d'agir de manière directe, en collaboration avec d'autres acteurs.</t>
        </r>
        <r>
          <rPr>
            <b/>
            <sz val="12"/>
            <color indexed="81"/>
            <rFont val="Tahoma"/>
            <family val="2"/>
          </rPr>
          <t xml:space="preserve">
3 - Compétence de l'État avec l'appui de la collectivité locale
</t>
        </r>
        <r>
          <rPr>
            <sz val="12"/>
            <color indexed="81"/>
            <rFont val="Tahoma"/>
            <family val="2"/>
          </rPr>
          <t>L'État central dispose de la principale compétence nécessaire pour agir sur cette cible, mais peut déléguer la mise en œuvre des stratégies, des programmes et des actions à l'échelle locale. Les collectivités locales disposent de certaines capacités d'action sur le terrain, mais ne disposent pas du pouvoir décisionnel.</t>
        </r>
        <r>
          <rPr>
            <b/>
            <sz val="12"/>
            <color indexed="81"/>
            <rFont val="Tahoma"/>
            <family val="2"/>
          </rPr>
          <t xml:space="preserve">
4 - Compétence exclusive de l'État
</t>
        </r>
        <r>
          <rPr>
            <sz val="12"/>
            <color indexed="81"/>
            <rFont val="Tahoma"/>
            <family val="2"/>
          </rPr>
          <t>L'État central dispose de la compétence pleine et entière pour agir sur cette cible. Les collectivités locales ne disposent pas de capacités d'actions, mais elles peuvent parfois influer sur les priorités par des représentations à l'échelle nationale.</t>
        </r>
      </text>
    </comment>
    <comment ref="I5" authorId="0" shapeId="0" xr:uid="{00000000-0006-0000-1300-000007000000}">
      <text>
        <r>
          <rPr>
            <sz val="12"/>
            <color indexed="81"/>
            <rFont val="Tahoma"/>
            <family val="2"/>
          </rPr>
          <t xml:space="preserve">
Inscrivez dans cette colonne toutes les forces et les faiblesses du pays, de la région ou de la collectivité locale (selon le cas) en lien avec chaque cible. 
Ces forces et faiblesses doivent référer aux capacités d'actions réelles sur le terrain des acteurs.
Précisez par exemple : 
- la nature des capacités à l'échelon local;
- les ressources humaines, financières et techniques disponibles;
- les partenaires techniques et financiers qui peuvent agir sur la cible;
- la nature des relations entre l'État et les collectivités locales concernant les enjeux de la cible, etc.
</t>
        </r>
      </text>
    </comment>
    <comment ref="J5" authorId="0" shapeId="0" xr:uid="{00000000-0006-0000-1300-000008000000}">
      <text>
        <r>
          <rPr>
            <sz val="11"/>
            <color indexed="81"/>
            <rFont val="Tahoma"/>
            <family val="2"/>
          </rPr>
          <t xml:space="preserve">
</t>
        </r>
        <r>
          <rPr>
            <sz val="12"/>
            <color indexed="81"/>
            <rFont val="Tahoma"/>
            <family val="2"/>
          </rPr>
          <t xml:space="preserve">Cette colonne se compile de manière automatique. 
Le niveau de priorité de la cible est déterminé en fonction de ses niveaux d'importance et de performance actuels. 
De façon générale, plus une cible est jugée importante et peu performante, plus elle sera jugée prioritaire. Il sera alors urgent d'intervenir et de mettre en œuvre des stratégies d'actions pour cette cible. Inversement, pour les cibles moins importantes et déjà performantes, le niveau de priorité sera moins élevé. 
Le niveau de priorité est précisé automatiquement dans cette colonne, selon le tableau présenté dans l'onglet « Résultats ».
</t>
        </r>
      </text>
    </comment>
    <comment ref="AW5" authorId="0" shapeId="0" xr:uid="{00000000-0006-0000-13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1300-00000A000000}">
      <text>
        <r>
          <rPr>
            <sz val="11"/>
            <color indexed="81"/>
            <rFont val="Tahoma"/>
            <family val="2"/>
          </rPr>
          <t xml:space="preserve">
</t>
        </r>
        <r>
          <rPr>
            <sz val="12"/>
            <color indexed="81"/>
            <rFont val="Tahoma"/>
            <family val="2"/>
          </rPr>
          <t xml:space="preserve">Inscrivez ici des suggestions de stratégies d'actions pouvant contribuer à l'atteinte de la cible. Vous pouvez inclure des actions déjà planifiées, le cas échéant.
Ces propositions peuvent être de nature stratégique (faire partie de la planification, d'une stratégie locale, nationale ou sectorielle) ou pratique (donner naissance à des programmes ou à des projets à mettre en place). 
Elles peuvent être inspirées d'initiatives d'autres pays, régions ou collectivités locales, d'un partage de bonnes pratiques, de la littérature, d'expériences personnelles des analystes, etc. 
Les propositions devront ensuite faire l'objet d'un processus de priorisation. Les actions retenues devront donner lieu à une analyse de faisabilité et d'impacts. Il ne s'agit pas ici d'écrire le plan de développement, mais de donner des idées et pistes d'actions aux planificateurs chargés d'élaborer le plan. </t>
        </r>
      </text>
    </comment>
    <comment ref="AY5" authorId="0" shapeId="0" xr:uid="{00000000-0006-0000-13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1300-00000C000000}">
      <text>
        <r>
          <rPr>
            <b/>
            <sz val="11"/>
            <color indexed="81"/>
            <rFont val="Tahoma"/>
            <family val="2"/>
          </rPr>
          <t>Cette cible vise à :</t>
        </r>
        <r>
          <rPr>
            <sz val="11"/>
            <color indexed="81"/>
            <rFont val="Tahoma"/>
            <family val="2"/>
          </rPr>
          <t xml:space="preserve"> 
Réduire toutes les formes de violence.
Réduire les taux de mortalité qui y sont associés.
</t>
        </r>
      </text>
    </comment>
    <comment ref="G7" authorId="0" shapeId="0" xr:uid="{00000000-0006-0000-1300-00000D000000}">
      <text>
        <r>
          <rPr>
            <sz val="11"/>
            <color indexed="81"/>
            <rFont val="Tahoma"/>
            <family val="2"/>
          </rPr>
          <t xml:space="preserve">
</t>
        </r>
        <r>
          <rPr>
            <b/>
            <sz val="11"/>
            <color indexed="81"/>
            <rFont val="Tahoma"/>
            <family val="2"/>
          </rPr>
          <t>Indicateurs proposés :</t>
        </r>
        <r>
          <rPr>
            <sz val="11"/>
            <color indexed="81"/>
            <rFont val="Tahoma"/>
            <family val="2"/>
          </rPr>
          <t xml:space="preserve">
16.1.1 Nombre de victimes d’homicide volontaire par 100 000 habitants, par sexe et âge
16.1.2 Nombre de décès liés à des conflits par 100 000 habitants (par sexe, âge et cause)
16.1.3 Proportion de la population qui a été victime de violences physiques, psychologiques ou sexuelles au cours des 12 mois précédents
16.1.4 Proportion de la population qui considère que le fait de marcher seul dans sa zone de résidence ne présente pas de risques</t>
        </r>
      </text>
    </comment>
    <comment ref="C8" authorId="0" shapeId="0" xr:uid="{00000000-0006-0000-1300-00000E000000}">
      <text>
        <r>
          <rPr>
            <b/>
            <sz val="11"/>
            <color indexed="81"/>
            <rFont val="Tahoma"/>
            <family val="2"/>
          </rPr>
          <t>Cette cible vise à :</t>
        </r>
        <r>
          <rPr>
            <sz val="11"/>
            <color indexed="81"/>
            <rFont val="Tahoma"/>
            <family val="2"/>
          </rPr>
          <t xml:space="preserve"> 
Mettre un terme à toutes les formes de violence et de torture dont sont victimes les enfants.
</t>
        </r>
      </text>
    </comment>
    <comment ref="G8" authorId="0" shapeId="0" xr:uid="{00000000-0006-0000-1300-00000F000000}">
      <text>
        <r>
          <rPr>
            <sz val="11"/>
            <color indexed="81"/>
            <rFont val="Tahoma"/>
            <family val="2"/>
          </rPr>
          <t xml:space="preserve">
</t>
        </r>
        <r>
          <rPr>
            <b/>
            <sz val="11"/>
            <color indexed="81"/>
            <rFont val="Tahoma"/>
            <family val="2"/>
          </rPr>
          <t>Indicateurs proposés :</t>
        </r>
        <r>
          <rPr>
            <sz val="11"/>
            <color indexed="81"/>
            <rFont val="Tahoma"/>
            <family val="2"/>
          </rPr>
          <t xml:space="preserve">
16.2.1 Proportion d’enfants âgés de 1 à 17 ans qui ont subi un châtiment corporel ou une agression psychologique infligés par une personne s’occupant d’eux au cours du mois précédent
16.2.2 Nombre de victimes de la traite d’êtres humains par 100 000 habitants, par sexe, âge et forme d’exploitation
16.2.3 Proportion de jeunes femmes et hommes de 18 à 29 ans qui ont été victimes de violences sexuelles avant l’âge de 18 ans</t>
        </r>
      </text>
    </comment>
    <comment ref="C9" authorId="0" shapeId="0" xr:uid="{00000000-0006-0000-1300-000010000000}">
      <text>
        <r>
          <rPr>
            <b/>
            <sz val="11"/>
            <color indexed="81"/>
            <rFont val="Tahoma"/>
            <family val="2"/>
          </rPr>
          <t xml:space="preserve">Cette cible vise à : </t>
        </r>
        <r>
          <rPr>
            <sz val="11"/>
            <color indexed="81"/>
            <rFont val="Tahoma"/>
            <family val="2"/>
          </rPr>
          <t xml:space="preserve">
Promouvoir l’état de droit.
Donner à tous accès à la justice.
</t>
        </r>
      </text>
    </comment>
    <comment ref="G9" authorId="0" shapeId="0" xr:uid="{00000000-0006-0000-1300-000011000000}">
      <text>
        <r>
          <rPr>
            <b/>
            <sz val="11"/>
            <color indexed="81"/>
            <rFont val="Tahoma"/>
            <family val="2"/>
          </rPr>
          <t xml:space="preserve">
Indicateurs proposés :</t>
        </r>
        <r>
          <rPr>
            <sz val="11"/>
            <color indexed="81"/>
            <rFont val="Tahoma"/>
            <family val="2"/>
          </rPr>
          <t xml:space="preserve">
16.3.1 Proportion de victimes de violences au cours des 12 mois précédents qui ont signalé les faits aux autorités compétentes ou à d’autres mécanismes de règlement des différends officiellement reconnus
16.3.2 Proportion de la population carcérale en instance de jugement</t>
        </r>
      </text>
    </comment>
    <comment ref="C10" authorId="0" shapeId="0" xr:uid="{00000000-0006-0000-1300-000012000000}">
      <text>
        <r>
          <rPr>
            <b/>
            <sz val="11"/>
            <color indexed="81"/>
            <rFont val="Tahoma"/>
            <family val="2"/>
          </rPr>
          <t xml:space="preserve">Cette cible vise à : </t>
        </r>
        <r>
          <rPr>
            <sz val="11"/>
            <color indexed="81"/>
            <rFont val="Tahoma"/>
            <family val="2"/>
          </rPr>
          <t xml:space="preserve">
Réduire les flux financiers illicites.
Réduire le trafic d’armes.
Renforcer les activités de récupération et de restitution des biens volés.
Lutter contre le crime organisé.
</t>
        </r>
      </text>
    </comment>
    <comment ref="G10" authorId="0" shapeId="0" xr:uid="{00000000-0006-0000-1300-000013000000}">
      <text>
        <r>
          <rPr>
            <b/>
            <sz val="11"/>
            <color indexed="81"/>
            <rFont val="Tahoma"/>
            <family val="2"/>
          </rPr>
          <t xml:space="preserve">
Indicateurs proposés :</t>
        </r>
        <r>
          <rPr>
            <sz val="11"/>
            <color indexed="81"/>
            <rFont val="Tahoma"/>
            <family val="2"/>
          </rPr>
          <t xml:space="preserve">
16.4.1 Valeur totale des flux financiers illicites entrants et sortants (en dollars US courants)
16.4.2 Proportion des armes légères et de petit calibre saisies qui sont enregistrées et tracées conformément aux normes et aux instruments juridiques internationaux</t>
        </r>
      </text>
    </comment>
    <comment ref="C11" authorId="0" shapeId="0" xr:uid="{00000000-0006-0000-1300-000014000000}">
      <text>
        <r>
          <rPr>
            <b/>
            <sz val="11"/>
            <color indexed="81"/>
            <rFont val="Tahoma"/>
            <family val="2"/>
          </rPr>
          <t xml:space="preserve">Cette cible vise à : </t>
        </r>
        <r>
          <rPr>
            <sz val="11"/>
            <color indexed="81"/>
            <rFont val="Tahoma"/>
            <family val="2"/>
          </rPr>
          <t xml:space="preserve">
Réduire la corruption et la pratique des pots-de-vin.
</t>
        </r>
      </text>
    </comment>
    <comment ref="G11" authorId="0" shapeId="0" xr:uid="{00000000-0006-0000-1300-000015000000}">
      <text>
        <r>
          <rPr>
            <sz val="11"/>
            <color indexed="81"/>
            <rFont val="Tahoma"/>
            <family val="2"/>
          </rPr>
          <t xml:space="preserve">
</t>
        </r>
        <r>
          <rPr>
            <b/>
            <sz val="11"/>
            <color indexed="81"/>
            <rFont val="Tahoma"/>
            <family val="2"/>
          </rPr>
          <t>Indicateurs proposés :</t>
        </r>
        <r>
          <rPr>
            <sz val="11"/>
            <color indexed="81"/>
            <rFont val="Tahoma"/>
            <family val="2"/>
          </rPr>
          <t xml:space="preserve">
16.5.1 Proportion de personnes qui ont eu au moins une fois affaire à un agent public à qui elles ont versé un pot-de-vin ou qui leur a demandé un pot-de-vin au cours des 12 mois précédents
16.5.2 Proportion d’entreprises qui ont eu au moins une fois affaire à un agent public à qui elles ont versé un pot-de-vin ou qui leur a demandé un pot-de-vin au cours des 12 mois précédents</t>
        </r>
      </text>
    </comment>
    <comment ref="C12" authorId="0" shapeId="0" xr:uid="{00000000-0006-0000-1300-000016000000}">
      <text>
        <r>
          <rPr>
            <b/>
            <sz val="11"/>
            <color indexed="81"/>
            <rFont val="Tahoma"/>
            <family val="2"/>
          </rPr>
          <t xml:space="preserve">Cette cible vise à : </t>
        </r>
        <r>
          <rPr>
            <sz val="11"/>
            <color indexed="81"/>
            <rFont val="Tahoma"/>
            <family val="2"/>
          </rPr>
          <t xml:space="preserve">
Mettre en place des institutions efficaces, responsables et transparentes.
</t>
        </r>
      </text>
    </comment>
    <comment ref="G12" authorId="0" shapeId="0" xr:uid="{00000000-0006-0000-1300-000017000000}">
      <text>
        <r>
          <rPr>
            <b/>
            <sz val="11"/>
            <color indexed="81"/>
            <rFont val="Tahoma"/>
            <family val="2"/>
          </rPr>
          <t xml:space="preserve">
Indicateurs proposés :</t>
        </r>
        <r>
          <rPr>
            <sz val="11"/>
            <color indexed="81"/>
            <rFont val="Tahoma"/>
            <family val="2"/>
          </rPr>
          <t xml:space="preserve">
16.6.1 Dépenses publiques primaires en proportion du budget initial approuvé, par secteur (ou par code budgétaire ou autre critère similaire)
16.6.2 Proportion de la population dont la dernière expérience avec les services publics a été satisfaisante</t>
        </r>
      </text>
    </comment>
    <comment ref="C13" authorId="0" shapeId="0" xr:uid="{00000000-0006-0000-1300-000018000000}">
      <text>
        <r>
          <rPr>
            <b/>
            <sz val="11"/>
            <color indexed="81"/>
            <rFont val="Tahoma"/>
            <family val="2"/>
          </rPr>
          <t xml:space="preserve">Cette cible vise à : </t>
        </r>
        <r>
          <rPr>
            <sz val="11"/>
            <color indexed="81"/>
            <rFont val="Tahoma"/>
            <family val="2"/>
          </rPr>
          <t xml:space="preserve">
Assurer le dynamisme, l’ouverture, la participation et la représentation dans la prise de décision. </t>
        </r>
      </text>
    </comment>
    <comment ref="G13" authorId="0" shapeId="0" xr:uid="{00000000-0006-0000-1300-000019000000}">
      <text>
        <r>
          <rPr>
            <b/>
            <sz val="11"/>
            <color indexed="81"/>
            <rFont val="Tahoma"/>
            <family val="2"/>
          </rPr>
          <t xml:space="preserve">
Indicateurs proposés :</t>
        </r>
        <r>
          <rPr>
            <sz val="11"/>
            <color indexed="81"/>
            <rFont val="Tahoma"/>
            <family val="2"/>
          </rPr>
          <t xml:space="preserve">
16.7.1 Répartition des postes (par sexe, âge, type de handicap et groupe de population) dans les institutions publiques (organes législatifs, services publics et organes judiciaires à l'échelle locale et nationale), par rapport à la répartition nationale
16.7.2 Proportion de la population qui estime que la prise de décision est ouverte et réactive, par sexe, âge, type de handicap et groupe de population</t>
        </r>
      </text>
    </comment>
    <comment ref="C14" authorId="0" shapeId="0" xr:uid="{00000000-0006-0000-1300-00001A000000}">
      <text>
        <r>
          <rPr>
            <b/>
            <sz val="11"/>
            <color indexed="81"/>
            <rFont val="Tahoma"/>
            <family val="2"/>
          </rPr>
          <t xml:space="preserve">Cette cible vise à : </t>
        </r>
        <r>
          <rPr>
            <sz val="11"/>
            <color indexed="81"/>
            <rFont val="Tahoma"/>
            <family val="2"/>
          </rPr>
          <t xml:space="preserve">
Élargir et renforcer la participation des pays en développement à la gouvernance mondiale.
</t>
        </r>
      </text>
    </comment>
    <comment ref="G14" authorId="0" shapeId="0" xr:uid="{00000000-0006-0000-1300-00001B000000}">
      <text>
        <r>
          <rPr>
            <b/>
            <sz val="11"/>
            <color indexed="81"/>
            <rFont val="Tahoma"/>
            <family val="2"/>
          </rPr>
          <t xml:space="preserve">
Indicateurs proposés :</t>
        </r>
        <r>
          <rPr>
            <sz val="11"/>
            <color indexed="81"/>
            <rFont val="Tahoma"/>
            <family val="2"/>
          </rPr>
          <t xml:space="preserve">
16.8.1 Proportion de la participation et des droits de vote des pays en développement dans les organisations internationales</t>
        </r>
      </text>
    </comment>
    <comment ref="C15" authorId="0" shapeId="0" xr:uid="{00000000-0006-0000-1300-00001C000000}">
      <text>
        <r>
          <rPr>
            <b/>
            <sz val="11"/>
            <color indexed="81"/>
            <rFont val="Tahoma"/>
            <family val="2"/>
          </rPr>
          <t xml:space="preserve">Cette cible vise à : </t>
        </r>
        <r>
          <rPr>
            <sz val="11"/>
            <color indexed="81"/>
            <rFont val="Tahoma"/>
            <family val="2"/>
          </rPr>
          <t xml:space="preserve">
Garantir à tous une identité juridique.
</t>
        </r>
      </text>
    </comment>
    <comment ref="G15" authorId="0" shapeId="0" xr:uid="{00000000-0006-0000-1300-00001D000000}">
      <text>
        <r>
          <rPr>
            <b/>
            <sz val="11"/>
            <color indexed="81"/>
            <rFont val="Tahoma"/>
            <family val="2"/>
          </rPr>
          <t xml:space="preserve">
Indicateurs proposés :</t>
        </r>
        <r>
          <rPr>
            <sz val="11"/>
            <color indexed="81"/>
            <rFont val="Tahoma"/>
            <family val="2"/>
          </rPr>
          <t xml:space="preserve">
16.9.1 Proportion d’enfants de moins de 5 ans qui ont été enregistrés par une autorité civile, par âge</t>
        </r>
      </text>
    </comment>
    <comment ref="C16" authorId="0" shapeId="0" xr:uid="{00000000-0006-0000-1300-00001E000000}">
      <text>
        <r>
          <rPr>
            <b/>
            <sz val="11"/>
            <color indexed="81"/>
            <rFont val="Tahoma"/>
            <family val="2"/>
          </rPr>
          <t>Cette cible vise à :</t>
        </r>
        <r>
          <rPr>
            <sz val="11"/>
            <color indexed="81"/>
            <rFont val="Tahoma"/>
            <family val="2"/>
          </rPr>
          <t xml:space="preserve"> 
Garantir l’accès public à l’information.
Protéger les libertés fondamentales.
</t>
        </r>
      </text>
    </comment>
    <comment ref="G16" authorId="0" shapeId="0" xr:uid="{00000000-0006-0000-1300-00001F000000}">
      <text>
        <r>
          <rPr>
            <sz val="11"/>
            <color indexed="81"/>
            <rFont val="Tahoma"/>
            <family val="2"/>
          </rPr>
          <t xml:space="preserve">
</t>
        </r>
        <r>
          <rPr>
            <b/>
            <sz val="11"/>
            <color indexed="81"/>
            <rFont val="Tahoma"/>
            <family val="2"/>
          </rPr>
          <t>Indicateurs proposés :</t>
        </r>
        <r>
          <rPr>
            <sz val="11"/>
            <color indexed="81"/>
            <rFont val="Tahoma"/>
            <family val="2"/>
          </rPr>
          <t xml:space="preserve">
16.10.1 Nombre de cas confirmés de meurtres, d’enlèvements, de disparitions forcées, de détentions arbitraires et d’actes de torture dont ont été victimes des journalistes, des personnes travaillant dans les médias, des syndicalistes et des défenseurs des droits de l’homme au cours des 12 mois précédents
16.10.2 Nombre de pays qui adoptent et mettent en œuvre des dispositions constitutionnelles, réglementaires et politiques pour garantir l’accès public à l’information</t>
        </r>
      </text>
    </comment>
    <comment ref="C17" authorId="0" shapeId="0" xr:uid="{00000000-0006-0000-1300-000020000000}">
      <text>
        <r>
          <rPr>
            <b/>
            <sz val="11"/>
            <color indexed="81"/>
            <rFont val="Tahoma"/>
            <family val="2"/>
          </rPr>
          <t xml:space="preserve">Cette cible vise à : </t>
        </r>
        <r>
          <rPr>
            <sz val="11"/>
            <color indexed="81"/>
            <rFont val="Tahoma"/>
            <family val="2"/>
          </rPr>
          <t xml:space="preserve">
Prévenir la violence et lutter contre le terrorisme et la criminalité.
</t>
        </r>
      </text>
    </comment>
    <comment ref="G17" authorId="0" shapeId="0" xr:uid="{00000000-0006-0000-1300-000021000000}">
      <text>
        <r>
          <rPr>
            <b/>
            <sz val="11"/>
            <color indexed="81"/>
            <rFont val="Tahoma"/>
            <family val="2"/>
          </rPr>
          <t xml:space="preserve">
Indicateurs proposés :</t>
        </r>
        <r>
          <rPr>
            <sz val="11"/>
            <color indexed="81"/>
            <rFont val="Tahoma"/>
            <family val="2"/>
          </rPr>
          <t xml:space="preserve">
16.a.1 Existence d’institutions nationales indépendantes des droits de l’homme, conformément aux Principes de Paris</t>
        </r>
      </text>
    </comment>
    <comment ref="C18" authorId="0" shapeId="0" xr:uid="{00000000-0006-0000-1300-000022000000}">
      <text>
        <r>
          <rPr>
            <b/>
            <sz val="11"/>
            <color indexed="81"/>
            <rFont val="Tahoma"/>
            <family val="2"/>
          </rPr>
          <t xml:space="preserve">Cette cible vise à : </t>
        </r>
        <r>
          <rPr>
            <sz val="11"/>
            <color indexed="81"/>
            <rFont val="Tahoma"/>
            <family val="2"/>
          </rPr>
          <t xml:space="preserve">
Promouvoir et appliquer des lois et politiques non discriminatoires pour le développement durable.
</t>
        </r>
      </text>
    </comment>
    <comment ref="G18" authorId="0" shapeId="0" xr:uid="{00000000-0006-0000-1300-000023000000}">
      <text>
        <r>
          <rPr>
            <b/>
            <sz val="11"/>
            <color indexed="81"/>
            <rFont val="Tahoma"/>
            <family val="2"/>
          </rPr>
          <t xml:space="preserve">
Indicateurs proposés :</t>
        </r>
        <r>
          <rPr>
            <sz val="11"/>
            <color indexed="81"/>
            <rFont val="Tahoma"/>
            <family val="2"/>
          </rPr>
          <t xml:space="preserve">
16.b.1 Proportion de la population qui a déclaré avoir personnellement fait l’objet de discrimination ou de harcèlement au cours des 12 mois précédents pour des motifs interdits par le droit international relatif aux droits de l’homme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1400-00000100000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shapeId="0" xr:uid="{00000000-0006-0000-1400-000002000000}">
      <text>
        <r>
          <rPr>
            <sz val="11"/>
            <color indexed="81"/>
            <rFont val="Tahoma"/>
            <family val="2"/>
          </rPr>
          <t xml:space="preserve">
</t>
        </r>
        <r>
          <rPr>
            <sz val="12"/>
            <color indexed="81"/>
            <rFont val="Tahoma"/>
            <family val="2"/>
          </rPr>
          <t xml:space="preserve">Précisez dans cette colonne les opportunités et les menaces (ou risques) qui pourraient être associées à chacune des cibles, pour la zone étudiée. Les opportunités et les menaces peuvent être liées à des spécificités nationales ou locales, à des pressions externes, à des contextes temporaires ou permanents. 
Quels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 Éloignement des centres de développement économique.
- Absence d'infrastructures.
- Difficulté d'accès aux services de base.
- Absence de programmes de soutien aux plus défavorisés.
- Faible diversification de l'activité économique.
- Difficulté d'accès au crédit.
- Prix élevé des biens et services.
- Vulnérabilité particulière aux changements climatiques.
- Activité économique fortement agricole, etc.</t>
        </r>
      </text>
    </comment>
    <comment ref="E5" authorId="0" shapeId="0" xr:uid="{00000000-0006-0000-1400-000003000000}">
      <text>
        <r>
          <rPr>
            <sz val="12"/>
            <color indexed="81"/>
            <rFont val="Tahoma"/>
            <family val="2"/>
          </rPr>
          <t xml:space="preserve">
En fonction des enjeux, risques et opportunités indiqués dans la colonne précédente, déterminez ici l'importance que vous accordez à cette cible.
Posez-vous la question suivante : en fonction des enjeux retenus,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shapeId="0" xr:uid="{00000000-0006-0000-1400-000004000000}">
      <text>
        <r>
          <rPr>
            <b/>
            <sz val="11"/>
            <color indexed="81"/>
            <rFont val="Tahoma"/>
            <family val="2"/>
          </rPr>
          <t xml:space="preserve">
</t>
        </r>
        <r>
          <rPr>
            <sz val="12"/>
            <color indexed="81"/>
            <rFont val="Tahoma"/>
            <family val="2"/>
          </rPr>
          <t xml:space="preserve">Notez ici le niveau de performance ACTUEL du pays, de la région ou de la collectivité locale au regard des indicateurs de performance de chaque cible. Le niveau de performance est une valeur OBJECTIVE, basée sur l'état de situation RÉEL du pays, de la région ou de la collectivité au moment de l'évaluation. Il s'agit d'apprécier le niveau d'atteinte de la cible au regard des indicateurs proposés par les Nations Unies (voir dans les commentaires).
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problématique</t>
        </r>
        <r>
          <rPr>
            <sz val="12"/>
            <color indexed="81"/>
            <rFont val="Tahoma"/>
            <family val="2"/>
          </rPr>
          <t>;</t>
        </r>
        <r>
          <rPr>
            <b/>
            <sz val="12"/>
            <color indexed="81"/>
            <rFont val="Tahoma"/>
            <family val="2"/>
          </rPr>
          <t xml:space="preserve"> </t>
        </r>
        <r>
          <rPr>
            <sz val="12"/>
            <color indexed="81"/>
            <rFont val="Tahoma"/>
            <family val="2"/>
          </rPr>
          <t xml:space="preserve">la situation est relativement inconfortable; il existe une grande marge d'amélioration, même si certains résultats sont visibles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perfectible</t>
        </r>
        <r>
          <rPr>
            <sz val="12"/>
            <color indexed="81"/>
            <rFont val="Tahoma"/>
            <family val="2"/>
          </rPr>
          <t>;</t>
        </r>
        <r>
          <rPr>
            <b/>
            <sz val="12"/>
            <color indexed="81"/>
            <rFont val="Tahoma"/>
            <family val="2"/>
          </rPr>
          <t xml:space="preserv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excellente</t>
        </r>
        <r>
          <rPr>
            <sz val="12"/>
            <color indexed="81"/>
            <rFont val="Tahoma"/>
            <family val="2"/>
          </rPr>
          <t>;</t>
        </r>
        <r>
          <rPr>
            <b/>
            <sz val="12"/>
            <color indexed="81"/>
            <rFont val="Tahoma"/>
            <family val="2"/>
          </rPr>
          <t xml:space="preserve"> </t>
        </r>
        <r>
          <rPr>
            <sz val="12"/>
            <color indexed="81"/>
            <rFont val="Tahoma"/>
            <family val="2"/>
          </rPr>
          <t>la situation actuelle est très confortable, le pays, le région ou la collectivité pouvant faire figure d'exemples.</t>
        </r>
      </text>
    </comment>
    <comment ref="G5" authorId="0" shapeId="0" xr:uid="{00000000-0006-0000-1400-000005000000}">
      <text>
        <r>
          <rPr>
            <sz val="12"/>
            <color indexed="81"/>
            <rFont val="Tahoma"/>
            <family val="2"/>
          </rPr>
          <t xml:space="preserve">
Inscrivez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œuvre.
Utilisez l'ensemble des informations à votre disposition pour documenter cette section. Précisez par exemple : 
- l'inscription d'enjeux associés à la cible dans le ou les documents de planification;
- les programmes et stratégies existants, avec les organisations responsables;
- les mesures, projets et actions mis en œuvre sur le territoire;
- les partenaires actifs relativement à ces enjeux;
- les statistiques et indicateurs de suivi pertinents;
- les financements disponibles.</t>
        </r>
        <r>
          <rPr>
            <sz val="11"/>
            <color indexed="81"/>
            <rFont val="Tahoma"/>
            <family val="2"/>
          </rPr>
          <t xml:space="preserve">
</t>
        </r>
      </text>
    </comment>
    <comment ref="H5" authorId="0" shapeId="0" xr:uid="{00000000-0006-0000-1400-00000600000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ou État) sont attribués les pouvoirs et responsabilités relatifs à chaque cible.
Les valeurs numérales de 1 à 4 sont utilisées pour déterminer le niveau de compétence.
</t>
        </r>
        <r>
          <rPr>
            <b/>
            <sz val="12"/>
            <color indexed="81"/>
            <rFont val="Tahoma"/>
            <family val="2"/>
          </rPr>
          <t xml:space="preserve">1 - Compétence exclusive de la collectivité locale
</t>
        </r>
        <r>
          <rPr>
            <sz val="12"/>
            <color indexed="81"/>
            <rFont val="Tahoma"/>
            <family val="2"/>
          </rPr>
          <t xml:space="preserve">Les collectivités locales disposent de la compétence pleine et entière pour agir sur cette cible. Elles ont la capacité d'agir de manière directe, efficace et adaptée.
</t>
        </r>
        <r>
          <rPr>
            <b/>
            <sz val="12"/>
            <color indexed="81"/>
            <rFont val="Tahoma"/>
            <family val="2"/>
          </rPr>
          <t xml:space="preserve">
2 - Compétence partagée entre la collectivité locale et l'État
</t>
        </r>
        <r>
          <rPr>
            <sz val="12"/>
            <color indexed="81"/>
            <rFont val="Tahoma"/>
            <family val="2"/>
          </rPr>
          <t>Les collectivités locales disposent d'une certaine compétence pour agir sur cette cible, mais cette compétence est partagée avec l'État. Elles ont toutefois la capacité d'agir de manière directe, en collaboration avec d'autres acteurs</t>
        </r>
        <r>
          <rPr>
            <b/>
            <sz val="12"/>
            <color indexed="81"/>
            <rFont val="Tahoma"/>
            <family val="2"/>
          </rPr>
          <t xml:space="preserve">.
3 - Compétence de l'État avec l'appui de la collectivité locale
</t>
        </r>
        <r>
          <rPr>
            <sz val="12"/>
            <color indexed="81"/>
            <rFont val="Tahoma"/>
            <family val="2"/>
          </rPr>
          <t>L'État central dispose de la principale compétence nécessaire pour agir sur cette cible, mais peut déléguer la mise en œuvre des stratégies, des programmes et des actions à l'échelle locale. Les collectivités locales disposent de certaines capacités d'actions sur le terrain, mais ne disposent pas du pouvoir décisionnel.</t>
        </r>
        <r>
          <rPr>
            <b/>
            <sz val="12"/>
            <color indexed="81"/>
            <rFont val="Tahoma"/>
            <family val="2"/>
          </rPr>
          <t xml:space="preserve">
4 - Compétence exclusive de l'État
</t>
        </r>
        <r>
          <rPr>
            <sz val="12"/>
            <color indexed="81"/>
            <rFont val="Tahoma"/>
            <family val="2"/>
          </rPr>
          <t>L'État central dispose de la compétence pleine et entière pour agir sur cette cible. Les collectivités locales ne disposent pas de capacités d'actions, mais elles peuvent parfois influer sur les priorités par des représentations à l'échelle nationale.</t>
        </r>
      </text>
    </comment>
    <comment ref="I5" authorId="0" shapeId="0" xr:uid="{00000000-0006-0000-1400-000007000000}">
      <text>
        <r>
          <rPr>
            <sz val="12"/>
            <color indexed="81"/>
            <rFont val="Tahoma"/>
            <family val="2"/>
          </rPr>
          <t xml:space="preserve">
Inscrivez dans cette colonne toutes les forces et les faiblesses du pays, de la région ou de la collectivité locale (selon le cas) en lien avec chaque cible. 
Ces forces et faiblesses doivent référer aux capacités d'actions réelles sur le terrain des acteurs.
Précisez par exemple : 
- la nature des capacités à l'échelon local;
- les ressources humaines, financières et techniques disponibles;
- les partenaires techniques et financiers qui peuvent agir sur la cible;
- la nature des relations entre l'État et les collectivités locales concernant les enjeux de la cible, etc.</t>
        </r>
      </text>
    </comment>
    <comment ref="J5" authorId="0" shapeId="0" xr:uid="{00000000-0006-0000-1400-000008000000}">
      <text>
        <r>
          <rPr>
            <sz val="11"/>
            <color indexed="81"/>
            <rFont val="Tahoma"/>
            <family val="2"/>
          </rPr>
          <t xml:space="preserve">
</t>
        </r>
        <r>
          <rPr>
            <sz val="12"/>
            <color indexed="81"/>
            <rFont val="Tahoma"/>
            <family val="2"/>
          </rPr>
          <t>Cette colonne se compile de manière automatique. 
Le niveau de priorité de la cible est déterminé en fonction de ses niveaux d'importance et de performance actuels. 
De façon générale, plus une cible est jugée importante et peu performante, plus elle sera jugée prioritaire. Il sera alors urgent d'intervenir et de mettre en œuvre des stratégies d'actions pour cette cible. Inversement, pour les cibles moins importantes et déjà performantes, le niveau de priorité sera moins élevé. 
Le niveau de priorité est précisé automatiquement dans cette colonne, selon le tableau présenté dans l'onglet « Résultats ».</t>
        </r>
      </text>
    </comment>
    <comment ref="AW5" authorId="0" shapeId="0" xr:uid="{00000000-0006-0000-14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1400-00000A000000}">
      <text>
        <r>
          <rPr>
            <sz val="11"/>
            <color indexed="81"/>
            <rFont val="Tahoma"/>
            <family val="2"/>
          </rPr>
          <t xml:space="preserve">Inscrivez ici des suggestions de stratégies d'action pouvant contribuer à l'atteinte de la cible. Vous pouvez inclure des actions déjà planifiées, le cas échéant.
Ces propositions peuvent être de nature stratégique (faire partie de la planification, d'une stratégie locale, nationale ou sectorielle) ou pratique (donner naissance à des programmes ou à des projets à mettre en place). 
Elles peuvent être inspirées d'initiatives d'autres pays, régions ou collectivités locales, d'un partage de bonnes pratiques, de la littérature, d'expériences personnelles des analystes, etc. 
Les propositions devront ensuite faire l'objet d'un processus de priorisation. Les actions retenues devront donner lieu à une analyse de faisabilité et d'impacts. Il ne s'agit pas ici d'écrire le plan de développement, mais de donner des idées et pistes d'action aux planificateurs chargés d'élaborer le plan. </t>
        </r>
      </text>
    </comment>
    <comment ref="AY5" authorId="0" shapeId="0" xr:uid="{00000000-0006-0000-14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1400-00000C000000}">
      <text>
        <r>
          <rPr>
            <b/>
            <sz val="11"/>
            <color indexed="81"/>
            <rFont val="Tahoma"/>
            <family val="2"/>
          </rPr>
          <t xml:space="preserve">Cette cible vise à : </t>
        </r>
        <r>
          <rPr>
            <sz val="11"/>
            <color indexed="81"/>
            <rFont val="Tahoma"/>
            <family val="2"/>
          </rPr>
          <t xml:space="preserve">
Renforcer les capacités nationales de collecte de l’impôt et d’autres recettes. </t>
        </r>
        <r>
          <rPr>
            <sz val="9"/>
            <color indexed="81"/>
            <rFont val="Tahoma"/>
            <family val="2"/>
          </rPr>
          <t xml:space="preserve">
</t>
        </r>
      </text>
    </comment>
    <comment ref="G7" authorId="0" shapeId="0" xr:uid="{00000000-0006-0000-1400-00000D000000}">
      <text>
        <r>
          <rPr>
            <sz val="11"/>
            <color indexed="81"/>
            <rFont val="Tahoma"/>
            <family val="2"/>
          </rPr>
          <t xml:space="preserve">
</t>
        </r>
        <r>
          <rPr>
            <b/>
            <sz val="11"/>
            <color indexed="81"/>
            <rFont val="Tahoma"/>
            <family val="2"/>
          </rPr>
          <t>Indicateurs proposés :</t>
        </r>
        <r>
          <rPr>
            <sz val="11"/>
            <color indexed="81"/>
            <rFont val="Tahoma"/>
            <family val="2"/>
          </rPr>
          <t xml:space="preserve">
17.1.1 Total des recettes publiques en proportion du PIB, par source
17.1.2 Proportion du budget national financé par les impôts nationaux</t>
        </r>
        <r>
          <rPr>
            <sz val="9"/>
            <color indexed="81"/>
            <rFont val="Tahoma"/>
            <family val="2"/>
          </rPr>
          <t xml:space="preserve">
</t>
        </r>
      </text>
    </comment>
    <comment ref="C8" authorId="0" shapeId="0" xr:uid="{00000000-0006-0000-1400-00000E000000}">
      <text>
        <r>
          <rPr>
            <b/>
            <sz val="11"/>
            <color indexed="81"/>
            <rFont val="Tahoma"/>
            <family val="2"/>
          </rPr>
          <t xml:space="preserve">Cette cible vise à : </t>
        </r>
        <r>
          <rPr>
            <sz val="11"/>
            <color indexed="81"/>
            <rFont val="Tahoma"/>
            <family val="2"/>
          </rPr>
          <t xml:space="preserve">
Faire en sorte que les pays développés honorent les engagements pris en matière d’aide publique au développement.
</t>
        </r>
      </text>
    </comment>
    <comment ref="G8" authorId="0" shapeId="0" xr:uid="{00000000-0006-0000-1400-00000F000000}">
      <text>
        <r>
          <rPr>
            <b/>
            <sz val="11"/>
            <color indexed="81"/>
            <rFont val="Tahoma"/>
            <family val="2"/>
          </rPr>
          <t xml:space="preserve">
Indicateurs proposés :</t>
        </r>
        <r>
          <rPr>
            <sz val="11"/>
            <color indexed="81"/>
            <rFont val="Tahoma"/>
            <family val="2"/>
          </rPr>
          <t xml:space="preserve">
17.2.1 Aide publique nette au développement, montant total et montant alloué aux pays les moins avancés, en proportion du revenu national brut des pays donateurs membres du Comité d’aide au développement de l’OCDE</t>
        </r>
      </text>
    </comment>
    <comment ref="C9" authorId="0" shapeId="0" xr:uid="{00000000-0006-0000-1400-000010000000}">
      <text>
        <r>
          <rPr>
            <b/>
            <sz val="11"/>
            <color indexed="81"/>
            <rFont val="Tahoma"/>
            <family val="2"/>
          </rPr>
          <t xml:space="preserve">Cette cible vise à : </t>
        </r>
        <r>
          <rPr>
            <sz val="11"/>
            <color indexed="81"/>
            <rFont val="Tahoma"/>
            <family val="2"/>
          </rPr>
          <t xml:space="preserve">
Mobiliser des ressources financières supplémentaires en faveur des pays en développement. 
</t>
        </r>
      </text>
    </comment>
    <comment ref="G9" authorId="0" shapeId="0" xr:uid="{00000000-0006-0000-1400-000011000000}">
      <text>
        <r>
          <rPr>
            <b/>
            <sz val="11"/>
            <color indexed="81"/>
            <rFont val="Tahoma"/>
            <family val="2"/>
          </rPr>
          <t xml:space="preserve">
Indicateurs proposés :</t>
        </r>
        <r>
          <rPr>
            <sz val="11"/>
            <color indexed="81"/>
            <rFont val="Tahoma"/>
            <family val="2"/>
          </rPr>
          <t xml:space="preserve">
17.3.1 Investissements étrangers directs, aide publique au développement et coopération Sud-Sud, en proportion du budget national total
17.3.2 Volume des envois de fonds de travailleurs migrants (en dollars US) en proportion du PIB total</t>
        </r>
      </text>
    </comment>
    <comment ref="C10" authorId="0" shapeId="0" xr:uid="{00000000-0006-0000-1400-000012000000}">
      <text>
        <r>
          <rPr>
            <b/>
            <sz val="11"/>
            <color indexed="81"/>
            <rFont val="Tahoma"/>
            <family val="2"/>
          </rPr>
          <t xml:space="preserve">Cette cible vise à : </t>
        </r>
        <r>
          <rPr>
            <sz val="11"/>
            <color indexed="81"/>
            <rFont val="Tahoma"/>
            <family val="2"/>
          </rPr>
          <t xml:space="preserve">
Rendre les dettes viables à long terme.
Favoriser le financement de la dette, son allégement ou sa restructuration.
Réduire le surendettement en réglant le problème de la dette extérieure des pays pauvres très endettés. </t>
        </r>
      </text>
    </comment>
    <comment ref="G10" authorId="0" shapeId="0" xr:uid="{00000000-0006-0000-1400-000013000000}">
      <text>
        <r>
          <rPr>
            <sz val="11"/>
            <color indexed="81"/>
            <rFont val="Tahoma"/>
            <family val="2"/>
          </rPr>
          <t xml:space="preserve">
</t>
        </r>
        <r>
          <rPr>
            <b/>
            <sz val="11"/>
            <color indexed="81"/>
            <rFont val="Tahoma"/>
            <family val="2"/>
          </rPr>
          <t>Indicateurs proposés :</t>
        </r>
        <r>
          <rPr>
            <sz val="11"/>
            <color indexed="81"/>
            <rFont val="Tahoma"/>
            <family val="2"/>
          </rPr>
          <t xml:space="preserve">
17.4.1 Service de la dette en proportion des exportations de biens et services</t>
        </r>
      </text>
    </comment>
    <comment ref="C11" authorId="0" shapeId="0" xr:uid="{00000000-0006-0000-1400-000014000000}">
      <text>
        <r>
          <rPr>
            <b/>
            <sz val="11"/>
            <color indexed="81"/>
            <rFont val="Tahoma"/>
            <family val="2"/>
          </rPr>
          <t xml:space="preserve">Cette cible vise à : </t>
        </r>
        <r>
          <rPr>
            <sz val="11"/>
            <color indexed="81"/>
            <rFont val="Tahoma"/>
            <family val="2"/>
          </rPr>
          <t xml:space="preserve">
Promouvoir l’investissement en faveur des pays les moins avancés. 
</t>
        </r>
        <r>
          <rPr>
            <b/>
            <sz val="11"/>
            <color indexed="81"/>
            <rFont val="Tahoma"/>
            <family val="2"/>
          </rPr>
          <t xml:space="preserve">
</t>
        </r>
      </text>
    </comment>
    <comment ref="G11" authorId="0" shapeId="0" xr:uid="{00000000-0006-0000-1400-000015000000}">
      <text>
        <r>
          <rPr>
            <b/>
            <sz val="11"/>
            <color indexed="81"/>
            <rFont val="Tahoma"/>
            <family val="2"/>
          </rPr>
          <t xml:space="preserve">
Indicateurs proposés :</t>
        </r>
        <r>
          <rPr>
            <sz val="11"/>
            <color indexed="81"/>
            <rFont val="Tahoma"/>
            <family val="2"/>
          </rPr>
          <t xml:space="preserve">
17.5.1 Nombre de pays qui adoptent et mettent en œuvre des dispositifs visant à encourager l’investissement en faveur des pays les moins avancés</t>
        </r>
      </text>
    </comment>
    <comment ref="C13" authorId="0" shapeId="0" xr:uid="{00000000-0006-0000-1400-000016000000}">
      <text>
        <r>
          <rPr>
            <b/>
            <sz val="11"/>
            <color indexed="81"/>
            <rFont val="Tahoma"/>
            <family val="2"/>
          </rPr>
          <t xml:space="preserve">Cette cible vise à : </t>
        </r>
        <r>
          <rPr>
            <sz val="11"/>
            <color indexed="81"/>
            <rFont val="Tahoma"/>
            <family val="2"/>
          </rPr>
          <t xml:space="preserve">
Renforcer l’accès à la science, à la technologie et à l’innovation.
Renforcer la coopération dans ces domaines. 
Améliorer le partage des savoirs. 
</t>
        </r>
      </text>
    </comment>
    <comment ref="G13" authorId="0" shapeId="0" xr:uid="{00000000-0006-0000-1400-000017000000}">
      <text>
        <r>
          <rPr>
            <sz val="11"/>
            <color indexed="81"/>
            <rFont val="Tahoma"/>
            <family val="2"/>
          </rPr>
          <t xml:space="preserve">
</t>
        </r>
        <r>
          <rPr>
            <b/>
            <sz val="11"/>
            <color indexed="81"/>
            <rFont val="Tahoma"/>
            <family val="2"/>
          </rPr>
          <t>Indicateurs proposés :</t>
        </r>
        <r>
          <rPr>
            <sz val="11"/>
            <color indexed="81"/>
            <rFont val="Tahoma"/>
            <family val="2"/>
          </rPr>
          <t xml:space="preserve">
17.6.1 Nombre d’accords et de programmes de coopération scientifique et technologique entre pays, par type de coopération
17.6.2 Abonnements à une connexion à Internet à haut débit fixe par 100 habitants, par vitesse de connexion</t>
        </r>
      </text>
    </comment>
    <comment ref="C14" authorId="0" shapeId="0" xr:uid="{00000000-0006-0000-1400-000018000000}">
      <text>
        <r>
          <rPr>
            <b/>
            <sz val="11"/>
            <color indexed="81"/>
            <rFont val="Tahoma"/>
            <family val="2"/>
          </rPr>
          <t xml:space="preserve">Cette cible vise à : </t>
        </r>
        <r>
          <rPr>
            <sz val="11"/>
            <color indexed="81"/>
            <rFont val="Tahoma"/>
            <family val="2"/>
          </rPr>
          <t xml:space="preserve">
Promouvoir la mise au point, le transfert et la diffusion de technologies respectueuses de l’environnement. 
</t>
        </r>
      </text>
    </comment>
    <comment ref="G14" authorId="0" shapeId="0" xr:uid="{00000000-0006-0000-1400-000019000000}">
      <text>
        <r>
          <rPr>
            <b/>
            <sz val="11"/>
            <color indexed="81"/>
            <rFont val="Tahoma"/>
            <family val="2"/>
          </rPr>
          <t xml:space="preserve">
Indicateurs proposés :</t>
        </r>
        <r>
          <rPr>
            <sz val="11"/>
            <color indexed="81"/>
            <rFont val="Tahoma"/>
            <family val="2"/>
          </rPr>
          <t xml:space="preserve">
17.7.1 Montant total des financements approuvés pour les pays en développement aux fins de promotion de la mise au point, du transfert et de la diffusion de technologies respectueuses de l’environnement</t>
        </r>
      </text>
    </comment>
    <comment ref="C15" authorId="0" shapeId="0" xr:uid="{00000000-0006-0000-1400-00001A000000}">
      <text>
        <r>
          <rPr>
            <b/>
            <sz val="11"/>
            <color indexed="81"/>
            <rFont val="Tahoma"/>
            <family val="2"/>
          </rPr>
          <t xml:space="preserve">Cette cible vise à : </t>
        </r>
        <r>
          <rPr>
            <sz val="11"/>
            <color indexed="81"/>
            <rFont val="Tahoma"/>
            <family val="2"/>
          </rPr>
          <t xml:space="preserve">
Rendre opérationnels : 
 - la banque de technologies; 
 - le mécanisme de renforcement des capacités scientifiques et technologiques; 
 - les capacités d’innovation des pays les moins avancés. 
Renforcer l’utilisation des technologies clés, en particulier l’informatique et les communications. </t>
        </r>
      </text>
    </comment>
    <comment ref="G15" authorId="0" shapeId="0" xr:uid="{00000000-0006-0000-1400-00001B000000}">
      <text>
        <r>
          <rPr>
            <sz val="11"/>
            <color indexed="81"/>
            <rFont val="Tahoma"/>
            <family val="2"/>
          </rPr>
          <t xml:space="preserve">
</t>
        </r>
        <r>
          <rPr>
            <b/>
            <sz val="11"/>
            <color indexed="81"/>
            <rFont val="Tahoma"/>
            <family val="2"/>
          </rPr>
          <t>Indicateurs proposés :</t>
        </r>
        <r>
          <rPr>
            <sz val="11"/>
            <color indexed="81"/>
            <rFont val="Tahoma"/>
            <family val="2"/>
          </rPr>
          <t xml:space="preserve">
17.8.1 Proportion de la population utilisant Internet</t>
        </r>
      </text>
    </comment>
    <comment ref="C17" authorId="0" shapeId="0" xr:uid="{00000000-0006-0000-1400-00001C000000}">
      <text>
        <r>
          <rPr>
            <b/>
            <sz val="11"/>
            <color indexed="81"/>
            <rFont val="Tahoma"/>
            <family val="2"/>
          </rPr>
          <t xml:space="preserve">Cette cible vise à : </t>
        </r>
        <r>
          <rPr>
            <sz val="11"/>
            <color indexed="81"/>
            <rFont val="Tahoma"/>
            <family val="2"/>
          </rPr>
          <t xml:space="preserve">
Assurer le renforcement efficace et ciblé des capacités des pays en développement.
Appuyer les plans nationaux visant à atteindre tous les objectifs de développement durable.
</t>
        </r>
      </text>
    </comment>
    <comment ref="G17" authorId="0" shapeId="0" xr:uid="{00000000-0006-0000-1400-00001D000000}">
      <text>
        <r>
          <rPr>
            <sz val="11"/>
            <color indexed="81"/>
            <rFont val="Tahoma"/>
            <family val="2"/>
          </rPr>
          <t xml:space="preserve">
</t>
        </r>
        <r>
          <rPr>
            <b/>
            <sz val="11"/>
            <color indexed="81"/>
            <rFont val="Tahoma"/>
            <family val="2"/>
          </rPr>
          <t>Indicateurs proposés :</t>
        </r>
        <r>
          <rPr>
            <sz val="11"/>
            <color indexed="81"/>
            <rFont val="Tahoma"/>
            <family val="2"/>
          </rPr>
          <t xml:space="preserve">
17.9.1 Valeur en dollars des engagements d’aide financière et technique contractés (notamment dans le cadre de la coopération Nord-Sud et Sud-Sud et de la coopération triangulaire) en faveur des pays en développement</t>
        </r>
      </text>
    </comment>
    <comment ref="C19" authorId="0" shapeId="0" xr:uid="{00000000-0006-0000-1400-00001E000000}">
      <text>
        <r>
          <rPr>
            <b/>
            <sz val="11"/>
            <color indexed="81"/>
            <rFont val="Tahoma"/>
            <family val="2"/>
          </rPr>
          <t xml:space="preserve">Cette cible vise à : </t>
        </r>
        <r>
          <rPr>
            <sz val="11"/>
            <color indexed="81"/>
            <rFont val="Tahoma"/>
            <family val="2"/>
          </rPr>
          <t xml:space="preserve">
Promouvoir un système commercial multilatéral universel, réglementé, ouvert, non discriminatoire et équitable.</t>
        </r>
      </text>
    </comment>
    <comment ref="G19" authorId="0" shapeId="0" xr:uid="{00000000-0006-0000-1400-00001F000000}">
      <text>
        <r>
          <rPr>
            <sz val="11"/>
            <color indexed="81"/>
            <rFont val="Tahoma"/>
            <family val="2"/>
          </rPr>
          <t xml:space="preserve">
</t>
        </r>
        <r>
          <rPr>
            <b/>
            <sz val="11"/>
            <color indexed="81"/>
            <rFont val="Tahoma"/>
            <family val="2"/>
          </rPr>
          <t>Indicateurs proposés :</t>
        </r>
        <r>
          <rPr>
            <sz val="11"/>
            <color indexed="81"/>
            <rFont val="Tahoma"/>
            <family val="2"/>
          </rPr>
          <t xml:space="preserve">
17.10.1 Moyenne pondérée des taux de droits de douane</t>
        </r>
      </text>
    </comment>
    <comment ref="C20" authorId="0" shapeId="0" xr:uid="{00000000-0006-0000-1400-000020000000}">
      <text>
        <r>
          <rPr>
            <b/>
            <sz val="11"/>
            <color indexed="81"/>
            <rFont val="Tahoma"/>
            <family val="2"/>
          </rPr>
          <t xml:space="preserve">Cette cible vise à : </t>
        </r>
        <r>
          <rPr>
            <sz val="11"/>
            <color indexed="81"/>
            <rFont val="Tahoma"/>
            <family val="2"/>
          </rPr>
          <t xml:space="preserve">
Accroître les exportations des pays en développement.</t>
        </r>
      </text>
    </comment>
    <comment ref="G20" authorId="0" shapeId="0" xr:uid="{00000000-0006-0000-1400-000021000000}">
      <text>
        <r>
          <rPr>
            <sz val="11"/>
            <color indexed="81"/>
            <rFont val="Tahoma"/>
            <family val="2"/>
          </rPr>
          <t xml:space="preserve">
</t>
        </r>
        <r>
          <rPr>
            <b/>
            <sz val="11"/>
            <color indexed="81"/>
            <rFont val="Tahoma"/>
            <family val="2"/>
          </rPr>
          <t>Indicateurs proposés :</t>
        </r>
        <r>
          <rPr>
            <sz val="11"/>
            <color indexed="81"/>
            <rFont val="Tahoma"/>
            <family val="2"/>
          </rPr>
          <t xml:space="preserve">
17.11.1 Part des pays en développement et des pays les moins avancés dans les exportations mondiales</t>
        </r>
      </text>
    </comment>
    <comment ref="C21" authorId="0" shapeId="0" xr:uid="{00000000-0006-0000-1400-000022000000}">
      <text>
        <r>
          <rPr>
            <b/>
            <sz val="11"/>
            <color indexed="81"/>
            <rFont val="Tahoma"/>
            <family val="2"/>
          </rPr>
          <t xml:space="preserve">Cette cible vise à : </t>
        </r>
        <r>
          <rPr>
            <sz val="11"/>
            <color indexed="81"/>
            <rFont val="Tahoma"/>
            <family val="2"/>
          </rPr>
          <t xml:space="preserve">
Permettre l’accès des pays les moins avancés aux marchés en franchise de droits et hors contingent.
Veiller à ce que les règles préférentielles applicables aux importations provenant des pays les moins avancés soient transparentes et simples.
</t>
        </r>
        <r>
          <rPr>
            <b/>
            <sz val="11"/>
            <color indexed="81"/>
            <rFont val="Tahoma"/>
            <family val="2"/>
          </rPr>
          <t xml:space="preserve">
</t>
        </r>
      </text>
    </comment>
    <comment ref="G21" authorId="0" shapeId="0" xr:uid="{00000000-0006-0000-1400-000023000000}">
      <text>
        <r>
          <rPr>
            <b/>
            <sz val="11"/>
            <color indexed="81"/>
            <rFont val="Tahoma"/>
            <family val="2"/>
          </rPr>
          <t xml:space="preserve">
Indicateurs proposés :</t>
        </r>
        <r>
          <rPr>
            <sz val="11"/>
            <color indexed="81"/>
            <rFont val="Tahoma"/>
            <family val="2"/>
          </rPr>
          <t xml:space="preserve">
17.12.1 Droits de douane moyens appliqués aux pays en développement, aux pays les moins avancés et aux petits États insulaires en développement</t>
        </r>
      </text>
    </comment>
    <comment ref="C24" authorId="0" shapeId="0" xr:uid="{00000000-0006-0000-1400-000024000000}">
      <text>
        <r>
          <rPr>
            <b/>
            <sz val="11"/>
            <color indexed="81"/>
            <rFont val="Tahoma"/>
            <family val="2"/>
          </rPr>
          <t xml:space="preserve">Cette cible vise à : </t>
        </r>
        <r>
          <rPr>
            <sz val="11"/>
            <color indexed="81"/>
            <rFont val="Tahoma"/>
            <family val="2"/>
          </rPr>
          <t xml:space="preserve">
Renforcer la stabilité macroéconomique mondiale.
Favoriser la coordination et la cohérence des politiques. 
</t>
        </r>
      </text>
    </comment>
    <comment ref="G24" authorId="0" shapeId="0" xr:uid="{00000000-0006-0000-1400-000025000000}">
      <text>
        <r>
          <rPr>
            <sz val="11"/>
            <color indexed="81"/>
            <rFont val="Tahoma"/>
            <family val="2"/>
          </rPr>
          <t xml:space="preserve">
</t>
        </r>
        <r>
          <rPr>
            <b/>
            <sz val="11"/>
            <color indexed="81"/>
            <rFont val="Tahoma"/>
            <family val="2"/>
          </rPr>
          <t>Indicateurs proposés :</t>
        </r>
        <r>
          <rPr>
            <sz val="11"/>
            <color indexed="81"/>
            <rFont val="Tahoma"/>
            <family val="2"/>
          </rPr>
          <t xml:space="preserve">
17.13.1 Tableau de bord macroéconomique</t>
        </r>
      </text>
    </comment>
    <comment ref="C25" authorId="0" shapeId="0" xr:uid="{00000000-0006-0000-1400-000026000000}">
      <text>
        <r>
          <rPr>
            <b/>
            <sz val="11"/>
            <color indexed="81"/>
            <rFont val="Tahoma"/>
            <family val="2"/>
          </rPr>
          <t xml:space="preserve">Cette cible vise à : </t>
        </r>
        <r>
          <rPr>
            <sz val="11"/>
            <color indexed="81"/>
            <rFont val="Tahoma"/>
            <family val="2"/>
          </rPr>
          <t xml:space="preserve">
Renforcer la cohérence des politiques de développement durable. 
</t>
        </r>
      </text>
    </comment>
    <comment ref="G25" authorId="0" shapeId="0" xr:uid="{00000000-0006-0000-1400-000027000000}">
      <text>
        <r>
          <rPr>
            <sz val="11"/>
            <color indexed="81"/>
            <rFont val="Tahoma"/>
            <family val="2"/>
          </rPr>
          <t xml:space="preserve">
</t>
        </r>
        <r>
          <rPr>
            <b/>
            <sz val="11"/>
            <color indexed="81"/>
            <rFont val="Tahoma"/>
            <family val="2"/>
          </rPr>
          <t>Indicateurs proposés :</t>
        </r>
        <r>
          <rPr>
            <sz val="11"/>
            <color indexed="81"/>
            <rFont val="Tahoma"/>
            <family val="2"/>
          </rPr>
          <t xml:space="preserve">
17.14.1 Nombre de pays qui ont mis en place des mécanismes pour renforcer la cohérence des politiques de développement durable</t>
        </r>
      </text>
    </comment>
    <comment ref="C26" authorId="0" shapeId="0" xr:uid="{00000000-0006-0000-1400-000028000000}">
      <text>
        <r>
          <rPr>
            <b/>
            <sz val="11"/>
            <color indexed="81"/>
            <rFont val="Tahoma"/>
            <family val="2"/>
          </rPr>
          <t xml:space="preserve">Cette cible vise à : </t>
        </r>
        <r>
          <rPr>
            <sz val="11"/>
            <color indexed="81"/>
            <rFont val="Tahoma"/>
            <family val="2"/>
          </rPr>
          <t xml:space="preserve">
Respecter la marge de manœuvre et l’autorité de chaque pays pour l’élaboration et l’application des politiques :
 - d’élimination de la pauvreté;
 - de développement durable. </t>
        </r>
      </text>
    </comment>
    <comment ref="G26" authorId="0" shapeId="0" xr:uid="{00000000-0006-0000-1400-000029000000}">
      <text>
        <r>
          <rPr>
            <b/>
            <sz val="11"/>
            <color indexed="81"/>
            <rFont val="Tahoma"/>
            <family val="2"/>
          </rPr>
          <t xml:space="preserve">
Indicateurs proposés :</t>
        </r>
        <r>
          <rPr>
            <sz val="11"/>
            <color indexed="81"/>
            <rFont val="Tahoma"/>
            <family val="2"/>
          </rPr>
          <t xml:space="preserve">
17.15.1 Recours par les prestataires de la coopération pour le développement à des cadres de résultats et à des outils de planification pilotés par les pays</t>
        </r>
      </text>
    </comment>
    <comment ref="C28" authorId="0" shapeId="0" xr:uid="{00000000-0006-0000-1400-00002A000000}">
      <text>
        <r>
          <rPr>
            <b/>
            <sz val="11"/>
            <color indexed="81"/>
            <rFont val="Tahoma"/>
            <family val="2"/>
          </rPr>
          <t xml:space="preserve">Cette cible vise à : </t>
        </r>
        <r>
          <rPr>
            <sz val="11"/>
            <color indexed="81"/>
            <rFont val="Tahoma"/>
            <family val="2"/>
          </rPr>
          <t xml:space="preserve">
Renforcer le partenariat mondial pour le développement durable.
Mobiliser et partager :
 - des savoirs et des connaissances spécialisées;
 - des technologies; 
 - des ressources financières.
Aider tous les pays à atteindre les objectifs de développement durable. 
</t>
        </r>
      </text>
    </comment>
    <comment ref="G28" authorId="0" shapeId="0" xr:uid="{00000000-0006-0000-1400-00002B000000}">
      <text>
        <r>
          <rPr>
            <b/>
            <sz val="11"/>
            <color indexed="81"/>
            <rFont val="Tahoma"/>
            <family val="2"/>
          </rPr>
          <t xml:space="preserve">
Indicateurs proposés :</t>
        </r>
        <r>
          <rPr>
            <sz val="11"/>
            <color indexed="81"/>
            <rFont val="Tahoma"/>
            <family val="2"/>
          </rPr>
          <t xml:space="preserve">
17.16.1 Nombre de pays qui font état de progrès dans la mise en place de cadres multipartites de suivi de l’efficacité du développement propres à favoriser la réalisation des objectifs de développement durable</t>
        </r>
      </text>
    </comment>
    <comment ref="C29" authorId="0" shapeId="0" xr:uid="{00000000-0006-0000-1400-00002C000000}">
      <text>
        <r>
          <rPr>
            <b/>
            <sz val="11"/>
            <color indexed="81"/>
            <rFont val="Tahoma"/>
            <family val="2"/>
          </rPr>
          <t xml:space="preserve">Cette cible vise à : </t>
        </r>
        <r>
          <rPr>
            <sz val="11"/>
            <color indexed="81"/>
            <rFont val="Tahoma"/>
            <family val="2"/>
          </rPr>
          <t xml:space="preserve">
Encourager et promouvoir : 
 - les partenariats publics;
 - les partenariats publics-privés; 
 - les partenariats avec la société civile. </t>
        </r>
      </text>
    </comment>
    <comment ref="G29" authorId="0" shapeId="0" xr:uid="{00000000-0006-0000-1400-00002D000000}">
      <text>
        <r>
          <rPr>
            <b/>
            <sz val="11"/>
            <color indexed="81"/>
            <rFont val="Tahoma"/>
            <family val="2"/>
          </rPr>
          <t xml:space="preserve">
Indicateurs proposés :</t>
        </r>
        <r>
          <rPr>
            <sz val="11"/>
            <color indexed="81"/>
            <rFont val="Tahoma"/>
            <family val="2"/>
          </rPr>
          <t xml:space="preserve">
17.17.1 Montant (en dollars US) des ressources allouées aux partenariats publics-privés et aux partenariats avec la société civile</t>
        </r>
      </text>
    </comment>
    <comment ref="C31" authorId="0" shapeId="0" xr:uid="{00000000-0006-0000-1400-00002E000000}">
      <text>
        <r>
          <rPr>
            <b/>
            <sz val="11"/>
            <color indexed="81"/>
            <rFont val="Tahoma"/>
            <family val="2"/>
          </rPr>
          <t xml:space="preserve">Cette cible vise à : </t>
        </r>
        <r>
          <rPr>
            <sz val="11"/>
            <color indexed="81"/>
            <rFont val="Tahoma"/>
            <family val="2"/>
          </rPr>
          <t xml:space="preserve">
Disposer d’un plus grand nombre de données ventilées de qualité, actualisées et exactes.
</t>
        </r>
      </text>
    </comment>
    <comment ref="G31" authorId="0" shapeId="0" xr:uid="{00000000-0006-0000-1400-00002F000000}">
      <text>
        <r>
          <rPr>
            <b/>
            <sz val="11"/>
            <color indexed="81"/>
            <rFont val="Tahoma"/>
            <family val="2"/>
          </rPr>
          <t xml:space="preserve">
Indicateurs proposés :</t>
        </r>
        <r>
          <rPr>
            <sz val="11"/>
            <color indexed="81"/>
            <rFont val="Tahoma"/>
            <family val="2"/>
          </rPr>
          <t xml:space="preserve">
17.18.1 Proportion d’indicateurs du développement durable établis à l’échelle nationale, ventilés de manière exhaustive en fonction de la cible conformément aux Principes fondamentaux de la statistique officielle
17.18.2 Nombre de pays dotés d’une législation nationale relative à la statistique conforme aux Principes fondamentaux de la statistique officielle
17.18.3 Nombre de pays qui ont un plan statistique national intégralement financé et en cours de mise en œuvre, par source de financement</t>
        </r>
      </text>
    </comment>
    <comment ref="C32" authorId="0" shapeId="0" xr:uid="{00000000-0006-0000-1400-000030000000}">
      <text>
        <r>
          <rPr>
            <b/>
            <sz val="11"/>
            <color indexed="81"/>
            <rFont val="Tahoma"/>
            <family val="2"/>
          </rPr>
          <t xml:space="preserve">Cette cible vise à : </t>
        </r>
        <r>
          <rPr>
            <sz val="11"/>
            <color indexed="81"/>
            <rFont val="Tahoma"/>
            <family val="2"/>
          </rPr>
          <t xml:space="preserve">
Établir des indicateurs de progrès en matière de développement durable. 
Appuyer le renforcement des capacités statistiques des pays en développement. 
</t>
        </r>
      </text>
    </comment>
    <comment ref="G32" authorId="0" shapeId="0" xr:uid="{00000000-0006-0000-1400-000031000000}">
      <text>
        <r>
          <rPr>
            <b/>
            <sz val="11"/>
            <color indexed="81"/>
            <rFont val="Tahoma"/>
            <family val="2"/>
          </rPr>
          <t xml:space="preserve">
Indicateurs proposés :</t>
        </r>
        <r>
          <rPr>
            <sz val="11"/>
            <color indexed="81"/>
            <rFont val="Tahoma"/>
            <family val="2"/>
          </rPr>
          <t xml:space="preserve">
17.19.1 Valeur (en dollars) de l’ensemble des ressources allouées au renforcement des capacités statistiques des pays en développement
17.19.2 Proportion de pays qui 
a) ont procédé à au moins un recensement de la population et du logement au cours des 10 dernières années 
b) ont atteint un taux d’enregistrement des naissances de 100 % et un taux d’enregistrement des décès de 80 %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D3" authorId="0" shapeId="0" xr:uid="{00000000-0006-0000-1500-000001000000}">
      <text>
        <r>
          <rPr>
            <sz val="11"/>
            <color indexed="81"/>
            <rFont val="Tahoma"/>
            <family val="2"/>
          </rPr>
          <t xml:space="preserve">
Préciser dans cette colonne les enjeux locaux qui pourraient être associés à chacune des cibles. Les enjeux peuvent être liés à des spécificités locales, à des pressions externes, à des contextes locaux temporaires ou permanents. 
</t>
        </r>
        <r>
          <rPr>
            <b/>
            <sz val="11"/>
            <color indexed="81"/>
            <rFont val="Tahoma"/>
            <family val="2"/>
          </rPr>
          <t xml:space="preserve">Voici quelques exemples d'enjeux locaux qui peuvent être associés aux cibles de l'ODD 2 : </t>
        </r>
        <r>
          <rPr>
            <sz val="11"/>
            <color indexed="81"/>
            <rFont val="Tahoma"/>
            <family val="2"/>
          </rPr>
          <t xml:space="preserve">
-Prix élevés des aliments
-Diminution de la qualité nutritionnelle des aliments disponibles localement
-Baisse de productivité des sols causés par les pratiques agricoles non durables
-Impacts des changements climatiques sur la productivité agricole
-Dépendance aux marchés extérieurs
-Perte de diversité génétique dans les cultures locales
-Conséquences du dumping agroalimentaire
-Impacts écologiques de l'agriculture
-Manque de relève agricole
-Appropriation des terres par des acteurs externes
-Etc.</t>
        </r>
      </text>
    </comment>
    <comment ref="G3" authorId="0" shapeId="0" xr:uid="{00000000-0006-0000-1500-000002000000}">
      <text>
        <r>
          <rPr>
            <sz val="11"/>
            <color indexed="81"/>
            <rFont val="Tahoma"/>
            <family val="2"/>
          </rPr>
          <t xml:space="preserve">
Inscrire dans cette colonne les actions et mesures qui ont déjà été planifiées ou mises en œuvre par la collectivité locale qui peuvent contribuer à l'atteinte de cette cible. 
C'est en quelque sorte une justification du niveau d'atteinte de la cible, une cbile atteinte devrait pouvoir s'expliquer par plusieurs éléments positifs déjà présents au niveau local.
Utilisez l'ensemble des informations à votre dispositions pour documenter cette section.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indicateurs de suivi pertinents
-Les financements disponibles
</t>
        </r>
      </text>
    </comment>
    <comment ref="I3" authorId="0" shapeId="0" xr:uid="{00000000-0006-0000-1500-000003000000}">
      <text>
        <r>
          <rPr>
            <sz val="11"/>
            <color indexed="81"/>
            <rFont val="Tahoma"/>
            <family val="2"/>
          </rPr>
          <t xml:space="preserve">
Inscrire dans cette colonne tous les commentaires pertinent en lien avec les compétences pour l'action de la collectivité locale en lien avec chaque cible. 
C'est en quelque sorte une justification du niveau de compétence que vous avez déterminé. Ces justifications doivent référer aux capacités d'action réelles sur le terrain, et non exclusivement à la situation prévue dans les textes législatif. 
Précisez par exemple : 
- La nature des compétences déléguées à l'échelon local;
- Les ressources humaines, financières et techniques disponibles à l'échelle locale;
- Les partenaires en place à l'échelle locale qui peuvent agir sur la cible;
- La nature des relations avec l'État concernant les enjeux de la cible.</t>
        </r>
        <r>
          <rPr>
            <sz val="10"/>
            <color indexed="81"/>
            <rFont val="Tahoma"/>
            <family val="2"/>
          </rPr>
          <t xml:space="preserve">
</t>
        </r>
      </text>
    </comment>
    <comment ref="BJ3" authorId="0" shapeId="0" xr:uid="{00000000-0006-0000-1500-000004000000}">
      <text>
        <r>
          <rPr>
            <sz val="11"/>
            <color indexed="81"/>
            <rFont val="Tahoma"/>
            <family val="2"/>
          </rPr>
          <t xml:space="preserve">
</t>
        </r>
        <r>
          <rPr>
            <sz val="12"/>
            <color indexed="81"/>
            <rFont val="Tahoma"/>
            <family val="2"/>
          </rPr>
          <t xml:space="preserve">Inscrivez ici les nouvelles suggestions de stratégies d'actions pouvant contribuer à l'atteinte de la cible au niveau local. 
Ces nouvelles pistes d'actions peuvent émerger des étapes subséquentes à l'analyse. 
Les propositions devront par la suite faire l'objet d'un processus de priorisation. Les actions retenues devront faire l'objet d'une analyse de faisabilité et d'impact. </t>
        </r>
      </text>
    </comment>
    <comment ref="BK3" authorId="0" shapeId="0" xr:uid="{00000000-0006-0000-1500-000005000000}">
      <text>
        <r>
          <rPr>
            <sz val="11"/>
            <color indexed="81"/>
            <rFont val="Tahoma"/>
            <family val="2"/>
          </rPr>
          <t xml:space="preserve">
Exposer dans cette colonne des interrelations potentielles entre les cibles. Mettre en exergue ici d'autres cibles sur lesquelles les actions spécifiques proposées sont susceptibles d'avoir un impact positif. 
Pour déterminer ces synergies, il pourrait être utile de se référer au document de l'ICSU (2015) : Review of Targets for the Sustainable Development Goals: The Science Perspective.</t>
        </r>
      </text>
    </comment>
    <comment ref="C139" authorId="0" shapeId="0" xr:uid="{00000000-0006-0000-1500-000006000000}">
      <text>
        <r>
          <rPr>
            <b/>
            <sz val="9"/>
            <color indexed="81"/>
            <rFont val="Tahoma"/>
            <family val="2"/>
          </rPr>
          <t xml:space="preserve">Compte tenu des négociations menées dans le cadre de l’Organisation mondiale du commerce, du Programme de Doha pour le développement et du mandat ministériel de Hong Kong.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500-00000100000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à l'échelle locale,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shapeId="0" xr:uid="{00000000-0006-0000-0500-000002000000}">
      <text>
        <r>
          <rPr>
            <sz val="11"/>
            <color indexed="81"/>
            <rFont val="Tahoma"/>
            <family val="2"/>
          </rPr>
          <t xml:space="preserve">
</t>
        </r>
        <r>
          <rPr>
            <sz val="12"/>
            <color indexed="81"/>
            <rFont val="Tahoma"/>
            <family val="2"/>
          </rPr>
          <t xml:space="preserve">Précisez dans cette colonne les opportunités et les menaces (ou risques) qui pourraient être associées à chacune des cibles, pour la zone étudiée. Les opportunités et les menaces peuvent être liées à des spécificités nationales ou locales, à des pressions externes, à des contextes temporaires ou permanents. 
Quels sont les enjeux économiques, sociaux, culturels, environnementaux, etc., du pays, de la région ou de la collectivité qui expliquent que l'atteinte de telle cible est particulièrement importante, ou inversement. 
</t>
        </r>
        <r>
          <rPr>
            <b/>
            <sz val="12"/>
            <color indexed="81"/>
            <rFont val="Tahoma"/>
            <family val="2"/>
          </rPr>
          <t xml:space="preserve">Voici quelques exemples d'éléments qui peuvent constituer des risques ou des opportunités, et qui peuvent être associés aux cibles de l'ODD 1: </t>
        </r>
        <r>
          <rPr>
            <sz val="12"/>
            <color indexed="81"/>
            <rFont val="Tahoma"/>
            <family val="2"/>
          </rPr>
          <t xml:space="preserve">
- Éloignement des centres de développement économique.
- Absence d'infrastructures.
- Difficulté d'accès aux services de base.
- Absence de programmes de soutien aux plus défavorisés.
- Faible diversification de l'activité économique.
- Difficulté d'accès au crédit.
- Prix élevé des biens et services.
- Vulnérabilité particulière aux changements climatiques.
- Activité économique fortement agricole, etc. 
</t>
        </r>
      </text>
    </comment>
    <comment ref="E5" authorId="0" shapeId="0" xr:uid="{00000000-0006-0000-0500-000003000000}">
      <text>
        <r>
          <rPr>
            <sz val="12"/>
            <color indexed="81"/>
            <rFont val="Tahoma"/>
            <family val="2"/>
          </rPr>
          <t xml:space="preserve">
En fonction des enjeux, risques et opportunités indiqués dans la colonne précédente, déterminez ici l'importance que vous accordez à cette cible.
Posez-vous la question suivante: en fonction des enjeux retenus,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shapeId="0" xr:uid="{00000000-0006-0000-0500-000004000000}">
      <text>
        <r>
          <rPr>
            <b/>
            <sz val="11"/>
            <color indexed="81"/>
            <rFont val="Tahoma"/>
            <family val="2"/>
          </rPr>
          <t xml:space="preserve">
</t>
        </r>
        <r>
          <rPr>
            <sz val="12"/>
            <color indexed="81"/>
            <rFont val="Tahoma"/>
            <family val="2"/>
          </rPr>
          <t xml:space="preserve">Notez ici le niveau de performance ACTUEL du pays, de la région ou de la collectivité locale au regard des indicateurs de performance de chaque cible. Le niveau de performance est une valeur OBJECTIVE, basée sur l'état de situation RÉEL du pays, de la région ou de la collectivité au moment de l'évaluation. Il s'agit d'apprécier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visibles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la région ou la collectivité pouvant faire figure d'exemples.</t>
        </r>
      </text>
    </comment>
    <comment ref="G5" authorId="0" shapeId="0" xr:uid="{00000000-0006-0000-0500-000005000000}">
      <text>
        <r>
          <rPr>
            <sz val="12"/>
            <color indexed="81"/>
            <rFont val="Tahoma"/>
            <family val="2"/>
          </rPr>
          <t xml:space="preserve">
Inscrivez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œuvre.
Utilisez l'ensemble des informations à votre disposition pour documenter cette section. Précisez par exemple : 
- l'inscription d'enjeux associés à la cible dans le ou les documents de planification;
- les programmes et stratégies existants, avec les organisations responsables;
- les mesures, projets et actions mis en œuvre sur le territoire;
- les partenaires actifs sur relativement à ces enjeux;
- les statistiques et indicateurs de suivi pertinents;
- les financements disponibles.</t>
        </r>
      </text>
    </comment>
    <comment ref="H5" authorId="0" shapeId="0" xr:uid="{00000000-0006-0000-0500-00000600000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ou État) sont attribués les pouvoirs et responsabilités relatifs à chaque cible.
Les valeurs numérales de 1 à 4 sont utilisées pour déterminer le niveau de compétence.
</t>
        </r>
        <r>
          <rPr>
            <b/>
            <sz val="12"/>
            <color indexed="81"/>
            <rFont val="Tahoma"/>
            <family val="2"/>
          </rPr>
          <t xml:space="preserve">1 - Compétence exclusive de la collectivité locale
</t>
        </r>
        <r>
          <rPr>
            <sz val="12"/>
            <color indexed="81"/>
            <rFont val="Tahoma"/>
            <family val="2"/>
          </rPr>
          <t>Les collectivités locales disposent de la compétence pleine et entière pour agir sur cette cible. Elles ont la capacité d'agir de manière directe, efficace et adaptée.</t>
        </r>
        <r>
          <rPr>
            <b/>
            <sz val="12"/>
            <color indexed="81"/>
            <rFont val="Tahoma"/>
            <family val="2"/>
          </rPr>
          <t xml:space="preserve">
2 - Compétence partagée entre la collectivité locale et l'État
</t>
        </r>
        <r>
          <rPr>
            <sz val="12"/>
            <color indexed="81"/>
            <rFont val="Tahoma"/>
            <family val="2"/>
          </rPr>
          <t>Les collectivités locales disposent d'une certaine compétence pour agir sur cette cible, mais cette compétence est partagée avec l'État. Elles ont toutefois la capacité d'agir de manière directe, en collaboration avec d'autres acteurs.</t>
        </r>
        <r>
          <rPr>
            <b/>
            <sz val="12"/>
            <color indexed="81"/>
            <rFont val="Tahoma"/>
            <family val="2"/>
          </rPr>
          <t xml:space="preserve">
3 - Compétence de l'État avec l'appui de la collectivité locale
</t>
        </r>
        <r>
          <rPr>
            <sz val="12"/>
            <color indexed="81"/>
            <rFont val="Tahoma"/>
            <family val="2"/>
          </rPr>
          <t>L'État central dispose de la principale compétence nécessaire pour agir sur cette cible, mais peut déléguer la mise en œuvre des stratégies, des programmes et des actions à l'échelle locale. Les collectivités locales disposent de certaines capacités d'action sur le terrain, mais ne disposent pas du pouvoir décisionnel.</t>
        </r>
        <r>
          <rPr>
            <b/>
            <sz val="12"/>
            <color indexed="81"/>
            <rFont val="Tahoma"/>
            <family val="2"/>
          </rPr>
          <t xml:space="preserve">
4 - Compétence exclusive de l'État
</t>
        </r>
        <r>
          <rPr>
            <sz val="12"/>
            <color indexed="81"/>
            <rFont val="Tahoma"/>
            <family val="2"/>
          </rPr>
          <t>L'État central dispose de la compétence pleine et entière pour agir sur cette cible. Les collectivités locales ne disposent pas de capacités d'action, mais elles peuvent parfois influer sur les priorités par des représentations à l'échelle nationale.</t>
        </r>
      </text>
    </comment>
    <comment ref="I5" authorId="0" shapeId="0" xr:uid="{00000000-0006-0000-0500-000007000000}">
      <text>
        <r>
          <rPr>
            <sz val="12"/>
            <color indexed="81"/>
            <rFont val="Tahoma"/>
            <family val="2"/>
          </rPr>
          <t xml:space="preserve">
Inscrivez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techniques et financiers qui peuvent agir sur la cible;
- la nature des relations entre l'État et les collectivités locales concernant les enjeux de la cible, etc.
</t>
        </r>
      </text>
    </comment>
    <comment ref="J5" authorId="0" shapeId="0" xr:uid="{00000000-0006-0000-0500-000008000000}">
      <text>
        <r>
          <rPr>
            <sz val="11"/>
            <color indexed="81"/>
            <rFont val="Tahoma"/>
            <family val="2"/>
          </rPr>
          <t xml:space="preserve">
Cette colonne se compile de manière automatique. 
Le niveau de priorité de la cible est déterminé en fonction de ses niveaux d'importance et de performance actuels. 
De façon générale, plus une cible est jugée importante et peu performante, plus elle sera jugée prioritaire. Il sera alors urgent d'intervenir et de mettre en œuvre des stratégies d'action pour cette cible. Inversement, pour les cibles moins importantes et déjà performantes, le niveau de priorité sera moins élevé. 
Le niveau de priorité est précisé automatiquement dans cette colonne, selon le tableau présenté dans l'onglet «Résultats».</t>
        </r>
        <r>
          <rPr>
            <sz val="12"/>
            <color indexed="81"/>
            <rFont val="Tahoma"/>
            <family val="2"/>
          </rPr>
          <t xml:space="preserve">
</t>
        </r>
      </text>
    </comment>
    <comment ref="AW5" authorId="0" shapeId="0" xr:uid="{00000000-0006-0000-05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500-00000A000000}">
      <text>
        <r>
          <rPr>
            <sz val="12"/>
            <color indexed="81"/>
            <rFont val="Tahoma"/>
            <family val="2"/>
          </rPr>
          <t xml:space="preserve">
Inscrivez ici des suggestions de stratégies d'action pouvant contribuer à l'atteinte de la cible. Vous pouvez inclure des actions déjà planifiées, le cas échéant.
Ces propositions peuvent être de nature stratégique (faire partie de la planification, d'une stratégie locale, nationale ou sectorielle) ou pratique (donner naissance à des programmes ou à des projets à mettre en place). 
Elles peuvent être inspirées d'initiatives d'autres pays, régions ou collectivités locales, d'un partage de bonnes pratiques, de la littérature, d'expériences personnelles des analystes, etc. 
Les propositions devront ensuite faire l'objet d'un processus de priorisation. Les actions retenues devront donner lieu à une analyse de faisabilité et d'impacts. Il ne s'agit pas ici d'écrire le plan de développement, mais de donner des idées et pistes d'action aux planificateurs chargés d'élaborer le plan. </t>
        </r>
      </text>
    </comment>
    <comment ref="AY5" authorId="0" shapeId="0" xr:uid="{00000000-0006-0000-05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500-00000C000000}">
      <text>
        <r>
          <rPr>
            <b/>
            <sz val="11"/>
            <color indexed="81"/>
            <rFont val="Tahoma"/>
            <family val="2"/>
          </rPr>
          <t xml:space="preserve">Cette cible vise à : 
</t>
        </r>
        <r>
          <rPr>
            <sz val="11"/>
            <color indexed="81"/>
            <rFont val="Tahoma"/>
            <family val="2"/>
          </rPr>
          <t xml:space="preserve">Éliminer la faim. 
Faire en sorte que chacun ait accès tout au long de l’année à une alimentation saine, nutritive et suffisante, en particulier les personnes en situation vulnérable.
</t>
        </r>
      </text>
    </comment>
    <comment ref="G7" authorId="0" shapeId="0" xr:uid="{00000000-0006-0000-0500-00000D000000}">
      <text>
        <r>
          <rPr>
            <b/>
            <sz val="11"/>
            <color indexed="81"/>
            <rFont val="Tahoma"/>
            <family val="2"/>
          </rPr>
          <t xml:space="preserve">
Indicateurs proposés : 
</t>
        </r>
        <r>
          <rPr>
            <sz val="11"/>
            <color indexed="81"/>
            <rFont val="Tahoma"/>
            <family val="2"/>
          </rPr>
          <t>2.1.1 Prévalence de la sous-alimentation
2.1.2 Prévalence d’une insécurité alimentaire modérée ou grave, évaluée selon l’échelle, une insécurité alimentaire fondée sur l’expérience</t>
        </r>
      </text>
    </comment>
    <comment ref="C8" authorId="0" shapeId="0" xr:uid="{00000000-0006-0000-0500-00000E000000}">
      <text>
        <r>
          <rPr>
            <b/>
            <sz val="11"/>
            <color indexed="81"/>
            <rFont val="Tahoma"/>
            <family val="2"/>
          </rPr>
          <t xml:space="preserve">Cette cible vise à : </t>
        </r>
        <r>
          <rPr>
            <sz val="11"/>
            <color indexed="81"/>
            <rFont val="Tahoma"/>
            <family val="2"/>
          </rPr>
          <t xml:space="preserve">
Mettre fin à toutes les formes de malnutrition. 
Répondre aux besoins nutritionnels des adolescentes, des femmes enceintes ou allaitantes et des personnes âgées.</t>
        </r>
      </text>
    </comment>
    <comment ref="G8" authorId="0" shapeId="0" xr:uid="{00000000-0006-0000-0500-00000F000000}">
      <text>
        <r>
          <rPr>
            <b/>
            <sz val="11"/>
            <color indexed="81"/>
            <rFont val="Tahoma"/>
            <family val="2"/>
          </rPr>
          <t xml:space="preserve">
Indicateurs proposés : </t>
        </r>
        <r>
          <rPr>
            <sz val="11"/>
            <color indexed="81"/>
            <rFont val="Tahoma"/>
            <family val="2"/>
          </rPr>
          <t xml:space="preserve">
2.2.1 Prévalence du retard de croissance (indice taille/âge inférieur à -2 écarts types par rapport à la moyenne des normes de croissance de l’enfant définies par l’OMS) chez les enfants de moins de 5 ans
2.2.2 Prévalence de la malnutrition (indice poids/taille supérieur à +2 écarts types ou inférieur à -2 écarts types par rapport à la moyenne des normes de croissance de l’enfant définies par l’OMS chez les enfants de moins de 5 ans, par forme (surpoids et émaciation)</t>
        </r>
      </text>
    </comment>
    <comment ref="C9" authorId="0" shapeId="0" xr:uid="{00000000-0006-0000-0500-000010000000}">
      <text>
        <r>
          <rPr>
            <b/>
            <sz val="11"/>
            <color indexed="81"/>
            <rFont val="Tahoma"/>
            <family val="2"/>
          </rPr>
          <t xml:space="preserve">Cette cible vise à : 
</t>
        </r>
        <r>
          <rPr>
            <sz val="11"/>
            <color indexed="81"/>
            <rFont val="Tahoma"/>
            <family val="2"/>
          </rPr>
          <t xml:space="preserve">Augmenter la productivité agricole et les revenus des petits producteurs alimentaires. 
Assurer l’égalité d’accès aux terres, aux autres ressources productives et intrants, au savoir, aux services financiers, aux marchés et aux possibilités d’ajout de valeurs et d’emplois autre qu’agricole. 
</t>
        </r>
      </text>
    </comment>
    <comment ref="G9" authorId="0" shapeId="0" xr:uid="{00000000-0006-0000-0500-000011000000}">
      <text>
        <r>
          <rPr>
            <sz val="11"/>
            <color indexed="81"/>
            <rFont val="Tahoma"/>
            <family val="2"/>
          </rPr>
          <t xml:space="preserve">
</t>
        </r>
        <r>
          <rPr>
            <b/>
            <sz val="11"/>
            <color indexed="81"/>
            <rFont val="Tahoma"/>
            <family val="2"/>
          </rPr>
          <t xml:space="preserve">Indicateurs proposés : 
</t>
        </r>
        <r>
          <rPr>
            <sz val="11"/>
            <color indexed="81"/>
            <rFont val="Tahoma"/>
            <family val="2"/>
          </rPr>
          <t>2.3.1 Volume de production par unité de travail, en fonction de la taille de l’exploitation agricole, pastorale ou forestière 
2.3.2 Revenu moyen des petits producteurs alimentaires, selon le sexe et le statut d’Autochtone</t>
        </r>
      </text>
    </comment>
    <comment ref="C10" authorId="0" shapeId="0" xr:uid="{00000000-0006-0000-0500-000012000000}">
      <text>
        <r>
          <rPr>
            <b/>
            <sz val="11"/>
            <color indexed="81"/>
            <rFont val="Tahoma"/>
            <family val="2"/>
          </rPr>
          <t>Cette cible vise à :</t>
        </r>
        <r>
          <rPr>
            <sz val="11"/>
            <color indexed="81"/>
            <rFont val="Tahoma"/>
            <family val="2"/>
          </rPr>
          <t xml:space="preserve"> 
Assurer la viabilité des systèmes de production alimentaire. Mettre en œuvre des pratiques agricoles résilientes qui permettent :
- d’accroître la productivité et la production;
- de préserver des écosystèmes;
- d'améliorer la qualité des terres et des sols;
- de renforcer les capacités d’adaptation aux changements climatiques et aux phénomènes météorologiques extrêmes.
</t>
        </r>
        <r>
          <rPr>
            <b/>
            <sz val="11"/>
            <color indexed="81"/>
            <rFont val="Tahoma"/>
            <family val="2"/>
          </rPr>
          <t xml:space="preserve">
</t>
        </r>
      </text>
    </comment>
    <comment ref="G10" authorId="0" shapeId="0" xr:uid="{00000000-0006-0000-0500-000013000000}">
      <text>
        <r>
          <rPr>
            <b/>
            <sz val="11"/>
            <color indexed="81"/>
            <rFont val="Tahoma"/>
            <family val="2"/>
          </rPr>
          <t xml:space="preserve">
Indicateurs proposés : </t>
        </r>
        <r>
          <rPr>
            <sz val="11"/>
            <color indexed="81"/>
            <rFont val="Tahoma"/>
            <family val="2"/>
          </rPr>
          <t xml:space="preserve">
2.4.1 Proportion des zones agricoles exploitées de manière productive et durable</t>
        </r>
      </text>
    </comment>
    <comment ref="C11" authorId="0" shapeId="0" xr:uid="{00000000-0006-0000-0500-000014000000}">
      <text>
        <r>
          <rPr>
            <b/>
            <sz val="11"/>
            <color indexed="81"/>
            <rFont val="Tahoma"/>
            <family val="2"/>
          </rPr>
          <t xml:space="preserve">Cette cible vise à : </t>
        </r>
        <r>
          <rPr>
            <sz val="11"/>
            <color indexed="81"/>
            <rFont val="Tahoma"/>
            <family val="2"/>
          </rPr>
          <t xml:space="preserve">
Préserver la diversité génétique des semences, des cultures et des animaux d’élevage ou domestiqués et des espèces sauvages apparentées. 
Garantir l’accès et le partage juste et équitable des avantages que présente l’utilisation des ressources génétiques et du savoir traditionnel associé. 
</t>
        </r>
      </text>
    </comment>
    <comment ref="G11" authorId="0" shapeId="0" xr:uid="{00000000-0006-0000-0500-000015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2.5.1 Nombre de ressources génétiques animales et végétales destinées à l’alimentation et à l’agriculture sécurisées dans des installations de conservation à moyen ou à long terme
2.5.2 Proportion des variétés et races locales considérées comme en danger, hors de danger ou exposées à un risque d’extinction de niveau non connu</t>
        </r>
      </text>
    </comment>
    <comment ref="C12" authorId="0" shapeId="0" xr:uid="{00000000-0006-0000-0500-000016000000}">
      <text>
        <r>
          <rPr>
            <b/>
            <sz val="11"/>
            <color indexed="81"/>
            <rFont val="Tahoma"/>
            <family val="2"/>
          </rPr>
          <t xml:space="preserve">Cette cible vise à : </t>
        </r>
        <r>
          <rPr>
            <sz val="11"/>
            <color indexed="81"/>
            <rFont val="Tahoma"/>
            <family val="2"/>
          </rPr>
          <t xml:space="preserve">
Accroître l’investissement en faveur de l’infrastructure rurale, des services de recherche et de vulgarisation agricoles et de la mise au point de technologies et de banques de gènes de plantes et d’animaux d’élevage. 
Renforcer les capacités productives agricoles des pays en développement, en particulier des pays les moins avancés. 
</t>
        </r>
      </text>
    </comment>
    <comment ref="G12" authorId="0" shapeId="0" xr:uid="{00000000-0006-0000-0500-000017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2.a.1 Indice d’orientation agricole des dépenses publiques
2.a.2 Total des apports publics (aide publique au développement plus autres apports publics) alloués au secteur agricole</t>
        </r>
      </text>
    </comment>
    <comment ref="C13" authorId="0" shapeId="0" xr:uid="{00000000-0006-0000-0500-000018000000}">
      <text>
        <r>
          <rPr>
            <b/>
            <sz val="11"/>
            <color indexed="81"/>
            <rFont val="Tahoma"/>
            <family val="2"/>
          </rPr>
          <t xml:space="preserve">Cette cible vise à : </t>
        </r>
        <r>
          <rPr>
            <sz val="11"/>
            <color indexed="81"/>
            <rFont val="Tahoma"/>
            <family val="2"/>
          </rPr>
          <t xml:space="preserve">
Corriger et prévenir les restrictions et distorsions commerciales sur les marchés agricoles mondiaux. 
Viser l'élimination parallèle de toutes les formes de subventions aux exportations agricoles et de toutes les mesures relatives aux exportations aux effets similaires.
</t>
        </r>
      </text>
    </comment>
    <comment ref="G13" authorId="0" shapeId="0" xr:uid="{00000000-0006-0000-0500-000019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2.b.1 Estimation du soutien à la production agricole
2.b.2 Subventions à l’exportation dans le secteur agricole</t>
        </r>
      </text>
    </comment>
    <comment ref="C14" authorId="0" shapeId="0" xr:uid="{00000000-0006-0000-0500-00001A000000}">
      <text>
        <r>
          <rPr>
            <b/>
            <sz val="11"/>
            <color indexed="81"/>
            <rFont val="Tahoma"/>
            <family val="2"/>
          </rPr>
          <t xml:space="preserve">Cette cible vise à : </t>
        </r>
        <r>
          <rPr>
            <sz val="11"/>
            <color indexed="81"/>
            <rFont val="Tahoma"/>
            <family val="2"/>
          </rPr>
          <t xml:space="preserve">
Adopter des mesures visant à assurer le bon fonctionnement des marchés de denrées alimentaires et des produits dérivés. 
Faciliter l’accès rapide aux informations relatives aux marchés, y compris les réserves alimentaires, afin de contribuer à limiter l’extrême volatilité du prix des denrées alimentaires. 
</t>
        </r>
      </text>
    </comment>
    <comment ref="G14" authorId="0" shapeId="0" xr:uid="{00000000-0006-0000-0500-00001B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2.c.1 Indicateur des anomalies tarifaires pour les denrées alimentaires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600-00000100000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
</t>
        </r>
        <r>
          <rPr>
            <sz val="12"/>
            <color indexed="81"/>
            <rFont val="Tahoma"/>
            <family val="2"/>
          </rPr>
          <t xml:space="preserve">
Ils peuvent identifier les personnes vivant dans la pauvreté.
Ils peuvent cibler les ressources et les services qui les aideront à en sortir.
Ils sont chargés d'assurer les services de base à l'échelle locale,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shapeId="0" xr:uid="{00000000-0006-0000-0600-000002000000}">
      <text>
        <r>
          <rPr>
            <sz val="11"/>
            <color indexed="81"/>
            <rFont val="Tahoma"/>
            <family val="2"/>
          </rPr>
          <t xml:space="preserve">
</t>
        </r>
        <r>
          <rPr>
            <sz val="12"/>
            <color indexed="81"/>
            <rFont val="Tahoma"/>
            <family val="2"/>
          </rPr>
          <t xml:space="preserve">Précisez dans cette colonne les opportunités et les menaces (ou risques) qui pourraient être associées à chacune des cibles, pour la zone étudiée. Les opportunités et les menaces peuvent être liées à des spécificités nationales ou locales, à des pressions externes, à des contextes temporaires ou permanents. 
Quels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 Éloignement des centres de développement économique.
- Absence d'infrastructures.
- Difficulté d'accès aux services de base.
- Absence de programmes de soutien aux plus défavorisés.
- Faible diversification de l'activité économique.
- Prix élevé des biens et services.
- Vulnérabilité particulière aux changements climatiques.
- Activité économique fortement agricole, etc.  
</t>
        </r>
      </text>
    </comment>
    <comment ref="E5" authorId="0" shapeId="0" xr:uid="{00000000-0006-0000-0600-000003000000}">
      <text>
        <r>
          <rPr>
            <sz val="12"/>
            <color indexed="81"/>
            <rFont val="Tahoma"/>
            <family val="2"/>
          </rPr>
          <t xml:space="preserve">
En fonction des enjeux, risques et opportunités indiqués dans la colonne précédente, déterminez ici l'importance que vous accordez à cette cible.
Posez-vous la question suivante : en fonction des enjeux retenus,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shapeId="0" xr:uid="{00000000-0006-0000-0600-000004000000}">
      <text>
        <r>
          <rPr>
            <b/>
            <sz val="11"/>
            <color indexed="81"/>
            <rFont val="Tahoma"/>
            <family val="2"/>
          </rPr>
          <t xml:space="preserve">
</t>
        </r>
        <r>
          <rPr>
            <sz val="12"/>
            <color indexed="81"/>
            <rFont val="Tahoma"/>
            <family val="2"/>
          </rPr>
          <t xml:space="preserve">Notez ici le niveau de performance ACTUEL du pays, de la région ou de la collectivité locale au regard des indicateurs de performance de chaque cible. Le niveau de performance est une valeur OBJECTIVE, basée sur l'état de situation RÉEL du pays, de la région ou de la collectivité au moment de l'évaluation. Il s'agit d'apprécier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problématique</t>
        </r>
        <r>
          <rPr>
            <sz val="12"/>
            <color indexed="81"/>
            <rFont val="Tahoma"/>
            <family val="2"/>
          </rPr>
          <t>;</t>
        </r>
        <r>
          <rPr>
            <b/>
            <sz val="12"/>
            <color indexed="81"/>
            <rFont val="Tahoma"/>
            <family val="2"/>
          </rPr>
          <t xml:space="preserve"> </t>
        </r>
        <r>
          <rPr>
            <sz val="12"/>
            <color indexed="81"/>
            <rFont val="Tahoma"/>
            <family val="2"/>
          </rPr>
          <t xml:space="preserve">la situation est relativement inconfortable; il existe une grande marge d'amélioration, même si certains résultats sont visibles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perfectible</t>
        </r>
        <r>
          <rPr>
            <sz val="12"/>
            <color indexed="81"/>
            <rFont val="Tahoma"/>
            <family val="2"/>
          </rPr>
          <t>;</t>
        </r>
        <r>
          <rPr>
            <b/>
            <sz val="12"/>
            <color indexed="81"/>
            <rFont val="Tahoma"/>
            <family val="2"/>
          </rPr>
          <t xml:space="preserv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excellente</t>
        </r>
        <r>
          <rPr>
            <sz val="12"/>
            <color indexed="81"/>
            <rFont val="Tahoma"/>
            <family val="2"/>
          </rPr>
          <t>;</t>
        </r>
        <r>
          <rPr>
            <b/>
            <sz val="12"/>
            <color indexed="81"/>
            <rFont val="Tahoma"/>
            <family val="2"/>
          </rPr>
          <t xml:space="preserve"> </t>
        </r>
        <r>
          <rPr>
            <sz val="12"/>
            <color indexed="81"/>
            <rFont val="Tahoma"/>
            <family val="2"/>
          </rPr>
          <t>la situation actuelle est très confortable, le pays, la région ou la collectivité pouvant faire figure d'exemples.</t>
        </r>
      </text>
    </comment>
    <comment ref="G5" authorId="0" shapeId="0" xr:uid="{00000000-0006-0000-0600-000005000000}">
      <text>
        <r>
          <rPr>
            <sz val="12"/>
            <color indexed="81"/>
            <rFont val="Tahoma"/>
            <family val="2"/>
          </rPr>
          <t xml:space="preserve">
Inscrivez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œuvre.
Utilisez l'ensemble des informations à votre disposition pour documenter cette section. Précisez par exemple : 
- l'inscription d'enjeux associés à la cible dans le ou les documents de planification;
- les programmes et stratégies existants, avec les organisations responsables;
- les mesures, projets et actions mis en œuvre sur le territoire;
- les partenaires actifs relativement à ces enjeux;
- les statistiques et indicateurs de suivi pertinents;
- les financements disponibles.</t>
        </r>
      </text>
    </comment>
    <comment ref="H5" authorId="0" shapeId="0" xr:uid="{00000000-0006-0000-0600-00000600000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ou État) sont attribués les pouvoirs et responsabilités relatifs à chaque cible.
Les valeurs numérales de 1 à 4 sont utilisées pour déterminer le niveau de compétence.
</t>
        </r>
        <r>
          <rPr>
            <b/>
            <sz val="12"/>
            <color indexed="81"/>
            <rFont val="Tahoma"/>
            <family val="2"/>
          </rPr>
          <t>1 - Compétence exclusive de la collectivité locale</t>
        </r>
        <r>
          <rPr>
            <sz val="12"/>
            <color indexed="81"/>
            <rFont val="Tahoma"/>
            <family val="2"/>
          </rPr>
          <t xml:space="preserve">
Les collectivités locales disposent de la compétence pleine et entière pour agir sur cette cible. Elles ont la capacité d'agir de manière directe, efficace et adaptée.
</t>
        </r>
        <r>
          <rPr>
            <b/>
            <sz val="12"/>
            <color indexed="81"/>
            <rFont val="Tahoma"/>
            <family val="2"/>
          </rPr>
          <t xml:space="preserve">
2 - Compétence partagée entre la collectivité locale et l'État</t>
        </r>
        <r>
          <rPr>
            <sz val="12"/>
            <color indexed="81"/>
            <rFont val="Tahoma"/>
            <family val="2"/>
          </rPr>
          <t xml:space="preserve">
Les collectivités locales disposent d'une certaine compétence pour agir sur cette cible, mais cette compétence est partagée avec l'État. Elles ont toutefois la capacité d'agir de manière directe, en collaboration avec d'autres acteurs.
</t>
        </r>
        <r>
          <rPr>
            <b/>
            <sz val="12"/>
            <color indexed="81"/>
            <rFont val="Tahoma"/>
            <family val="2"/>
          </rPr>
          <t>3 - Compétence de l'État avec l'appui de la collectivité locale</t>
        </r>
        <r>
          <rPr>
            <sz val="12"/>
            <color indexed="81"/>
            <rFont val="Tahoma"/>
            <family val="2"/>
          </rPr>
          <t xml:space="preserve">
L'État central dispose de la principale compétence nécessaire pour agir sur cette cible, mais peut déléguer la mise en œuvre des stratégies, des programmes et des actions à l'échelle locale. Les collectivités locales disposent de certaines capacités d'action sur le terrain, mais ne disposent pas du pouvoir décisionnel.
</t>
        </r>
        <r>
          <rPr>
            <b/>
            <sz val="12"/>
            <color indexed="81"/>
            <rFont val="Tahoma"/>
            <family val="2"/>
          </rPr>
          <t xml:space="preserve">
4 - Compétence exclusive de l'État</t>
        </r>
        <r>
          <rPr>
            <sz val="12"/>
            <color indexed="81"/>
            <rFont val="Tahoma"/>
            <family val="2"/>
          </rPr>
          <t xml:space="preserve">
L'État central dispose de la compétence pleine et entière pour agir sur cette cible. Les collectivités locales ne disposent pas de capacités d'action, mais elles peuvent parfois influer sur les priorités par des représentations à l'échelle nationale.</t>
        </r>
      </text>
    </comment>
    <comment ref="I5" authorId="0" shapeId="0" xr:uid="{00000000-0006-0000-0600-000007000000}">
      <text>
        <r>
          <rPr>
            <sz val="12"/>
            <color indexed="81"/>
            <rFont val="Tahoma"/>
            <family val="2"/>
          </rPr>
          <t xml:space="preserve">
Inscrivez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techniques et financiers qui peuvent agir sur la cible;
- la nature des relations entre l'État et les collectivités locales concernant les enjeux de la cible, etc.</t>
        </r>
      </text>
    </comment>
    <comment ref="J5" authorId="0" shapeId="0" xr:uid="{00000000-0006-0000-0600-000008000000}">
      <text>
        <r>
          <rPr>
            <sz val="11"/>
            <color indexed="81"/>
            <rFont val="Tahoma"/>
            <family val="2"/>
          </rPr>
          <t xml:space="preserve">
Cette colonne se compile de manière automatique. 
Le niveau de priorité de la cible est déterminé en fonction de ses niveaux d'importance et de performance actuels. 
De façon générale, plus une cible est jugée importante et peu performante, plus elle sera jugée prioritaire. Il sera alors urgent d'intervenir et de mettre en œuvre des stratégies d'actions pour cette cible. Inversement, pour les cibles moins importantes et déjà performantes, le niveau de priorité sera moins élevé. 
Le niveau de priorité est précisé automatiquement dans cette colonne, selon le tableau présenté dans l'onglet « Résultats ».</t>
        </r>
        <r>
          <rPr>
            <sz val="12"/>
            <color indexed="81"/>
            <rFont val="Tahoma"/>
            <family val="2"/>
          </rPr>
          <t xml:space="preserve">
</t>
        </r>
      </text>
    </comment>
    <comment ref="AW5" authorId="0" shapeId="0" xr:uid="{00000000-0006-0000-06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600-00000A000000}">
      <text>
        <r>
          <rPr>
            <sz val="11"/>
            <color indexed="81"/>
            <rFont val="Tahoma"/>
            <family val="2"/>
          </rPr>
          <t xml:space="preserve">Inscrivez ici des suggestions de stratégies d'actions pouvant contribuer à l'atteinte de la cible. Vous pouvez inclure des actions déjà planifiées, le cas échéant.
Ces propositions peuvent être de nature stratégique (faire partie de la planification, d'une stratégie locale, nationale ou sectorielle) ou pratique (donner naissance à des programmes ou à des projets à mettre en place). 
Elles peuvent être inspirées d'initiatives d'autres pays, régions ou collectivités locales, d'un partage de bonnes pratiques, de la littérature, d'expériences personnelles des analystes, etc. 
Les propositions devront ensuite faire l'objet d'un processus de priorisation. Les actions retenues devront donner lieu à une analyse de faisabilité et d'impacts. Il ne s'agit pas ici d'écrire le plan de développement, mais de donner des idées et pistes d'actions aux planificateurs chargés d'élaborer le plan. </t>
        </r>
      </text>
    </comment>
    <comment ref="AY5" authorId="0" shapeId="0" xr:uid="{00000000-0006-0000-06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600-00000C000000}">
      <text>
        <r>
          <rPr>
            <b/>
            <sz val="11"/>
            <color indexed="81"/>
            <rFont val="Tahoma"/>
            <family val="2"/>
          </rPr>
          <t xml:space="preserve">Cette cible vise à : </t>
        </r>
        <r>
          <rPr>
            <sz val="11"/>
            <color indexed="81"/>
            <rFont val="Tahoma"/>
            <family val="2"/>
          </rPr>
          <t xml:space="preserve">
Faire passer le taux mondial de mortalité maternelle au-dessous de 70 par 
100 000 naissances vivantes. 
</t>
        </r>
      </text>
    </comment>
    <comment ref="G7" authorId="0" shapeId="0" xr:uid="{00000000-0006-0000-0600-00000D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3.1.1 Taux de mortalité maternelle
3.1.2 Proportion d’accouchements assistés par du personnel de santé qualifié</t>
        </r>
      </text>
    </comment>
    <comment ref="C8" authorId="0" shapeId="0" xr:uid="{00000000-0006-0000-0600-00000E000000}">
      <text>
        <r>
          <rPr>
            <b/>
            <sz val="11"/>
            <color indexed="81"/>
            <rFont val="Tahoma"/>
            <family val="2"/>
          </rPr>
          <t xml:space="preserve">Cette cible vise à : 
</t>
        </r>
        <r>
          <rPr>
            <sz val="11"/>
            <color indexed="81"/>
            <rFont val="Tahoma"/>
            <family val="2"/>
          </rPr>
          <t xml:space="preserve">D’ici à 2030, éliminer les décès évitables de nouveau-nés et d’enfants de moins de 5 ans.
</t>
        </r>
        <r>
          <rPr>
            <b/>
            <sz val="11"/>
            <color indexed="81"/>
            <rFont val="Tahoma"/>
            <family val="2"/>
          </rPr>
          <t xml:space="preserve">
</t>
        </r>
      </text>
    </comment>
    <comment ref="G8" authorId="0" shapeId="0" xr:uid="{00000000-0006-0000-0600-00000F000000}">
      <text>
        <r>
          <rPr>
            <b/>
            <sz val="11"/>
            <color indexed="81"/>
            <rFont val="Tahoma"/>
            <family val="2"/>
          </rPr>
          <t xml:space="preserve">
Indicateurs proposés : </t>
        </r>
        <r>
          <rPr>
            <sz val="11"/>
            <color indexed="81"/>
            <rFont val="Tahoma"/>
            <family val="2"/>
          </rPr>
          <t xml:space="preserve">
3.2.1 Taux de mortalité des enfants de moins de 5 ans
3.2.2 Taux de mortalité néonatale</t>
        </r>
      </text>
    </comment>
    <comment ref="C9" authorId="0" shapeId="0" xr:uid="{00000000-0006-0000-0600-000010000000}">
      <text>
        <r>
          <rPr>
            <b/>
            <sz val="11"/>
            <color indexed="81"/>
            <rFont val="Tahoma"/>
            <family val="2"/>
          </rPr>
          <t xml:space="preserve">Cette cible vise à : </t>
        </r>
        <r>
          <rPr>
            <sz val="11"/>
            <color indexed="81"/>
            <rFont val="Tahoma"/>
            <family val="2"/>
          </rPr>
          <t xml:space="preserve">
Mettre fin à l’épidémie de sida, à la tuberculose, au paludisme et aux maladies tropicales négligées. 
Combattre l’hépatite, les maladies transmises par l’eau et d'autres maladies transmissibles. 
</t>
        </r>
      </text>
    </comment>
    <comment ref="G9" authorId="0" shapeId="0" xr:uid="{00000000-0006-0000-0600-000011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3.3.1 Nombre de nouvelles infections à VIH par 1 000 personnes séronégatives, par sexe, âge et principaux groupes de population
3.3.2 Incidence de la tuberculose par 1 000 habitants
3.3.3 Incidence du paludisme par 1 000 habitants
3.3.4 Incidence de l’hépatite B par 100 000 habitants
3.3.5 Nombre de personnes pour lesquelles des interventions contre les maladies tropicales négligées sont nécessaires</t>
        </r>
      </text>
    </comment>
    <comment ref="C10" authorId="0" shapeId="0" xr:uid="{00000000-0006-0000-0600-000012000000}">
      <text>
        <r>
          <rPr>
            <b/>
            <sz val="11"/>
            <color indexed="81"/>
            <rFont val="Tahoma"/>
            <family val="2"/>
          </rPr>
          <t xml:space="preserve">Cette cible vise à : </t>
        </r>
        <r>
          <rPr>
            <sz val="11"/>
            <color indexed="81"/>
            <rFont val="Tahoma"/>
            <family val="2"/>
          </rPr>
          <t xml:space="preserve">
Réduire le taux de mortalité prématurée due à des maladies non transmissibles. 
Promouvoir la santé mentale et le bien-être. 
</t>
        </r>
      </text>
    </comment>
    <comment ref="G10" authorId="0" shapeId="0" xr:uid="{00000000-0006-0000-0600-000013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3.4.1 Taux de mortalité attribuable à des maladies cardiovasculaires, au cancer, au diabète ou à des maladies respiratoires chroniques
3.4.2 Taux de mortalité par suicide</t>
        </r>
      </text>
    </comment>
    <comment ref="C11" authorId="0" shapeId="0" xr:uid="{00000000-0006-0000-0600-000014000000}">
      <text>
        <r>
          <rPr>
            <b/>
            <sz val="11"/>
            <color indexed="81"/>
            <rFont val="Tahoma"/>
            <family val="2"/>
          </rPr>
          <t xml:space="preserve">Cette cible vise à : </t>
        </r>
        <r>
          <rPr>
            <sz val="11"/>
            <color indexed="81"/>
            <rFont val="Tahoma"/>
            <family val="2"/>
          </rPr>
          <t xml:space="preserve">
Renforcer la prévention et le traitement de l’abus de substances psychoactives, notamment de stupéfiants et d’alcool.
</t>
        </r>
      </text>
    </comment>
    <comment ref="G11" authorId="0" shapeId="0" xr:uid="{00000000-0006-0000-0600-000015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3.5.1 Couverture des interventions thérapeutiques (services pharmacologiques, psychosociaux, de désintoxication et de postcure) pour les troubles liés à la toxicomanie
3.5.2 Abus d’alcool, défini en fonction du contexte national par la consommation d’alcool pur (en litres) par habitant (âgé de 15 ans ou plus) au cours d’une année civile</t>
        </r>
      </text>
    </comment>
    <comment ref="C12" authorId="0" shapeId="0" xr:uid="{00000000-0006-0000-0600-000016000000}">
      <text>
        <r>
          <rPr>
            <b/>
            <sz val="11"/>
            <color indexed="81"/>
            <rFont val="Tahoma"/>
            <family val="2"/>
          </rPr>
          <t xml:space="preserve">Cette cible vise à : </t>
        </r>
        <r>
          <rPr>
            <sz val="11"/>
            <color indexed="81"/>
            <rFont val="Tahoma"/>
            <family val="2"/>
          </rPr>
          <t xml:space="preserve">
Diminuer le nombre de décès et de blessures dus à des accidents de la route.
</t>
        </r>
      </text>
    </comment>
    <comment ref="G12" authorId="0" shapeId="0" xr:uid="{00000000-0006-0000-0600-000017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3.6.1 Taux de mortalité lié aux accidents de la route</t>
        </r>
      </text>
    </comment>
    <comment ref="C13" authorId="0" shapeId="0" xr:uid="{00000000-0006-0000-0600-000018000000}">
      <text>
        <r>
          <rPr>
            <b/>
            <sz val="11"/>
            <color indexed="81"/>
            <rFont val="Tahoma"/>
            <family val="2"/>
          </rPr>
          <t xml:space="preserve">Cette cible vise à : </t>
        </r>
        <r>
          <rPr>
            <sz val="11"/>
            <color indexed="81"/>
            <rFont val="Tahoma"/>
            <family val="2"/>
          </rPr>
          <t xml:space="preserve">
Assurer l’accès à des services de santé sexuelle et procréative. 
Assurer la prise en compte de la santé procréative dans les stratégies et programmes nationaux. 
</t>
        </r>
      </text>
    </comment>
    <comment ref="G13" authorId="0" shapeId="0" xr:uid="{00000000-0006-0000-0600-000019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3.7.1 Proportion de femmes en âge de procréer (15 à 49 ans) qui utilisent des méthodes modernes de planification familiale
3.7.2 Taux de natalité chez les adolescentes (10 à 14 ans et 15 à 19 ans) par 1 000 adolescentes du même groupe d’âge</t>
        </r>
      </text>
    </comment>
    <comment ref="C14" authorId="0" shapeId="0" xr:uid="{00000000-0006-0000-0600-00001A000000}">
      <text>
        <r>
          <rPr>
            <b/>
            <sz val="11"/>
            <color indexed="81"/>
            <rFont val="Tahoma"/>
            <family val="2"/>
          </rPr>
          <t>Cette cible vise à :</t>
        </r>
        <r>
          <rPr>
            <sz val="11"/>
            <color indexed="81"/>
            <rFont val="Tahoma"/>
            <family val="2"/>
          </rPr>
          <t xml:space="preserve">
Faire en sorte que chacun bénéficie d’une assurance donnant accès à des services de santé, à des médicaments et à des vaccins.
</t>
        </r>
      </text>
    </comment>
    <comment ref="G14" authorId="0" shapeId="0" xr:uid="{00000000-0006-0000-0600-00001B000000}">
      <text>
        <r>
          <rPr>
            <sz val="11"/>
            <color indexed="81"/>
            <rFont val="Tahoma"/>
            <family val="2"/>
          </rPr>
          <t xml:space="preserve">
</t>
        </r>
        <r>
          <rPr>
            <b/>
            <sz val="11"/>
            <color indexed="81"/>
            <rFont val="Tahoma"/>
            <family val="2"/>
          </rPr>
          <t>Indicateurs proposés :</t>
        </r>
        <r>
          <rPr>
            <sz val="11"/>
            <color indexed="81"/>
            <rFont val="Tahoma"/>
            <family val="2"/>
          </rPr>
          <t xml:space="preserve">
3.8.1 Couverture des services de santé essentiels (définie comme la couverture moyenne des services essentiels telle qu'elle est déterminée par les interventions de référence concernant notamment la santé procréative, maternelle, néonatale et infantile, les maladies infectieuses, les maladies non transmissibles, la capacité d’accueil et l’accessibilité des services pour la population en général et les plus défavorisés en particulier)
3.8.2 Nombre de personnes couvertes par une assurance maladie ou un système de santé public par 1 000 habitants</t>
        </r>
      </text>
    </comment>
    <comment ref="C15" authorId="0" shapeId="0" xr:uid="{00000000-0006-0000-0600-00001C000000}">
      <text>
        <r>
          <rPr>
            <b/>
            <sz val="11"/>
            <color indexed="81"/>
            <rFont val="Tahoma"/>
            <family val="2"/>
          </rPr>
          <t xml:space="preserve">Cette cible vise à : 
</t>
        </r>
        <r>
          <rPr>
            <sz val="11"/>
            <color indexed="81"/>
            <rFont val="Tahoma"/>
            <family val="2"/>
          </rPr>
          <t xml:space="preserve">Réduire le nombre de décès et de maladies dus à des substances chimiques dangereuses de même qu'à la pollution et à la contamination de l’air, de l’eau et du sol.
</t>
        </r>
      </text>
    </comment>
    <comment ref="G15" authorId="0" shapeId="0" xr:uid="{00000000-0006-0000-0600-00001D000000}">
      <text>
        <r>
          <rPr>
            <sz val="11"/>
            <color indexed="81"/>
            <rFont val="Tahoma"/>
            <family val="2"/>
          </rPr>
          <t xml:space="preserve">
</t>
        </r>
        <r>
          <rPr>
            <b/>
            <sz val="11"/>
            <color indexed="81"/>
            <rFont val="Tahoma"/>
            <family val="2"/>
          </rPr>
          <t xml:space="preserve">Indicateurs proposés : 
</t>
        </r>
        <r>
          <rPr>
            <sz val="11"/>
            <color indexed="81"/>
            <rFont val="Tahoma"/>
            <family val="2"/>
          </rPr>
          <t>3.9.1 Taux de mortalité attribuable à la pollution de l’air dans les habitations et à la pollution de l’air ambiant
3.9.2 Taux de mortalité attribuable à l’insalubrité de l’eau, aux déficiences du système d’assainissement et au manque d’hygiène (accès à des services WASH inadéquats)
3.9.3 Taux de mortalité attribuable à un empoisonnement accidentel</t>
        </r>
        <r>
          <rPr>
            <sz val="9"/>
            <color indexed="81"/>
            <rFont val="Tahoma"/>
            <family val="2"/>
          </rPr>
          <t xml:space="preserve">
</t>
        </r>
      </text>
    </comment>
    <comment ref="C16" authorId="0" shapeId="0" xr:uid="{00000000-0006-0000-0600-00001E000000}">
      <text>
        <r>
          <rPr>
            <b/>
            <sz val="11"/>
            <color indexed="81"/>
            <rFont val="Tahoma"/>
            <family val="2"/>
          </rPr>
          <t xml:space="preserve">Cette cible vise à : 
</t>
        </r>
        <r>
          <rPr>
            <sz val="11"/>
            <color indexed="81"/>
            <rFont val="Tahoma"/>
            <family val="2"/>
          </rPr>
          <t xml:space="preserve">Renforcer l’application de la Convention-cadre de l’Organisation mondiale de la Santé pour la lutte antitabac.
</t>
        </r>
      </text>
    </comment>
    <comment ref="G16" authorId="0" shapeId="0" xr:uid="{00000000-0006-0000-0600-00001F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3.a.1 Prévalence de la consommation actuelle de tabac chez les plus de 15 _x001E_ans (taux comparatifs par âge)</t>
        </r>
      </text>
    </comment>
    <comment ref="C17" authorId="0" shapeId="0" xr:uid="{00000000-0006-0000-0600-000020000000}">
      <text>
        <r>
          <rPr>
            <b/>
            <sz val="11"/>
            <color indexed="81"/>
            <rFont val="Tahoma"/>
            <family val="2"/>
          </rPr>
          <t xml:space="preserve">Cette cible vise à : </t>
        </r>
        <r>
          <rPr>
            <sz val="11"/>
            <color indexed="81"/>
            <rFont val="Tahoma"/>
            <family val="2"/>
          </rPr>
          <t xml:space="preserve">
Appuyer la recherche et la mise au point de vaccins et de médicaments contre les maladies qui touchent les pays en développement.
Donner accès à des médicaments et vaccins essentiels.
</t>
        </r>
      </text>
    </comment>
    <comment ref="G17" authorId="0" shapeId="0" xr:uid="{00000000-0006-0000-0600-000021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3.b.1 Proportion de la population pouvant se procurer les médicaments et vaccins essentiels à un coût abordable et de façon pérenne
3.b.2 Montant total net de l’aide publique au développement consacré à la recherche médicale et aux soins de santé de base</t>
        </r>
      </text>
    </comment>
    <comment ref="C18" authorId="0" shapeId="0" xr:uid="{00000000-0006-0000-0600-000022000000}">
      <text>
        <r>
          <rPr>
            <b/>
            <sz val="11"/>
            <color indexed="81"/>
            <rFont val="Tahoma"/>
            <family val="2"/>
          </rPr>
          <t xml:space="preserve">Cette cible vise à : </t>
        </r>
        <r>
          <rPr>
            <sz val="11"/>
            <color indexed="81"/>
            <rFont val="Tahoma"/>
            <family val="2"/>
          </rPr>
          <t xml:space="preserve">
Accroître le budget de la santé. 
Accroître le recrutement, le perfectionnement, la formation et le maintien en poste du personnel de santé.
</t>
        </r>
      </text>
    </comment>
    <comment ref="G18" authorId="0" shapeId="0" xr:uid="{00000000-0006-0000-0600-000023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3.c.1 Densité et répartition du personnel de santé</t>
        </r>
      </text>
    </comment>
    <comment ref="C19" authorId="0" shapeId="0" xr:uid="{00000000-0006-0000-0600-000024000000}">
      <text>
        <r>
          <rPr>
            <b/>
            <sz val="11"/>
            <color indexed="81"/>
            <rFont val="Tahoma"/>
            <family val="2"/>
          </rPr>
          <t xml:space="preserve">Cette cible vise à : </t>
        </r>
        <r>
          <rPr>
            <sz val="11"/>
            <color indexed="81"/>
            <rFont val="Tahoma"/>
            <family val="2"/>
          </rPr>
          <t xml:space="preserve">
Renforcer les moyens d’alerte rapide, de réduction des risques et de gestion des risques sanitaires.
</t>
        </r>
      </text>
    </comment>
    <comment ref="G19" authorId="0" shapeId="0" xr:uid="{00000000-0006-0000-0600-000025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3.d.1 Application du Règlement sanitaire international (RSI) et préparation aux urgences sanitaires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700-00000100000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
</t>
        </r>
        <r>
          <rPr>
            <sz val="12"/>
            <color indexed="81"/>
            <rFont val="Tahoma"/>
            <family val="2"/>
          </rPr>
          <t xml:space="preserve">
Ils peuvent identifier les personnes vivant dans la pauvreté.
Ils peuvent cibler les ressources et les services qui les aideront à en sortir.
Ils sont chargés d'assurer les services de base à l'échelle locale,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shapeId="0" xr:uid="{00000000-0006-0000-0700-000002000000}">
      <text>
        <r>
          <rPr>
            <sz val="11"/>
            <color indexed="81"/>
            <rFont val="Tahoma"/>
            <family val="2"/>
          </rPr>
          <t xml:space="preserve">
</t>
        </r>
        <r>
          <rPr>
            <sz val="12"/>
            <color indexed="81"/>
            <rFont val="Tahoma"/>
            <family val="2"/>
          </rPr>
          <t xml:space="preserve">Précisez dans cette colonne les opportunités et les menaces (ou risques) qui pourraient être associées à chacune des cibles, pour la zone étudiée. Les opportunités et les menaces peuvent être liées à des spécificités nationales ou locales, à des pressions externes, à des contextes temporaires ou permanents. 
Quels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 Éloignement des centres de développement économique.
- Absence d'infrastructures.
- Difficulté d'accès aux services de base.
- Absence de programmes de soutien aux plus défavorisés.
- Faible diversification de l'activité économique.
- Difficulté d'accès au crédit.
- Prix élevé des biens et services.
- Vulnérabilité particulière aux changements climatiques.
- Activité économique fortement agricole, etc.</t>
        </r>
      </text>
    </comment>
    <comment ref="E5" authorId="0" shapeId="0" xr:uid="{00000000-0006-0000-0700-000003000000}">
      <text>
        <r>
          <rPr>
            <sz val="12"/>
            <color indexed="81"/>
            <rFont val="Tahoma"/>
            <family val="2"/>
          </rPr>
          <t xml:space="preserve">
En fonction des enjeux, risques et opportunités indiqués dans la colonne précédente, déterminez ici l'importance que vous accordez à cette cible.
Posez-vous la question suivante : en fonction des enjeux retenus,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shapeId="0" xr:uid="{00000000-0006-0000-0700-000004000000}">
      <text>
        <r>
          <rPr>
            <b/>
            <sz val="11"/>
            <color indexed="81"/>
            <rFont val="Tahoma"/>
            <family val="2"/>
          </rPr>
          <t xml:space="preserve">
</t>
        </r>
        <r>
          <rPr>
            <sz val="12"/>
            <color indexed="81"/>
            <rFont val="Tahoma"/>
            <family val="2"/>
          </rPr>
          <t xml:space="preserve">Notez ici le niveau de performance ACTUEL du pays, de la région ou de la collectivité locale au regard des indicateurs de performance de chaque cible. Le niveau de performance est une valeur OBJECTIVE, basée sur l'état de situation RÉEL du pays, de la région ou de la collectivité au moment de l'évaluation. Il s'agit d'apprécier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visibles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la région ou la collectivité pouvant faire figure d'exemples.</t>
        </r>
      </text>
    </comment>
    <comment ref="G5" authorId="0" shapeId="0" xr:uid="{00000000-0006-0000-0700-000005000000}">
      <text>
        <r>
          <rPr>
            <sz val="12"/>
            <color indexed="81"/>
            <rFont val="Tahoma"/>
            <family val="2"/>
          </rPr>
          <t xml:space="preserve">
Inscrivez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œuvre.
Utilisez l'ensemble des informations à votre disposition pour documenter cette section. Précisez par exemple : 
- l'inscription d'enjeux associés à la cible dans le ou les documents de planification;
- les programmes et stratégies existants, avec les organisations responsables;
- les mesures, projets et actions mis en œuvre sur le territoire;
- les partenaires actifs relativement à ces enjeux;
- les statistiques et indicateurs de suivi pertinents;
- les financements disponibles.</t>
        </r>
      </text>
    </comment>
    <comment ref="H5" authorId="0" shapeId="0" xr:uid="{00000000-0006-0000-0700-00000600000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ou État) sont attribués les pouvoirs et responsabilités relatifs à chaque cible.
Les valeurs numérales de 1 à 4 sont utilisées pour déterminer le niveau de compétence.
</t>
        </r>
        <r>
          <rPr>
            <b/>
            <sz val="12"/>
            <color indexed="81"/>
            <rFont val="Tahoma"/>
            <family val="2"/>
          </rPr>
          <t xml:space="preserve">1 - Compétence exclusive de la collectivité locale
</t>
        </r>
        <r>
          <rPr>
            <sz val="12"/>
            <color indexed="81"/>
            <rFont val="Tahoma"/>
            <family val="2"/>
          </rPr>
          <t>Les collectivités locales disposent de la compétence pleine et entière pour agir sur cette cible. Elles ont la capacité d'agir de manière directe, efficace et adaptée.</t>
        </r>
        <r>
          <rPr>
            <b/>
            <sz val="12"/>
            <color indexed="81"/>
            <rFont val="Tahoma"/>
            <family val="2"/>
          </rPr>
          <t xml:space="preserve">
2 - Compétence partagée entre la collectivité locale et l'État
</t>
        </r>
        <r>
          <rPr>
            <sz val="12"/>
            <color indexed="81"/>
            <rFont val="Tahoma"/>
            <family val="2"/>
          </rPr>
          <t>Les collectivités locales disposent d'une certaine compétence pour agir sur cette cible, mais cette compétence est partagée avec l'État. Elles ont toutefois la capacité d'agir de manière directe, en collaboration avec d'autres acteurs.</t>
        </r>
        <r>
          <rPr>
            <b/>
            <sz val="12"/>
            <color indexed="81"/>
            <rFont val="Tahoma"/>
            <family val="2"/>
          </rPr>
          <t xml:space="preserve">
3 - Compétence de l'État avec l'appui de la collectivité locale</t>
        </r>
        <r>
          <rPr>
            <sz val="12"/>
            <color indexed="81"/>
            <rFont val="Tahoma"/>
            <family val="2"/>
          </rPr>
          <t xml:space="preserve">
L'État central dispose de la principale compétence nécessaire pour agir sur cette cible, mais peut déléguer la mise en œuvre des stratégies, des programmes et des actions à l'échelle locale. Les collectivités locales disposent de certaines capacités d'action sur le terrain, mais ne disposent pas du pouvoir décisionnel.
</t>
        </r>
        <r>
          <rPr>
            <b/>
            <sz val="12"/>
            <color indexed="81"/>
            <rFont val="Tahoma"/>
            <family val="2"/>
          </rPr>
          <t xml:space="preserve">
4 - Compétence exclusive de l'État
</t>
        </r>
        <r>
          <rPr>
            <sz val="12"/>
            <color indexed="81"/>
            <rFont val="Tahoma"/>
            <family val="2"/>
          </rPr>
          <t>L'État central dispose de la compétence pleine et entière pour agir sur cette cible. Les collectivités locales ne disposent pas de capacités d'action, mais elles peuvent parfois influer sur les priorités par des représentations à l'échelle nationale.</t>
        </r>
      </text>
    </comment>
    <comment ref="I5" authorId="0" shapeId="0" xr:uid="{00000000-0006-0000-0700-000007000000}">
      <text>
        <r>
          <rPr>
            <sz val="12"/>
            <color indexed="81"/>
            <rFont val="Tahoma"/>
            <family val="2"/>
          </rPr>
          <t xml:space="preserve">
Inscrivez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techniques et financiers qui peuvent agir sur la cible;
- la nature des relations entre l'État et les collectivités locales concernant les enjeux de la cible, etc.
</t>
        </r>
      </text>
    </comment>
    <comment ref="J5" authorId="0" shapeId="0" xr:uid="{00000000-0006-0000-0700-000008000000}">
      <text>
        <r>
          <rPr>
            <sz val="11"/>
            <color indexed="81"/>
            <rFont val="Tahoma"/>
            <family val="2"/>
          </rPr>
          <t xml:space="preserve">
Cette colonne se compile de manière automatique. 
Le niveau de priorité de la cible est déterminé en fonction de ses niveaux d'importance et de performance actuels. 
De façon générale, plus une cible est jugée importante et peu performante, plus elle sera jugée prioritaire. Il sera alors urgent d'intervenir et de mettre en œuvre des stratégies d'actions pour cette cible. Inversement, pour les cibles moins importantes et déjà performantes, le niveau de priorité sera moins élevé. 
Le niveau de priorité est précisé automatiquement dans cette colonne, selon le tableau présenté dans l'onglet « Résultats ».</t>
        </r>
        <r>
          <rPr>
            <sz val="12"/>
            <color indexed="81"/>
            <rFont val="Tahoma"/>
            <family val="2"/>
          </rPr>
          <t xml:space="preserve">
</t>
        </r>
      </text>
    </comment>
    <comment ref="AW5" authorId="0" shapeId="0" xr:uid="{00000000-0006-0000-07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700-00000A000000}">
      <text>
        <r>
          <rPr>
            <sz val="12"/>
            <color indexed="81"/>
            <rFont val="Tahoma"/>
            <family val="2"/>
          </rPr>
          <t xml:space="preserve">Inscrivez ici des suggestions de stratégies d'actions pouvant contribuer à l'atteinte de la cible. Vous pouvez inclure des actions déjà planifiées, le cas échéant.
Ces propositions peuvent être de nature stratégique (faire partie de la planification, d'une stratégie locale, nationale ou sectorielle) ou pratique (donner naissance à des programmes ou à des projets à mettre en place). 
Elles peuvent être inspirées d'initiatives d'autres pays, régions ou collectivités locales, d'un partage de bonnes pratiques, de la littérature, d'expériences personnelles des analystes, etc. 
Les propositions devront ensuite faire l'objet d'un processus de priorisation. Les actions retenues devront donner lieu à une analyse de faisabilité et d'impacts. Il ne s'agit pas ici d'écrire le plan de développement, mais de donner des idées et pistes d'actions aux planificateurs chargés d'élaborer le plan.   </t>
        </r>
      </text>
    </comment>
    <comment ref="AY5" authorId="0" shapeId="0" xr:uid="{00000000-0006-0000-07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700-00000C000000}">
      <text>
        <r>
          <rPr>
            <b/>
            <sz val="11"/>
            <color indexed="81"/>
            <rFont val="Tahoma"/>
            <family val="2"/>
          </rPr>
          <t xml:space="preserve">Cette cible vise à : 
</t>
        </r>
        <r>
          <rPr>
            <sz val="11"/>
            <color indexed="81"/>
            <rFont val="Tahoma"/>
            <family val="2"/>
          </rPr>
          <t xml:space="preserve">Faire en sorte que toutes les filles et tous les garçons suivent un cycle complet d’enseignement primaire et secondaire.
</t>
        </r>
      </text>
    </comment>
    <comment ref="G7" authorId="0" shapeId="0" xr:uid="{00000000-0006-0000-0700-00000D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4.1.1 Proportion d’enfants et de jeunes : 
a) en cours élémentaire 
b) en fin de cycle primaire 
c) en fin de premier cycle du secondaire qui maîtrisent au moins les normes d’aptitudes minimales en i) lecture et ii) mathématiques, par sexe</t>
        </r>
      </text>
    </comment>
    <comment ref="C8" authorId="0" shapeId="0" xr:uid="{00000000-0006-0000-0700-00000E000000}">
      <text>
        <r>
          <rPr>
            <b/>
            <sz val="11"/>
            <color indexed="81"/>
            <rFont val="Tahoma"/>
            <family val="2"/>
          </rPr>
          <t xml:space="preserve">Cette cible vise à :
</t>
        </r>
        <r>
          <rPr>
            <sz val="11"/>
            <color indexed="81"/>
            <rFont val="Tahoma"/>
            <family val="2"/>
          </rPr>
          <t xml:space="preserve">Faire en sorte que tous aient accès à des activités de développement, à des soins de la petite enfance et à une éducation préscolaire de qualité.
</t>
        </r>
      </text>
    </comment>
    <comment ref="G8" authorId="0" shapeId="0" xr:uid="{00000000-0006-0000-0700-00000F000000}">
      <text>
        <r>
          <rPr>
            <sz val="11"/>
            <color indexed="81"/>
            <rFont val="Tahoma"/>
            <family val="2"/>
          </rPr>
          <t xml:space="preserve">
</t>
        </r>
        <r>
          <rPr>
            <b/>
            <sz val="11"/>
            <color indexed="81"/>
            <rFont val="Tahoma"/>
            <family val="2"/>
          </rPr>
          <t xml:space="preserve">Indicateurs proposés : 
</t>
        </r>
        <r>
          <rPr>
            <sz val="11"/>
            <color indexed="81"/>
            <rFont val="Tahoma"/>
            <family val="2"/>
          </rPr>
          <t>4.2.1 Proportion d’enfants de moins de 5 ans dont le développement est en bonne voie en matière de santé, d’apprentissage et de bien-être psychosocial, par sexe
4.2.2 Taux de participation à des activités organisées d’apprentissage (un an avant l’âge officiel de scolarisation au primaire), par sexe</t>
        </r>
      </text>
    </comment>
    <comment ref="C9" authorId="0" shapeId="0" xr:uid="{00000000-0006-0000-0700-000010000000}">
      <text>
        <r>
          <rPr>
            <b/>
            <sz val="11"/>
            <color indexed="81"/>
            <rFont val="Tahoma"/>
            <family val="2"/>
          </rPr>
          <t xml:space="preserve">Cette cible vise à : </t>
        </r>
        <r>
          <rPr>
            <sz val="11"/>
            <color indexed="81"/>
            <rFont val="Tahoma"/>
            <family val="2"/>
          </rPr>
          <t xml:space="preserve">
Faire en sorte que tous aient accès à un enseignement technique, professionnel ou tertiaire, y compris universitaire.
</t>
        </r>
      </text>
    </comment>
    <comment ref="G9" authorId="0" shapeId="0" xr:uid="{00000000-0006-0000-0700-000011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4.3.1 Taux de participation des jeunes et des adultes à un programme d’éducation et de formation scolaire ou non scolaire au cours des 12 mois précédents, par sexe</t>
        </r>
      </text>
    </comment>
    <comment ref="C10" authorId="0" shapeId="0" xr:uid="{00000000-0006-0000-0700-000012000000}">
      <text>
        <r>
          <rPr>
            <b/>
            <sz val="11"/>
            <color indexed="81"/>
            <rFont val="Tahoma"/>
            <family val="2"/>
          </rPr>
          <t xml:space="preserve">Cette cible vise à : 
</t>
        </r>
        <r>
          <rPr>
            <sz val="11"/>
            <color indexed="81"/>
            <rFont val="Tahoma"/>
            <family val="2"/>
          </rPr>
          <t xml:space="preserve">Augmenter le nombre de jeunes et d’adultes disposant des compétences nécessaires à l’obtention d’un travail décent et à l’entrepreneuriat.
</t>
        </r>
      </text>
    </comment>
    <comment ref="G10" authorId="0" shapeId="0" xr:uid="{00000000-0006-0000-0700-000013000000}">
      <text>
        <r>
          <rPr>
            <sz val="11"/>
            <color indexed="81"/>
            <rFont val="Tahoma"/>
            <family val="2"/>
          </rPr>
          <t xml:space="preserve">
</t>
        </r>
        <r>
          <rPr>
            <b/>
            <sz val="11"/>
            <color indexed="81"/>
            <rFont val="Tahoma"/>
            <family val="2"/>
          </rPr>
          <t xml:space="preserve">Indicateurs proposés : 
</t>
        </r>
        <r>
          <rPr>
            <sz val="11"/>
            <color indexed="81"/>
            <rFont val="Tahoma"/>
            <family val="2"/>
          </rPr>
          <t>4.4.1 Proportion de jeunes et d’adultes ayant des compétences en informatique et en communication, par type de compétence</t>
        </r>
        <r>
          <rPr>
            <sz val="9"/>
            <color indexed="81"/>
            <rFont val="Tahoma"/>
            <family val="2"/>
          </rPr>
          <t xml:space="preserve">
</t>
        </r>
      </text>
    </comment>
    <comment ref="C11" authorId="0" shapeId="0" xr:uid="{00000000-0006-0000-0700-000014000000}">
      <text>
        <r>
          <rPr>
            <b/>
            <sz val="11"/>
            <color indexed="81"/>
            <rFont val="Tahoma"/>
            <family val="2"/>
          </rPr>
          <t xml:space="preserve">Cette cible vise à : 
</t>
        </r>
        <r>
          <rPr>
            <sz val="11"/>
            <color indexed="81"/>
            <rFont val="Tahoma"/>
            <family val="2"/>
          </rPr>
          <t xml:space="preserve">Éliminer les inégalités entre les sexes dans le domaine de l’éducation. 
Assurer l’égalité d’accès des personnes vulnérables à tous les niveaux d’enseignement et de formation professionnelle.
</t>
        </r>
      </text>
    </comment>
    <comment ref="G11" authorId="0" shapeId="0" xr:uid="{00000000-0006-0000-0700-000015000000}">
      <text>
        <r>
          <rPr>
            <sz val="11"/>
            <color indexed="81"/>
            <rFont val="Tahoma"/>
            <family val="2"/>
          </rPr>
          <t xml:space="preserve">
</t>
        </r>
        <r>
          <rPr>
            <b/>
            <sz val="11"/>
            <color indexed="81"/>
            <rFont val="Tahoma"/>
            <family val="2"/>
          </rPr>
          <t xml:space="preserve">Indicateurs proposés : 
</t>
        </r>
        <r>
          <rPr>
            <sz val="11"/>
            <color indexed="81"/>
            <rFont val="Tahoma"/>
            <family val="2"/>
          </rPr>
          <t>4.5.1 Indices de parité (femmes/hommes, urbain/rural, quintile inférieur/supérieur de richesse et d'autres paramètres tels que le handicap, le statut d'Autochtone et les situations de conflit, à mesure que les données deviennent disponibles) pour tous les indicateurs dans le domaine de l’éducation de cette liste pouvant être ventilés</t>
        </r>
      </text>
    </comment>
    <comment ref="C12" authorId="0" shapeId="0" xr:uid="{00000000-0006-0000-0700-000016000000}">
      <text>
        <r>
          <rPr>
            <b/>
            <sz val="11"/>
            <color indexed="81"/>
            <rFont val="Tahoma"/>
            <family val="2"/>
          </rPr>
          <t xml:space="preserve">Cette cible vise à : 
</t>
        </r>
        <r>
          <rPr>
            <sz val="11"/>
            <color indexed="81"/>
            <rFont val="Tahoma"/>
            <family val="2"/>
          </rPr>
          <t xml:space="preserve">Veiller à ce que tous sachent lire, écrire et compter. 
</t>
        </r>
      </text>
    </comment>
    <comment ref="G12" authorId="0" shapeId="0" xr:uid="{00000000-0006-0000-0700-000017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4.6.1 Pourcentage de la population d’un groupe d’âge donné ayant les compétences voulues à au moins un niveau d’aptitude fixé : 
a) en alphabétisme fonctionnel
b) en numératie fonctionnelle</t>
        </r>
        <r>
          <rPr>
            <sz val="9"/>
            <color indexed="81"/>
            <rFont val="Tahoma"/>
            <family val="2"/>
          </rPr>
          <t xml:space="preserve">
</t>
        </r>
      </text>
    </comment>
    <comment ref="C13" authorId="0" shapeId="0" xr:uid="{00000000-0006-0000-0700-000018000000}">
      <text>
        <r>
          <rPr>
            <b/>
            <sz val="11"/>
            <color indexed="81"/>
            <rFont val="Tahoma"/>
            <family val="2"/>
          </rPr>
          <t xml:space="preserve">Cette cible vise à : 
</t>
        </r>
        <r>
          <rPr>
            <sz val="11"/>
            <color indexed="81"/>
            <rFont val="Tahoma"/>
            <family val="2"/>
          </rPr>
          <t xml:space="preserve">Faire en sorte que tous les élèves acquièrent les connaissances et compétences nécessaires pour promouvoir le développement durable.
</t>
        </r>
      </text>
    </comment>
    <comment ref="G13" authorId="0" shapeId="0" xr:uid="{00000000-0006-0000-0700-000019000000}">
      <text>
        <r>
          <rPr>
            <b/>
            <sz val="11"/>
            <color indexed="81"/>
            <rFont val="Tahoma"/>
            <family val="2"/>
          </rPr>
          <t xml:space="preserve">
Indicateurs proposés : </t>
        </r>
        <r>
          <rPr>
            <sz val="11"/>
            <color indexed="81"/>
            <rFont val="Tahoma"/>
            <family val="2"/>
          </rPr>
          <t xml:space="preserve">
4.7.1 Degré d’intégration i) de l’éducation à la citoyenneté mondiale et ii) de l’éducation au développement durable, y compris l’égalité des sexes et le respect des droits de l’homme, dans : 
a) les politiques nationales d’éducation
b) les programmes d’enseignement 
c) la formation des enseignants 
c) l’évaluation des étudiants
</t>
        </r>
      </text>
    </comment>
    <comment ref="C14" authorId="0" shapeId="0" xr:uid="{00000000-0006-0000-0700-00001A000000}">
      <text>
        <r>
          <rPr>
            <b/>
            <sz val="11"/>
            <color indexed="81"/>
            <rFont val="Tahoma"/>
            <family val="2"/>
          </rPr>
          <t xml:space="preserve">Cette cible vise à : 
</t>
        </r>
        <r>
          <rPr>
            <sz val="11"/>
            <color indexed="81"/>
            <rFont val="Tahoma"/>
            <family val="2"/>
          </rPr>
          <t xml:space="preserve">Faire construire des établissements scolaires adaptés aux enfants, aux personnes handicapées et aux deux sexes. 
Adapter des établissements existants à cette fin. 
Fournir un cadre d’apprentissage sûr, exempt de violence et accessible à tous. 
</t>
        </r>
      </text>
    </comment>
    <comment ref="G14" authorId="0" shapeId="0" xr:uid="{00000000-0006-0000-0700-00001B000000}">
      <text>
        <r>
          <rPr>
            <sz val="11"/>
            <color indexed="81"/>
            <rFont val="Tahoma"/>
            <family val="2"/>
          </rPr>
          <t xml:space="preserve">
</t>
        </r>
        <r>
          <rPr>
            <b/>
            <sz val="11"/>
            <color indexed="81"/>
            <rFont val="Tahoma"/>
            <family val="2"/>
          </rPr>
          <t xml:space="preserve">Indicateurs proposés : 
</t>
        </r>
        <r>
          <rPr>
            <sz val="11"/>
            <color indexed="81"/>
            <rFont val="Tahoma"/>
            <family val="2"/>
          </rPr>
          <t>4.a.1 Proportion d’établissements scolaires ayant accès à : 
a) l’électricité 
b) Internet à des fins pédagogiques 
c) des ordinateurs à des fins pédagogiques 
d) des infrastructures et du matériel adaptés aux élèves handicapés 
e) une alimentation de base en eau potable 
f) des installations sanitaires de base séparées pour hommes et femmes 
g) des équipements de base pour le lavage des mains (conformément aux indicateurs définis dans le cadre de l’initiative Eau, Assainissement et Hygiène pour tous [WASH])</t>
        </r>
      </text>
    </comment>
    <comment ref="C15" authorId="0" shapeId="0" xr:uid="{00000000-0006-0000-0700-00001C000000}">
      <text>
        <r>
          <rPr>
            <b/>
            <sz val="11"/>
            <color indexed="81"/>
            <rFont val="Tahoma"/>
            <family val="2"/>
          </rPr>
          <t xml:space="preserve">Cette cible vise à : </t>
        </r>
        <r>
          <rPr>
            <sz val="11"/>
            <color indexed="81"/>
            <rFont val="Tahoma"/>
            <family val="2"/>
          </rPr>
          <t xml:space="preserve">
Augmenter le nombre de bourses d’études offertes pour financer le suivi d’études supérieures.
</t>
        </r>
        <r>
          <rPr>
            <b/>
            <sz val="11"/>
            <color indexed="81"/>
            <rFont val="Tahoma"/>
            <family val="2"/>
          </rPr>
          <t xml:space="preserve">
</t>
        </r>
      </text>
    </comment>
    <comment ref="G15" authorId="0" shapeId="0" xr:uid="{00000000-0006-0000-0700-00001D000000}">
      <text>
        <r>
          <rPr>
            <b/>
            <sz val="11"/>
            <color indexed="81"/>
            <rFont val="Tahoma"/>
            <family val="2"/>
          </rPr>
          <t xml:space="preserve">
Indicateurs proposés : </t>
        </r>
        <r>
          <rPr>
            <sz val="11"/>
            <color indexed="81"/>
            <rFont val="Tahoma"/>
            <family val="2"/>
          </rPr>
          <t xml:space="preserve">
4.b.1 Volume de l’aide publique au développement consacrée aux bourses d’études, par secteur et type de formation</t>
        </r>
      </text>
    </comment>
    <comment ref="C16" authorId="0" shapeId="0" xr:uid="{00000000-0006-0000-0700-00001E000000}">
      <text>
        <r>
          <rPr>
            <b/>
            <sz val="11"/>
            <color indexed="81"/>
            <rFont val="Tahoma"/>
            <family val="2"/>
          </rPr>
          <t xml:space="preserve">Cette cible vise à : 
</t>
        </r>
        <r>
          <rPr>
            <sz val="11"/>
            <color indexed="81"/>
            <rFont val="Tahoma"/>
            <family val="2"/>
          </rPr>
          <t xml:space="preserve">Accroître le nombre d’enseignants qualifiés.
</t>
        </r>
      </text>
    </comment>
    <comment ref="G16" authorId="0" shapeId="0" xr:uid="{00000000-0006-0000-0700-00001F000000}">
      <text>
        <r>
          <rPr>
            <sz val="11"/>
            <color indexed="81"/>
            <rFont val="Tahoma"/>
            <family val="2"/>
          </rPr>
          <t xml:space="preserve">
</t>
        </r>
        <r>
          <rPr>
            <b/>
            <sz val="11"/>
            <color indexed="81"/>
            <rFont val="Tahoma"/>
            <family val="2"/>
          </rPr>
          <t xml:space="preserve">Indicateurs proposés : 
</t>
        </r>
        <r>
          <rPr>
            <sz val="11"/>
            <color indexed="81"/>
            <rFont val="Tahoma"/>
            <family val="2"/>
          </rPr>
          <t>4.c.1 Proportion d’enseignants : 
a) au préscolaire 
b) au cycle primaire 
c) au premier cycle du secondaire 
d) au deuxième cycle du secondaire qui ont suivi (avant leur entrée en fonction ou en cours d’activité) au moins les formations organisées à leur intention (notamment dans le domaine pédagogique) qui sont requises pour pouvoir enseigner au niveau pertinent dans un pays donné</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800-00000100000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shapeId="0" xr:uid="{00000000-0006-0000-0800-000002000000}">
      <text>
        <r>
          <rPr>
            <sz val="11"/>
            <color indexed="81"/>
            <rFont val="Tahoma"/>
            <family val="2"/>
          </rPr>
          <t xml:space="preserve">
</t>
        </r>
        <r>
          <rPr>
            <sz val="12"/>
            <color indexed="81"/>
            <rFont val="Tahoma"/>
            <family val="2"/>
          </rPr>
          <t xml:space="preserve">Précisez dans cette colonne les opportunités et les menaces (ou risques) qui pourraient être associées à chacune des cibles, pour la zone étudiée. Les opportunités et les menaces peuvent être liées à des spécificités nationales ou locales, à des pressions externes, à des contextes temporaires ou permanents. 
Quels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 Éloignement des centres de développement économique.
- Absence d'infrastructures.
- Difficulté d'accès aux services de base.
- Absence de programmes de soutien aux plus défavorisés.
- Faible diversification de l'activité économique.
- Difficulté d'accès au crédit.
- Prix élevé des biens et services.
- Vulnérabilité particulière aux changements climatiques.
- Activité économique fortement agricole, etc.  
</t>
        </r>
      </text>
    </comment>
    <comment ref="E5" authorId="0" shapeId="0" xr:uid="{00000000-0006-0000-0800-000003000000}">
      <text>
        <r>
          <rPr>
            <sz val="12"/>
            <color indexed="81"/>
            <rFont val="Tahoma"/>
            <family val="2"/>
          </rPr>
          <t xml:space="preserve">
En fonction des enjeux, risques et opportunités indiqués dans la colonne précédente, déterminez ici l'importance que vous accordez à cette cible.
Posez-vous la question suivante : en fonction des enjeux retenus,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shapeId="0" xr:uid="{00000000-0006-0000-0800-000004000000}">
      <text>
        <r>
          <rPr>
            <b/>
            <sz val="11"/>
            <color indexed="81"/>
            <rFont val="Tahoma"/>
            <family val="2"/>
          </rPr>
          <t xml:space="preserve">
</t>
        </r>
        <r>
          <rPr>
            <sz val="12"/>
            <color indexed="81"/>
            <rFont val="Tahoma"/>
            <family val="2"/>
          </rPr>
          <t xml:space="preserve">Notez ici le niveau de performance ACTUEL du pays, de la région ou de la collectivité locale au regard des indicateurs de performance de chaque cible. Le niveau de performance est une valeur OBJECTIVE, basée sur l'état de situation RÉEL du pays, de la région ou de la collectivité au moment de l'évaluation. Il s'agit d'apprécier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problématique</t>
        </r>
        <r>
          <rPr>
            <sz val="12"/>
            <color indexed="81"/>
            <rFont val="Tahoma"/>
            <family val="2"/>
          </rPr>
          <t>;</t>
        </r>
        <r>
          <rPr>
            <b/>
            <sz val="12"/>
            <color indexed="81"/>
            <rFont val="Tahoma"/>
            <family val="2"/>
          </rPr>
          <t xml:space="preserve"> </t>
        </r>
        <r>
          <rPr>
            <sz val="12"/>
            <color indexed="81"/>
            <rFont val="Tahoma"/>
            <family val="2"/>
          </rPr>
          <t xml:space="preserve">la situation est relativement inconfortable; il existe une grande marge d'amélioration, même si certains résultats sont visibles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perfectible</t>
        </r>
        <r>
          <rPr>
            <sz val="12"/>
            <color indexed="81"/>
            <rFont val="Tahoma"/>
            <family val="2"/>
          </rPr>
          <t>;</t>
        </r>
        <r>
          <rPr>
            <b/>
            <sz val="12"/>
            <color indexed="81"/>
            <rFont val="Tahoma"/>
            <family val="2"/>
          </rPr>
          <t xml:space="preserv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excellente</t>
        </r>
        <r>
          <rPr>
            <sz val="12"/>
            <color indexed="81"/>
            <rFont val="Tahoma"/>
            <family val="2"/>
          </rPr>
          <t>;</t>
        </r>
        <r>
          <rPr>
            <b/>
            <sz val="12"/>
            <color indexed="81"/>
            <rFont val="Tahoma"/>
            <family val="2"/>
          </rPr>
          <t xml:space="preserve"> </t>
        </r>
        <r>
          <rPr>
            <sz val="12"/>
            <color indexed="81"/>
            <rFont val="Tahoma"/>
            <family val="2"/>
          </rPr>
          <t>la situation actuelle est très confortable, le pays, le région ou la collectivité pouvant faire figure d'exemples.</t>
        </r>
      </text>
    </comment>
    <comment ref="G5" authorId="0" shapeId="0" xr:uid="{00000000-0006-0000-0800-000005000000}">
      <text>
        <r>
          <rPr>
            <sz val="12"/>
            <color indexed="81"/>
            <rFont val="Tahoma"/>
            <family val="2"/>
          </rPr>
          <t xml:space="preserve">
Inscrivez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œuvre.
Utilisez l'ensemble des informations à votre disposition pour documenter cette section. Précisez par exemple : 
- l'inscription d'enjeux associés à la cible dans le ou les documents de planification;
- les programmes et stratégies existants, avec les organisations responsables;
- les mesures, projets et actions mis en œuvre sur le territoire;
- les partenaires actifs relativement à ces enjeux;
- les statistiques et indicateurs de suivi pertinents;
- les financements disponibles.</t>
        </r>
        <r>
          <rPr>
            <sz val="11"/>
            <color indexed="81"/>
            <rFont val="Tahoma"/>
            <family val="2"/>
          </rPr>
          <t xml:space="preserve">
</t>
        </r>
      </text>
    </comment>
    <comment ref="H5" authorId="0" shapeId="0" xr:uid="{00000000-0006-0000-0800-000006000000}">
      <text>
        <r>
          <rPr>
            <sz val="12"/>
            <color indexed="81"/>
            <rFont val="Tahoma"/>
            <family val="2"/>
          </rPr>
          <t xml:space="preserve">Notez ici le niveau estimé de compétence (ou de responsabilité), sur le plan juridique, dont dispose l'administration nationale, régionale ou locale (selon le cas) pour agir sur chacune des cibles. 
Il s'agit de déterminer à quelle échelle de gouvernance (collectivité locale ou État) sont attribués les pouvoirs et responsabilités relatifs à chaque cible.
Les valeurs numérales de 1 à 4 sont utilisées pour déterminer le niveau de compétence.
</t>
        </r>
        <r>
          <rPr>
            <b/>
            <sz val="12"/>
            <color indexed="81"/>
            <rFont val="Tahoma"/>
            <family val="2"/>
          </rPr>
          <t xml:space="preserve">1 - Compétence exclusive de la collectivité locale
</t>
        </r>
        <r>
          <rPr>
            <sz val="12"/>
            <color indexed="81"/>
            <rFont val="Tahoma"/>
            <family val="2"/>
          </rPr>
          <t>Les collectivités locales disposent de la compétence pleine et entière pour agir sur cette cible. Elles ont la capacité d'agir de manière directe, efficace et adaptée.</t>
        </r>
        <r>
          <rPr>
            <b/>
            <sz val="12"/>
            <color indexed="81"/>
            <rFont val="Tahoma"/>
            <family val="2"/>
          </rPr>
          <t xml:space="preserve">
2 - Compétence partagée entre la collectivité locale et l'État
</t>
        </r>
        <r>
          <rPr>
            <sz val="12"/>
            <color indexed="81"/>
            <rFont val="Tahoma"/>
            <family val="2"/>
          </rPr>
          <t>Les collectivités locales disposent d'une certaine compétence pour agir sur cette cible, mais cette compétence est partagée avec l'État. Elles ont toutefois la capacité d'agir de manière directe, en collaboration avec d'autres acteurs.</t>
        </r>
        <r>
          <rPr>
            <b/>
            <sz val="12"/>
            <color indexed="81"/>
            <rFont val="Tahoma"/>
            <family val="2"/>
          </rPr>
          <t xml:space="preserve">
3 - Compétence de l'État avec l'appui de la collectivité locale
</t>
        </r>
        <r>
          <rPr>
            <sz val="12"/>
            <color indexed="81"/>
            <rFont val="Tahoma"/>
            <family val="2"/>
          </rPr>
          <t xml:space="preserve">L'État central dispose de la principale compétence nécessaire pour agir sur cette cible, mais peut déléguer la mise en œuvre des stratégies, des programmes et des actions à l'échelle locale. Les collectivités locales disposent de certaines capacités d'action sur le terrain, mais ne disposent pas du pouvoir décisionnel.
</t>
        </r>
        <r>
          <rPr>
            <b/>
            <sz val="12"/>
            <color indexed="81"/>
            <rFont val="Tahoma"/>
            <family val="2"/>
          </rPr>
          <t xml:space="preserve">
4 - Compétence exclusive de l'État
</t>
        </r>
        <r>
          <rPr>
            <sz val="12"/>
            <color indexed="81"/>
            <rFont val="Tahoma"/>
            <family val="2"/>
          </rPr>
          <t>L'État central dispose de la compétence pleine et entière pour agir sur cette cible. Les collectivités locales ne disposent pas de capacités d'action, mais elles peuvent parfois influer sur les priorités par des représentations à l'échelle nationale.</t>
        </r>
      </text>
    </comment>
    <comment ref="I5" authorId="0" shapeId="0" xr:uid="{00000000-0006-0000-0800-000007000000}">
      <text>
        <r>
          <rPr>
            <sz val="12"/>
            <color indexed="81"/>
            <rFont val="Tahoma"/>
            <family val="2"/>
          </rPr>
          <t xml:space="preserve">
Inscrivez dans cette colonne toutes les forces et les faiblesses du pays, de la région ou de la collectivité locale (selon le cas) en lien avec chaque cible. 
Ces forces et faiblesses doivent référer aux capacités d'actions réelles sur le terrain des acteurs.
Précisez par exemple : 
- la nature des capacités à l'échelon local;
- les ressources humaines, financières et techniques disponibles;
- les partenaires techniques et financiers qui peuvent agir sur la cible;
- la nature des relations entre l'État et les collectivités locales concernant les enjeux de la cible, etc.
</t>
        </r>
      </text>
    </comment>
    <comment ref="J5" authorId="0" shapeId="0" xr:uid="{00000000-0006-0000-0800-000008000000}">
      <text>
        <r>
          <rPr>
            <sz val="12"/>
            <color indexed="81"/>
            <rFont val="Tahoma"/>
            <family val="2"/>
          </rPr>
          <t xml:space="preserve">
Cette colonne se compile de manière automatique. 
Le niveau de priorité de la cible est déterminé en fonction de ses niveaux d'importance et de performance actuels. 
De façon générale, plus une cible est jugée importante et peu performante, plus elle sera jugée prioritaire. Il sera alors urgent d'intervenir et de mettre en œuvre des stratégies d'actions pour cette cible. Inversement, pour les cibles moins importantes et déjà performantes, le niveau de priorité sera moins élevé. 
Le niveau de priorité est précisé automatiquement dans cette colonne, selon le tableau présenté dans l'onglet « Résultats ».
</t>
        </r>
      </text>
    </comment>
    <comment ref="AW5" authorId="0" shapeId="0" xr:uid="{00000000-0006-0000-08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800-00000A000000}">
      <text>
        <r>
          <rPr>
            <sz val="12"/>
            <color indexed="81"/>
            <rFont val="Tahoma"/>
            <family val="2"/>
          </rPr>
          <t xml:space="preserve">
Inscrivez ici des suggestions de stratégies d'action pouvant contribuer à l'atteinte de la cible. Vous pouvez inclure des actions déjà planifiées, le cas échéant.
Ces propositions peuvent être de nature stratégique (faire partie de la planification, d'une stratégie locale, nationale ou sectorielle) ou pratique (donner naissance à des programmes ou à des projets à mettre en place). 
Elles peuvent être inspirées d'initiatives d'autres pays, régions ou collectivités locales, d'un partage de bonnes pratiques, de la littérature, d'expériences personnelles des analystes, etc. 
Les propositions devront ensuite faire l'objet d'un processus de priorisation. Les actions retenues devront donner lieu à une analyse de faisabilité et d'impacts. Il ne s'agit pas ici d'écrire le plan de développement, mais de donner des idées et pistes d'actions aux planificateurs chargés d'élaborer le plan. </t>
        </r>
      </text>
    </comment>
    <comment ref="AY5" authorId="0" shapeId="0" xr:uid="{00000000-0006-0000-08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800-00000C000000}">
      <text>
        <r>
          <rPr>
            <b/>
            <sz val="11"/>
            <color indexed="81"/>
            <rFont val="Tahoma"/>
            <family val="2"/>
          </rPr>
          <t xml:space="preserve">Cette cible vise à : </t>
        </r>
        <r>
          <rPr>
            <sz val="11"/>
            <color indexed="81"/>
            <rFont val="Tahoma"/>
            <family val="2"/>
          </rPr>
          <t xml:space="preserve">
Mettre fin à toutes les formes de discrimination à l’égard des femmes et des filles. 
</t>
        </r>
      </text>
    </comment>
    <comment ref="G7" authorId="0" shapeId="0" xr:uid="{00000000-0006-0000-0800-00000D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5.1.1 Présence ou absence d’un cadre juridique visant à promouvoir ainsi qu'à faire respecter et suivre l’application des principes d’égalité des sexes et de non-discrimination fondée sur le sexe</t>
        </r>
      </text>
    </comment>
    <comment ref="C8" authorId="0" shapeId="0" xr:uid="{00000000-0006-0000-0800-00000E000000}">
      <text>
        <r>
          <rPr>
            <b/>
            <sz val="11"/>
            <color indexed="81"/>
            <rFont val="Tahoma"/>
            <family val="2"/>
          </rPr>
          <t xml:space="preserve">Cette cible vise à : 
</t>
        </r>
        <r>
          <rPr>
            <sz val="11"/>
            <color indexed="81"/>
            <rFont val="Tahoma"/>
            <family val="2"/>
          </rPr>
          <t xml:space="preserve">Éliminer toutes les formes de violence faite aux femmes et aux filles.
Éliminer la traite, l’exploitation sexuelle et d’autres types d’exploitation. 
</t>
        </r>
      </text>
    </comment>
    <comment ref="G8" authorId="0" shapeId="0" xr:uid="{00000000-0006-0000-0800-00000F000000}">
      <text>
        <r>
          <rPr>
            <sz val="11"/>
            <color indexed="81"/>
            <rFont val="Tahoma"/>
            <family val="2"/>
          </rPr>
          <t xml:space="preserve">
</t>
        </r>
        <r>
          <rPr>
            <b/>
            <sz val="11"/>
            <color indexed="81"/>
            <rFont val="Tahoma"/>
            <family val="2"/>
          </rPr>
          <t xml:space="preserve">Indicateurs proposés : 
</t>
        </r>
        <r>
          <rPr>
            <sz val="11"/>
            <color indexed="81"/>
            <rFont val="Tahoma"/>
            <family val="2"/>
          </rPr>
          <t>5.2.1 Proportion de femmes et de filles âgées de 15 ans ou plus ayant vécu en couple victimes de violences physiques, sexuelles ou psychologiques infligées au cours des 12 mois précédents par leur partenaire actuel ou un ancien partenaire, par forme de violence et par âge
5.2.2 Proportion de femmes et de filles âgées de 15 ans ou plus victimes de violences sexuelles infligées au cours des 12 mois précédents par une personne autre que leur partenaire intime, par âge et lieu des faits</t>
        </r>
      </text>
    </comment>
    <comment ref="C9" authorId="0" shapeId="0" xr:uid="{00000000-0006-0000-0800-000010000000}">
      <text>
        <r>
          <rPr>
            <b/>
            <sz val="11"/>
            <color indexed="81"/>
            <rFont val="Tahoma"/>
            <family val="2"/>
          </rPr>
          <t xml:space="preserve">Cette cible vise à : </t>
        </r>
        <r>
          <rPr>
            <sz val="11"/>
            <color indexed="81"/>
            <rFont val="Tahoma"/>
            <family val="2"/>
          </rPr>
          <t xml:space="preserve">
Éliminer toutes les pratiques préjudiciables, telles que le mariage des enfants, le mariage précoce ou forcé et la mutilation génitale féminine. 
</t>
        </r>
      </text>
    </comment>
    <comment ref="G9" authorId="0" shapeId="0" xr:uid="{00000000-0006-0000-0800-000011000000}">
      <text>
        <r>
          <rPr>
            <b/>
            <sz val="11"/>
            <color indexed="81"/>
            <rFont val="Tahoma"/>
            <family val="2"/>
          </rPr>
          <t xml:space="preserve">
Indicateurs proposés : </t>
        </r>
        <r>
          <rPr>
            <sz val="11"/>
            <color indexed="81"/>
            <rFont val="Tahoma"/>
            <family val="2"/>
          </rPr>
          <t xml:space="preserve">
5.3.1 Proportion de femmes âgées de 20 à 24 ans qui étaient mariées ou en couple avant l’âge de 15 ans ou de 18 ans
5.3.2 Proportion de filles et de femmes âgées de 15 à 49 ans ayant subi une mutilation ou une ablation génitale, par âge</t>
        </r>
      </text>
    </comment>
    <comment ref="C10" authorId="0" shapeId="0" xr:uid="{00000000-0006-0000-0800-000012000000}">
      <text>
        <r>
          <rPr>
            <b/>
            <sz val="11"/>
            <color indexed="81"/>
            <rFont val="Tahoma"/>
            <family val="2"/>
          </rPr>
          <t xml:space="preserve">Cette cible vise à : </t>
        </r>
        <r>
          <rPr>
            <sz val="11"/>
            <color indexed="81"/>
            <rFont val="Tahoma"/>
            <family val="2"/>
          </rPr>
          <t xml:space="preserve">
Faire une place aux soins et aux travaux domestiques non rémunérés et les valoriser.
Faire la promotion du partage des responsabilités dans le ménage et la famille.
</t>
        </r>
      </text>
    </comment>
    <comment ref="G10" authorId="0" shapeId="0" xr:uid="{00000000-0006-0000-0800-000013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5.4.1 Proportion du temps consacré à des soins et à des travaux domestiques non rémunérés, par sexe, âge et lieu de résidence</t>
        </r>
      </text>
    </comment>
    <comment ref="C11" authorId="0" shapeId="0" xr:uid="{00000000-0006-0000-0800-000014000000}">
      <text>
        <r>
          <rPr>
            <b/>
            <sz val="11"/>
            <color indexed="81"/>
            <rFont val="Tahoma"/>
            <family val="2"/>
          </rPr>
          <t xml:space="preserve">Cette cible vise à : 
</t>
        </r>
        <r>
          <rPr>
            <sz val="11"/>
            <color indexed="81"/>
            <rFont val="Tahoma"/>
            <family val="2"/>
          </rPr>
          <t xml:space="preserve">Garantir la participation des femmes aux fonctions de direction dans la vie politique, économique et publique. 
</t>
        </r>
      </text>
    </comment>
    <comment ref="G11" authorId="0" shapeId="0" xr:uid="{00000000-0006-0000-0800-000015000000}">
      <text>
        <r>
          <rPr>
            <sz val="11"/>
            <color indexed="81"/>
            <rFont val="Tahoma"/>
            <family val="2"/>
          </rPr>
          <t xml:space="preserve">
</t>
        </r>
        <r>
          <rPr>
            <b/>
            <sz val="11"/>
            <color indexed="81"/>
            <rFont val="Tahoma"/>
            <family val="2"/>
          </rPr>
          <t xml:space="preserve">Indicateurs proposés : 
</t>
        </r>
        <r>
          <rPr>
            <sz val="11"/>
            <color indexed="81"/>
            <rFont val="Tahoma"/>
            <family val="2"/>
          </rPr>
          <t>5.5.1 Proportion de sièges occupés par des femmes dans les parlements nationaux et les administrations locales
5.5.2 Proportion de femmes occupant des postes de direction</t>
        </r>
      </text>
    </comment>
    <comment ref="C12" authorId="0" shapeId="0" xr:uid="{00000000-0006-0000-0800-000016000000}">
      <text>
        <r>
          <rPr>
            <b/>
            <sz val="11"/>
            <color indexed="81"/>
            <rFont val="Tahoma"/>
            <family val="2"/>
          </rPr>
          <t xml:space="preserve">Cette cible vise à : </t>
        </r>
        <r>
          <rPr>
            <sz val="11"/>
            <color indexed="81"/>
            <rFont val="Tahoma"/>
            <family val="2"/>
          </rPr>
          <t xml:space="preserve">
Assurer l’accès aux soins de santé sexuelle et procréative. 
Faire en sorte que chacun puisse exercer ses droits en matière de procréation.
</t>
        </r>
      </text>
    </comment>
    <comment ref="G12" authorId="0" shapeId="0" xr:uid="{00000000-0006-0000-0800-000017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5.6.1 Proportion de femmes âgées de 15 à 49 ans prenant, en connaissance de cause, leurs propres décisions concernant leurs relations sexuelles, l’utilisation de contraceptifs et les soins de santé procréative
5.6.2 Nombre de pays dotés de textes législatifs et réglementaires garantissant aux femmes âgées de 15 à 49 ans l’accès à des soins de santé sexuelle et procréative, ainsi qu’à des informations et à une éducation dans ce domaine</t>
        </r>
      </text>
    </comment>
    <comment ref="C13" authorId="0" shapeId="0" xr:uid="{00000000-0006-0000-0800-000018000000}">
      <text>
        <r>
          <rPr>
            <b/>
            <sz val="11"/>
            <color indexed="81"/>
            <rFont val="Tahoma"/>
            <family val="2"/>
          </rPr>
          <t xml:space="preserve">Cette cible vise à : </t>
        </r>
        <r>
          <rPr>
            <sz val="11"/>
            <color indexed="81"/>
            <rFont val="Tahoma"/>
            <family val="2"/>
          </rPr>
          <t xml:space="preserve">
Donner aux femmes les mêmes droits : 
- aux ressources économiques; 
- à l’accès à la propriété et au contrôle des terres; 
- aux services financiers, à l’héritage et aux ressources naturelles.
</t>
        </r>
      </text>
    </comment>
    <comment ref="G13" authorId="0" shapeId="0" xr:uid="{00000000-0006-0000-0800-000019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5.a.1 
a) Proportion de la population agricole totale ayant des droits de propriété ou des droits garantis sur des terres agricoles, par sexe 
b) Proportion de femmes parmi les titulaires de droits de propriété ou de droits garantis sur des terrains agricoles, par types de droits
5.a.2 Proportion de pays dotés d’un cadre juridique (y compris le droit coutumier) garantissant aux femmes les mêmes droits qu'aux hommes en matière d’accès à la propriété ou au contrôle des terres</t>
        </r>
      </text>
    </comment>
    <comment ref="C14" authorId="0" shapeId="0" xr:uid="{00000000-0006-0000-0800-00001A000000}">
      <text>
        <r>
          <rPr>
            <b/>
            <sz val="11"/>
            <color indexed="81"/>
            <rFont val="Tahoma"/>
            <family val="2"/>
          </rPr>
          <t xml:space="preserve">Cette cible vise à : </t>
        </r>
        <r>
          <rPr>
            <sz val="11"/>
            <color indexed="81"/>
            <rFont val="Tahoma"/>
            <family val="2"/>
          </rPr>
          <t xml:space="preserve">
Renforcer l’utilisation des technologies pour promouvoir l’autonomisation des femmes. 
</t>
        </r>
      </text>
    </comment>
    <comment ref="G14" authorId="0" shapeId="0" xr:uid="{00000000-0006-0000-0800-00001B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5.b.1 Proportion de la population possédant un téléphone portable, par sexe</t>
        </r>
      </text>
    </comment>
    <comment ref="C15" authorId="0" shapeId="0" xr:uid="{00000000-0006-0000-0800-00001C000000}">
      <text>
        <r>
          <rPr>
            <b/>
            <sz val="11"/>
            <color indexed="81"/>
            <rFont val="Tahoma"/>
            <family val="2"/>
          </rPr>
          <t xml:space="preserve">Cette cible vise à : </t>
        </r>
        <r>
          <rPr>
            <sz val="11"/>
            <color indexed="81"/>
            <rFont val="Tahoma"/>
            <family val="2"/>
          </rPr>
          <t xml:space="preserve">
Adopter des politiques et des dispositions législatives en faveur de la promotion de l’égalité des sexes et de l’autonomisation des femmes et des filles. 
Renforcer celles qui existent. 
</t>
        </r>
      </text>
    </comment>
    <comment ref="G15" authorId="0" shapeId="0" xr:uid="{00000000-0006-0000-0800-00001D00000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5.c.1 Proportion de pays dotés de systèmes permettant de suivre et de rendre public le montant des ressources allouées à l’égalité des sexes et à l’autonomisation des femmes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900-00000100000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shapeId="0" xr:uid="{00000000-0006-0000-0900-000002000000}">
      <text>
        <r>
          <rPr>
            <sz val="11"/>
            <color indexed="81"/>
            <rFont val="Tahoma"/>
            <family val="2"/>
          </rPr>
          <t xml:space="preserve">
</t>
        </r>
        <r>
          <rPr>
            <sz val="12"/>
            <color indexed="81"/>
            <rFont val="Tahoma"/>
            <family val="2"/>
          </rPr>
          <t xml:space="preserve">Précisez dans cette colonne les opportunités et les menaces (ou risques) qui pourraient être associées à chacune des cibles, pour la zone étudiée. Les opportunités et les menaces peuvent être liées à des spécificités nationales ou locales, à des pressions externes, à des contextes temporaires ou permanents. 
Quels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 Éloignement des centres de développement économique.
- Absence d'infrastructures.
- Difficulté d'accès aux services de base.
- Absence de programmes de soutien aux plus défavorisés.
- Faible diversification de l'activité économique.
- Difficulté d'accès au crédit.
- Prix élevé des biens et services.
- Vulnérabilité particulière aux changements climatiques.
- Activité économique fortement agricole, etc.</t>
        </r>
      </text>
    </comment>
    <comment ref="E5" authorId="0" shapeId="0" xr:uid="{00000000-0006-0000-0900-000003000000}">
      <text>
        <r>
          <rPr>
            <sz val="12"/>
            <color indexed="81"/>
            <rFont val="Tahoma"/>
            <family val="2"/>
          </rPr>
          <t xml:space="preserve">
En fonction des enjeux, risques et opportunités indiqués dans la colonne précédente, déterminez ici l'importance que vous accordez à cette cible.
Posez-vous la question suivante : en fonction des enjeux retenus,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shapeId="0" xr:uid="{00000000-0006-0000-0900-000004000000}">
      <text>
        <r>
          <rPr>
            <b/>
            <sz val="11"/>
            <color indexed="81"/>
            <rFont val="Tahoma"/>
            <family val="2"/>
          </rPr>
          <t xml:space="preserve">
</t>
        </r>
        <r>
          <rPr>
            <sz val="12"/>
            <color indexed="81"/>
            <rFont val="Tahoma"/>
            <family val="2"/>
          </rPr>
          <t xml:space="preserve">Notez ici le niveau de performance ACTUEL du pays, de la région ou de la collectivité locale au regard des indicateurs de performance de chaque cible. Le niveau de performance est une valeur OBJECTIVE, basée sur l'état de situation RÉEL du pays, de la région ou de la collectivité au moment de l'évaluation. Il s'agit d'apprécier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problématique</t>
        </r>
        <r>
          <rPr>
            <sz val="12"/>
            <color indexed="81"/>
            <rFont val="Tahoma"/>
            <family val="2"/>
          </rPr>
          <t>;</t>
        </r>
        <r>
          <rPr>
            <b/>
            <sz val="12"/>
            <color indexed="81"/>
            <rFont val="Tahoma"/>
            <family val="2"/>
          </rPr>
          <t xml:space="preserve"> </t>
        </r>
        <r>
          <rPr>
            <sz val="12"/>
            <color indexed="81"/>
            <rFont val="Tahoma"/>
            <family val="2"/>
          </rPr>
          <t xml:space="preserve">la situation est relativement inconfortable; il existe une grande marge d'amélioration, même si certains résultats sont visibles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perfectible</t>
        </r>
        <r>
          <rPr>
            <sz val="12"/>
            <color indexed="81"/>
            <rFont val="Tahoma"/>
            <family val="2"/>
          </rPr>
          <t>;</t>
        </r>
        <r>
          <rPr>
            <b/>
            <sz val="12"/>
            <color indexed="81"/>
            <rFont val="Tahoma"/>
            <family val="2"/>
          </rPr>
          <t xml:space="preserv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excellente</t>
        </r>
        <r>
          <rPr>
            <sz val="12"/>
            <color indexed="81"/>
            <rFont val="Tahoma"/>
            <family val="2"/>
          </rPr>
          <t>;</t>
        </r>
        <r>
          <rPr>
            <b/>
            <sz val="12"/>
            <color indexed="81"/>
            <rFont val="Tahoma"/>
            <family val="2"/>
          </rPr>
          <t xml:space="preserve"> </t>
        </r>
        <r>
          <rPr>
            <sz val="12"/>
            <color indexed="81"/>
            <rFont val="Tahoma"/>
            <family val="2"/>
          </rPr>
          <t>la situation actuelle est très confortable, le pays, le région ou la collectivité pouvant faire figure d'exemples.</t>
        </r>
      </text>
    </comment>
    <comment ref="G5" authorId="0" shapeId="0" xr:uid="{00000000-0006-0000-0900-000005000000}">
      <text>
        <r>
          <rPr>
            <sz val="12"/>
            <color indexed="81"/>
            <rFont val="Tahoma"/>
            <family val="2"/>
          </rPr>
          <t xml:space="preserve">
Inscrivez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œuvre.
Utilisez l'ensemble des informations à votre disposition pour documenter cette section. Précisez par exemple : 
- l'inscription d'enjeux associés à la cible dans le ou les documents de planification;
- les programmes et stratégies existants, avec les organisations responsables;
- les mesures, projets et actions mis en œuvre sur le territoire;
- les partenaires actifs relativement à ces enjeux;
- les statistiques et indicateurs de suivi pertinents;
- les financements disponibles.</t>
        </r>
        <r>
          <rPr>
            <sz val="11"/>
            <color indexed="81"/>
            <rFont val="Tahoma"/>
            <family val="2"/>
          </rPr>
          <t xml:space="preserve">
</t>
        </r>
      </text>
    </comment>
    <comment ref="H5" authorId="0" shapeId="0" xr:uid="{00000000-0006-0000-0900-000006000000}">
      <text>
        <r>
          <rPr>
            <sz val="12"/>
            <color indexed="81"/>
            <rFont val="Tahoma"/>
            <family val="2"/>
          </rPr>
          <t xml:space="preserve">Notez ici le niveau estimé de compétence (ou de responsabilité), sur le plan juridique, dont dispose l'administration nationale, régionale ou locale (selon le cas) pour agir sur chacune des cibles. 
Il s'agit de déterminer à quelle échelle de gouvernance (collectivité locale ou État) sont attribués les pouvoirs et responsabilités relatifs à chaque cible.
Les valeurs numérales de 1 à 4 sont utilisées pour déterminer le niveau de compétence.
</t>
        </r>
        <r>
          <rPr>
            <b/>
            <sz val="12"/>
            <color indexed="81"/>
            <rFont val="Tahoma"/>
            <family val="2"/>
          </rPr>
          <t xml:space="preserve">1 - Compétence exclusive de la collectivité locale
</t>
        </r>
        <r>
          <rPr>
            <sz val="12"/>
            <color indexed="81"/>
            <rFont val="Tahoma"/>
            <family val="2"/>
          </rPr>
          <t>Les collectivités locales disposent de la compétence pleine et entière pour agir sur cette cible. Elles ont la capacité d'agir de manière directe, efficace et adaptée.</t>
        </r>
        <r>
          <rPr>
            <b/>
            <sz val="12"/>
            <color indexed="81"/>
            <rFont val="Tahoma"/>
            <family val="2"/>
          </rPr>
          <t xml:space="preserve">
2 - Compétence partagée entre la collectivité locale et l'État
</t>
        </r>
        <r>
          <rPr>
            <sz val="12"/>
            <color indexed="81"/>
            <rFont val="Tahoma"/>
            <family val="2"/>
          </rPr>
          <t>Les collectivités locales disposent d'une certaine compétence pour agir sur cette cible, mais cette compétence est partagée avec l'État. Elles ont toutefois la capacité d'agir de manière directe, en collaboration avec d'autres acteurs.</t>
        </r>
        <r>
          <rPr>
            <b/>
            <sz val="12"/>
            <color indexed="81"/>
            <rFont val="Tahoma"/>
            <family val="2"/>
          </rPr>
          <t xml:space="preserve">
3 - Compétence de l'État avec l'appui de la collectivité locale
</t>
        </r>
        <r>
          <rPr>
            <sz val="12"/>
            <color indexed="81"/>
            <rFont val="Tahoma"/>
            <family val="2"/>
          </rPr>
          <t>L'État central dispose de la principale compétence nécessaire pour agir sur cette cible, mais peut déléguer la mise en œuvre des stratégies, des programmes et des actions à l'échelle locale. Les collectivités locales disposent de certaines capacités d'action sur le terrain, mais ne disposent pas du pouvoir décisionnel.</t>
        </r>
        <r>
          <rPr>
            <b/>
            <sz val="12"/>
            <color indexed="81"/>
            <rFont val="Tahoma"/>
            <family val="2"/>
          </rPr>
          <t xml:space="preserve">
4 - Compétence exclusive de l'État
</t>
        </r>
        <r>
          <rPr>
            <sz val="12"/>
            <color indexed="81"/>
            <rFont val="Tahoma"/>
            <family val="2"/>
          </rPr>
          <t>L'État central dispose de la compétence pleine et entière pour agir sur cette cible. Les collectivités locales ne disposent pas de capacités d'action, mais elles peuvent parfois influer sur les priorités par des représentations à l'échelle nationale.</t>
        </r>
      </text>
    </comment>
    <comment ref="I5" authorId="0" shapeId="0" xr:uid="{00000000-0006-0000-0900-000007000000}">
      <text>
        <r>
          <rPr>
            <sz val="12"/>
            <color indexed="81"/>
            <rFont val="Tahoma"/>
            <family val="2"/>
          </rPr>
          <t xml:space="preserve">
Inscrivez dans cette colonne toutes les forces et les faiblesses du pays, de la région ou de la collectivité locale (selon le cas) en lien avec chaque cible. 
Ces forces et faiblesses doivent référer aux capacités d'actions réelles sur le terrain des acteurs.
Précisez par exemple : 
- la nature des capacités à l'échelon local;
- les ressources humaines, financières et techniques disponibles;
- les partenaires techniques et financiers qui peuvent agir sur la cible;
- la nature des relations entre l'État et les collectivités locales concernant les enjeux de la cible, etc.
</t>
        </r>
      </text>
    </comment>
    <comment ref="J5" authorId="0" shapeId="0" xr:uid="{00000000-0006-0000-0900-000008000000}">
      <text>
        <r>
          <rPr>
            <sz val="11"/>
            <color indexed="81"/>
            <rFont val="Tahoma"/>
            <family val="2"/>
          </rPr>
          <t>Cette colonne se compile de manière automatique. 
Le niveau de priorité de la cible est déterminé en fonction de ses niveaux d'importance et de performance actuels. 
De façon générale, plus une cible est jugée importante et peu performante, plus elle sera jugée prioritaire. Il sera alors urgent d'intervenir et de mettre en œuvre des stratégies d'actions pour cette cible. Inversement, pour les cibles moins importantes et déjà performantes, le niveau de priorité sera moins élevé. 
Le niveau de priorité est précisé automatiquement dans cette colonne, selon le tableau présenté dans l'onglet « Résultats ».</t>
        </r>
        <r>
          <rPr>
            <sz val="12"/>
            <color indexed="81"/>
            <rFont val="Tahoma"/>
            <family val="2"/>
          </rPr>
          <t xml:space="preserve">
</t>
        </r>
      </text>
    </comment>
    <comment ref="AW5" authorId="0" shapeId="0" xr:uid="{00000000-0006-0000-09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900-00000A000000}">
      <text>
        <r>
          <rPr>
            <sz val="12"/>
            <color indexed="81"/>
            <rFont val="Tahoma"/>
            <family val="2"/>
          </rPr>
          <t xml:space="preserve">Inscrivez ici des suggestions de stratégies d'action pouvant contribuer à l'atteinte de la cible. Vous pouvez inclure des actions déjà planifiées, le cas échéant.
Ces propositions peuvent être de nature stratégique (faire partie de la planification, d'une stratégie locale, nationale ou sectorielle) ou pratique (donner naissance à des programmes ou à des projets à mettre en place). 
Elles peuvent être inspirées d'initiatives d'autres pays, régions ou collectivités locales, d'un partage de bonnes pratiques, de la littérature, d'expériences personnelles des analystes, etc. 
Les propositions devront ensuite faire l'objet d'un processus de priorisation. Les actions retenues devront donner lieu à une analyse de faisabilité et d'impacts. Il ne s'agit pas ici d'écrire le plan de développement, mais de donner des idées et pistes d'actions aux planificateurs chargés d'élaborer le plan.  </t>
        </r>
      </text>
    </comment>
    <comment ref="AY5" authorId="0" shapeId="0" xr:uid="{00000000-0006-0000-09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900-00000C000000}">
      <text>
        <r>
          <rPr>
            <b/>
            <sz val="11"/>
            <color indexed="81"/>
            <rFont val="Tahoma"/>
            <family val="2"/>
          </rPr>
          <t xml:space="preserve">Cette cible vise à : </t>
        </r>
        <r>
          <rPr>
            <sz val="11"/>
            <color indexed="81"/>
            <rFont val="Tahoma"/>
            <family val="2"/>
          </rPr>
          <t xml:space="preserve">
Assurer l'accès à l'eau potable.
</t>
        </r>
      </text>
    </comment>
    <comment ref="G7" authorId="0" shapeId="0" xr:uid="{00000000-0006-0000-0900-00000D000000}">
      <text>
        <r>
          <rPr>
            <b/>
            <sz val="11"/>
            <color indexed="81"/>
            <rFont val="Tahoma"/>
            <family val="2"/>
          </rPr>
          <t xml:space="preserve">
Indicateurs proposés : </t>
        </r>
        <r>
          <rPr>
            <sz val="11"/>
            <color indexed="81"/>
            <rFont val="Tahoma"/>
            <family val="2"/>
          </rPr>
          <t xml:space="preserve">
6.1.1 Proportion de la population utilisant des services d’alimentation en eau potable gérés en toute sécurité</t>
        </r>
      </text>
    </comment>
    <comment ref="C8" authorId="0" shapeId="0" xr:uid="{00000000-0006-0000-0900-00000E000000}">
      <text>
        <r>
          <rPr>
            <b/>
            <sz val="11"/>
            <color indexed="81"/>
            <rFont val="Tahoma"/>
            <family val="2"/>
          </rPr>
          <t xml:space="preserve">Cette cible vise à : 
</t>
        </r>
        <r>
          <rPr>
            <sz val="11"/>
            <color indexed="81"/>
            <rFont val="Tahoma"/>
            <family val="2"/>
          </rPr>
          <t xml:space="preserve">Assurer l'accès à des services d'assainissement et d'hygiène. 
Mettre fin à la défécation en plein air.
</t>
        </r>
        <r>
          <rPr>
            <b/>
            <sz val="11"/>
            <color indexed="81"/>
            <rFont val="Tahoma"/>
            <family val="2"/>
          </rPr>
          <t xml:space="preserve">
</t>
        </r>
      </text>
    </comment>
    <comment ref="G8" authorId="0" shapeId="0" xr:uid="{00000000-0006-0000-0900-00000F000000}">
      <text>
        <r>
          <rPr>
            <b/>
            <sz val="11"/>
            <color indexed="81"/>
            <rFont val="Tahoma"/>
            <family val="2"/>
          </rPr>
          <t xml:space="preserve">
Indicateurs proposés : </t>
        </r>
        <r>
          <rPr>
            <sz val="11"/>
            <color indexed="81"/>
            <rFont val="Tahoma"/>
            <family val="2"/>
          </rPr>
          <t xml:space="preserve">
6.2.1 Proportion de la population utilisant des services d’assainissement gérés en toute sécurité, notamment des équipements pour se laver les mains avec de l’eau et du savon</t>
        </r>
      </text>
    </comment>
    <comment ref="C9" authorId="0" shapeId="0" xr:uid="{00000000-0006-0000-0900-000010000000}">
      <text>
        <r>
          <rPr>
            <b/>
            <sz val="11"/>
            <color indexed="81"/>
            <rFont val="Tahoma"/>
            <family val="2"/>
          </rPr>
          <t xml:space="preserve">Cette cible vise à : </t>
        </r>
        <r>
          <rPr>
            <sz val="11"/>
            <color indexed="81"/>
            <rFont val="Tahoma"/>
            <family val="2"/>
          </rPr>
          <t xml:space="preserve">
Améliorer la qualité de l'eau. 
Réduire la pollution en éliminant l'immersion de déchets.
Réduire les émissions de produits chimiques et de matières dangereuses.
Diminuer la quantité d'eaux usées non traitées.
Augmenter le recyclage et la réutilisation de l'eau.
</t>
        </r>
      </text>
    </comment>
    <comment ref="G9" authorId="0" shapeId="0" xr:uid="{00000000-0006-0000-0900-000011000000}">
      <text>
        <r>
          <rPr>
            <sz val="11"/>
            <color indexed="81"/>
            <rFont val="Tahoma"/>
            <family val="2"/>
          </rPr>
          <t xml:space="preserve">
</t>
        </r>
        <r>
          <rPr>
            <b/>
            <sz val="11"/>
            <color indexed="81"/>
            <rFont val="Tahoma"/>
            <family val="2"/>
          </rPr>
          <t>Indicateurs proposés :</t>
        </r>
        <r>
          <rPr>
            <sz val="11"/>
            <color indexed="81"/>
            <rFont val="Tahoma"/>
            <family val="2"/>
          </rPr>
          <t xml:space="preserve">
6.3.1 Proportion des eaux usées traitées sans danger
6.3.2 Proportion des plans d’eau dont la qualité de l’eau ambiante est bonne</t>
        </r>
      </text>
    </comment>
    <comment ref="C10" authorId="0" shapeId="0" xr:uid="{00000000-0006-0000-0900-000012000000}">
      <text>
        <r>
          <rPr>
            <b/>
            <sz val="11"/>
            <color indexed="81"/>
            <rFont val="Tahoma"/>
            <family val="2"/>
          </rPr>
          <t xml:space="preserve">Cette cible vise à : </t>
        </r>
        <r>
          <rPr>
            <sz val="11"/>
            <color indexed="81"/>
            <rFont val="Tahoma"/>
            <family val="2"/>
          </rPr>
          <t xml:space="preserve">
Augmenter l'utilisation rationnelle de l'eau.
Garantir la viabilité des retraits et de l'approvisionnement. 
Réduire le nombre de personnes qui manquent d'eau.
</t>
        </r>
        <r>
          <rPr>
            <b/>
            <sz val="11"/>
            <color indexed="81"/>
            <rFont val="Tahoma"/>
            <family val="2"/>
          </rPr>
          <t xml:space="preserve">
</t>
        </r>
      </text>
    </comment>
    <comment ref="G10" authorId="0" shapeId="0" xr:uid="{00000000-0006-0000-0900-000013000000}">
      <text>
        <r>
          <rPr>
            <b/>
            <sz val="11"/>
            <color indexed="81"/>
            <rFont val="Tahoma"/>
            <family val="2"/>
          </rPr>
          <t xml:space="preserve">
Indicateurs proposés :</t>
        </r>
        <r>
          <rPr>
            <sz val="11"/>
            <color indexed="81"/>
            <rFont val="Tahoma"/>
            <family val="2"/>
          </rPr>
          <t xml:space="preserve">
6.4.1 Variation de l’efficacité de l’utilisation des ressources en eau
6.4.2 Niveau de stress hydrique : prélèvements d’eau douce en proportion des ressources en eau douce disponibles</t>
        </r>
      </text>
    </comment>
    <comment ref="C11" authorId="0" shapeId="0" xr:uid="{00000000-0006-0000-0900-000014000000}">
      <text>
        <r>
          <rPr>
            <b/>
            <sz val="11"/>
            <color indexed="81"/>
            <rFont val="Tahoma"/>
            <family val="2"/>
          </rPr>
          <t xml:space="preserve">Cette cible vise à : </t>
        </r>
        <r>
          <rPr>
            <sz val="11"/>
            <color indexed="81"/>
            <rFont val="Tahoma"/>
            <family val="2"/>
          </rPr>
          <t xml:space="preserve">
Mettre en œuvre une gestion intégrée des ressources en eau en incluant la coopération transfrontalière.
</t>
        </r>
      </text>
    </comment>
    <comment ref="G11" authorId="0" shapeId="0" xr:uid="{00000000-0006-0000-0900-000015000000}">
      <text>
        <r>
          <rPr>
            <sz val="11"/>
            <color indexed="81"/>
            <rFont val="Tahoma"/>
            <family val="2"/>
          </rPr>
          <t xml:space="preserve">
</t>
        </r>
        <r>
          <rPr>
            <b/>
            <sz val="11"/>
            <color indexed="81"/>
            <rFont val="Tahoma"/>
            <family val="2"/>
          </rPr>
          <t>Indicateurs proposés :</t>
        </r>
        <r>
          <rPr>
            <sz val="11"/>
            <color indexed="81"/>
            <rFont val="Tahoma"/>
            <family val="2"/>
          </rPr>
          <t xml:space="preserve">
6.5.1 Degré de mise en œuvre de la gestion intégrée des ressources en eau (0-100)
6.5.2 Proportion de bassins hydriques transfrontaliers où est en place un dispositif de coopération opérationnel</t>
        </r>
      </text>
    </comment>
    <comment ref="C12" authorId="0" shapeId="0" xr:uid="{00000000-0006-0000-0900-000016000000}">
      <text>
        <r>
          <rPr>
            <b/>
            <sz val="11"/>
            <color indexed="81"/>
            <rFont val="Tahoma"/>
            <family val="2"/>
          </rPr>
          <t xml:space="preserve">Cette cible vise à : </t>
        </r>
        <r>
          <rPr>
            <sz val="11"/>
            <color indexed="81"/>
            <rFont val="Tahoma"/>
            <family val="2"/>
          </rPr>
          <t xml:space="preserve">
Protéger et restaurer les écosystèmes liés à l’eau : montagnes, forêts, zones humides, rivières, aquifères et lacs. 
</t>
        </r>
      </text>
    </comment>
    <comment ref="G12" authorId="0" shapeId="0" xr:uid="{00000000-0006-0000-0900-000017000000}">
      <text>
        <r>
          <rPr>
            <sz val="11"/>
            <color indexed="81"/>
            <rFont val="Tahoma"/>
            <family val="2"/>
          </rPr>
          <t xml:space="preserve">
</t>
        </r>
        <r>
          <rPr>
            <b/>
            <sz val="11"/>
            <color indexed="81"/>
            <rFont val="Tahoma"/>
            <family val="2"/>
          </rPr>
          <t>Indicateurs proposés :</t>
        </r>
        <r>
          <rPr>
            <sz val="11"/>
            <color indexed="81"/>
            <rFont val="Tahoma"/>
            <family val="2"/>
          </rPr>
          <t xml:space="preserve">
6.6.1 Variation de l’étendue des écosystèmes tributaires de l’eau</t>
        </r>
      </text>
    </comment>
    <comment ref="C13" authorId="0" shapeId="0" xr:uid="{00000000-0006-0000-0900-000018000000}">
      <text>
        <r>
          <rPr>
            <b/>
            <sz val="11"/>
            <color indexed="81"/>
            <rFont val="Tahoma"/>
            <family val="2"/>
          </rPr>
          <t xml:space="preserve">Cette cible vise à : </t>
        </r>
        <r>
          <rPr>
            <sz val="11"/>
            <color indexed="81"/>
            <rFont val="Tahoma"/>
            <family val="2"/>
          </rPr>
          <t xml:space="preserve">
Développer la coopération internationale et l’appui au renforcement des capacités en ce qui concerne les activités et programmes relatifs à l’eau et à l’assainissement.
</t>
        </r>
      </text>
    </comment>
    <comment ref="G13" authorId="0" shapeId="0" xr:uid="{00000000-0006-0000-0900-000019000000}">
      <text>
        <r>
          <rPr>
            <sz val="11"/>
            <color indexed="81"/>
            <rFont val="Tahoma"/>
            <family val="2"/>
          </rPr>
          <t xml:space="preserve">
</t>
        </r>
        <r>
          <rPr>
            <b/>
            <sz val="11"/>
            <color indexed="81"/>
            <rFont val="Tahoma"/>
            <family val="2"/>
          </rPr>
          <t>Indicateurs proposés :</t>
        </r>
        <r>
          <rPr>
            <sz val="11"/>
            <color indexed="81"/>
            <rFont val="Tahoma"/>
            <family val="2"/>
          </rPr>
          <t xml:space="preserve">
6.a.1 Montant de l’aide publique au développement consacrée à l’eau et à l’assainissement dans un plan de dépenses coordonné par les pouvoirs publics</t>
        </r>
      </text>
    </comment>
    <comment ref="C14" authorId="0" shapeId="0" xr:uid="{00000000-0006-0000-0900-00001A000000}">
      <text>
        <r>
          <rPr>
            <b/>
            <sz val="11"/>
            <color indexed="81"/>
            <rFont val="Tahoma"/>
            <family val="2"/>
          </rPr>
          <t xml:space="preserve">Cette cible vise à : </t>
        </r>
        <r>
          <rPr>
            <sz val="11"/>
            <color indexed="81"/>
            <rFont val="Tahoma"/>
            <family val="2"/>
          </rPr>
          <t xml:space="preserve">
Appuyer et renforcer la participation de la population locale à l’amélioration de la gestion de l’eau et de l’assainissement. </t>
        </r>
        <r>
          <rPr>
            <b/>
            <sz val="11"/>
            <color indexed="81"/>
            <rFont val="Tahoma"/>
            <family val="2"/>
          </rPr>
          <t xml:space="preserve">
</t>
        </r>
      </text>
    </comment>
    <comment ref="G14" authorId="0" shapeId="0" xr:uid="{00000000-0006-0000-0900-00001B000000}">
      <text>
        <r>
          <rPr>
            <b/>
            <sz val="11"/>
            <color indexed="81"/>
            <rFont val="Tahoma"/>
            <family val="2"/>
          </rPr>
          <t xml:space="preserve">
Indicateurs proposés :</t>
        </r>
        <r>
          <rPr>
            <sz val="11"/>
            <color indexed="81"/>
            <rFont val="Tahoma"/>
            <family val="2"/>
          </rPr>
          <t xml:space="preserve">
6.b.1 Proportion d’administrations locales ayant mis en place des politiques et procédures opérationnelles encourageant la participation de la population locale à la gestion de l’eau et de l’assainissement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A00-00000100000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shapeId="0" xr:uid="{00000000-0006-0000-0A00-000002000000}">
      <text>
        <r>
          <rPr>
            <sz val="11"/>
            <color indexed="81"/>
            <rFont val="Tahoma"/>
            <family val="2"/>
          </rPr>
          <t xml:space="preserve">
</t>
        </r>
        <r>
          <rPr>
            <sz val="12"/>
            <color indexed="81"/>
            <rFont val="Tahoma"/>
            <family val="2"/>
          </rPr>
          <t xml:space="preserve">Précisez dans cette colonne les opportunités et les menaces (ou risques) qui pourraient être associées à chacune des cibles, pour la zone étudiée. Les opportunités et les menaces peuvent être liées à des spécificités nationales ou locales, à des pressions externes, à des contextes temporaires ou permanents. 
Quels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 Éloignement des centres de développement économique.
- Absence d'infrastructures.
- Difficulté d'accès aux services de base.
- Absence de programmes de soutien aux plus défavorisés.
- Faible diversification de l'activité économique.
- Difficulté d'accès au crédit.
- Prix élevé des biens et services.
- Vulnérabilité particulière aux changements climatiques.
- Activité économique fortement agricole, etc.</t>
        </r>
      </text>
    </comment>
    <comment ref="E5" authorId="0" shapeId="0" xr:uid="{00000000-0006-0000-0A00-000003000000}">
      <text>
        <r>
          <rPr>
            <sz val="12"/>
            <color indexed="81"/>
            <rFont val="Tahoma"/>
            <family val="2"/>
          </rPr>
          <t xml:space="preserve">
En fonction des enjeux, risques et opportunités indiqués dans la colonne précédente, déterminez ici l'importance que vous accordez à cette cible.
Posez-vous la question suivante : en fonction des enjeux retenus,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shapeId="0" xr:uid="{00000000-0006-0000-0A00-000004000000}">
      <text>
        <r>
          <rPr>
            <b/>
            <sz val="11"/>
            <color indexed="81"/>
            <rFont val="Tahoma"/>
            <family val="2"/>
          </rPr>
          <t xml:space="preserve">
</t>
        </r>
        <r>
          <rPr>
            <sz val="12"/>
            <color indexed="81"/>
            <rFont val="Tahoma"/>
            <family val="2"/>
          </rPr>
          <t xml:space="preserve">Notez ici le niveau de performance ACTUEL du pays, de la région ou de la collectivité locale au regard des indicateurs de performance de chaque cible. Le niveau de performance est une valeur OBJECTIVE, basée sur l'état de situation RÉEL du pays, de la région ou de la collectivité au moment de l'évaluation. Il s'agit d'apprécier le niveau d'atteinte de la cible au regard des indicateurs proposés par les Nations Unies (voir dans les commentaires).
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visibles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le région ou la collectivité pouvant faire figure d'exemples.</t>
        </r>
      </text>
    </comment>
    <comment ref="G5" authorId="0" shapeId="0" xr:uid="{00000000-0006-0000-0A00-000005000000}">
      <text>
        <r>
          <rPr>
            <sz val="12"/>
            <color indexed="81"/>
            <rFont val="Tahoma"/>
            <family val="2"/>
          </rPr>
          <t xml:space="preserve">
Inscrivez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œuvre.
Utilisez l'ensemble des informations à votre disposition pour documenter cette section. Précisez par exemple : 
- l'inscription d'enjeux associés à la cible dans le ou les documents de planification;
- les programmes et stratégies existants, avec les organisations responsables;
- les mesures, projets et actions mis en œuvre sur le territoire;
- les partenaires actifs relativement à ces enjeux;
- les statistiques et indicateurs de suivi pertinents;
- les financements disponibles.</t>
        </r>
      </text>
    </comment>
    <comment ref="H5" authorId="0" shapeId="0" xr:uid="{00000000-0006-0000-0A00-000006000000}">
      <text>
        <r>
          <rPr>
            <sz val="12"/>
            <color indexed="81"/>
            <rFont val="Tahoma"/>
            <family val="2"/>
          </rPr>
          <t xml:space="preserve">Notez ici le niveau estimé de compétence (ou de responsabilité), sur le plan juridique, dont dispose l'administration nationale, régionale ou locale (selon le cas) pour agir sur chacune des cibles. 
Il s'agit de déterminer à quelle échelle de gouvernance (collectivité locale ou État) sont attribués les pouvoirs et responsabilités relatifs à chaque cible.
Les valeurs numérales de 1 à 4 sont utilisées pour déterminer le niveau de compétence.
</t>
        </r>
        <r>
          <rPr>
            <b/>
            <sz val="12"/>
            <color indexed="81"/>
            <rFont val="Tahoma"/>
            <family val="2"/>
          </rPr>
          <t xml:space="preserve">1 - Compétence exclusive de la collectivité locale
</t>
        </r>
        <r>
          <rPr>
            <sz val="12"/>
            <color indexed="81"/>
            <rFont val="Tahoma"/>
            <family val="2"/>
          </rPr>
          <t>Les collectivités locales disposent de la compétence pleine et entière pour agir sur cette cible. Elles ont la capacité d'agir de manière directe, efficace et adaptée.</t>
        </r>
        <r>
          <rPr>
            <b/>
            <sz val="12"/>
            <color indexed="81"/>
            <rFont val="Tahoma"/>
            <family val="2"/>
          </rPr>
          <t xml:space="preserve">
2 - Compétence partagée entre la collectivité locale et l'État
</t>
        </r>
        <r>
          <rPr>
            <sz val="12"/>
            <color indexed="81"/>
            <rFont val="Tahoma"/>
            <family val="2"/>
          </rPr>
          <t>Les collectivités locales disposent d'une certaine compétence pour agir sur cette cible, mais cette compétence est partagée avec l'État. Elles ont toutefois la capacité d'agir de manière directe, en collaboration avec d'autres acteurs.</t>
        </r>
        <r>
          <rPr>
            <b/>
            <sz val="12"/>
            <color indexed="81"/>
            <rFont val="Tahoma"/>
            <family val="2"/>
          </rPr>
          <t xml:space="preserve">
3 - Compétence de l'État avec l'appui de la collectivité locale
</t>
        </r>
        <r>
          <rPr>
            <sz val="12"/>
            <color indexed="81"/>
            <rFont val="Tahoma"/>
            <family val="2"/>
          </rPr>
          <t>L'État central dispose de la principale compétence nécessaire pour agir sur cette cible, mais peut déléguer la mise en œuvre des stratégies, des programmes et des actions à l'échelle locale. Les collectivités locales disposent de certaines capacités d'action sur le terrain, mais ne disposent pas du pouvoir décisionnel.</t>
        </r>
        <r>
          <rPr>
            <b/>
            <sz val="12"/>
            <color indexed="81"/>
            <rFont val="Tahoma"/>
            <family val="2"/>
          </rPr>
          <t xml:space="preserve">
4 - Compétence exclusive de l'État
</t>
        </r>
        <r>
          <rPr>
            <sz val="12"/>
            <color indexed="81"/>
            <rFont val="Tahoma"/>
            <family val="2"/>
          </rPr>
          <t>L'État central dispose de la compétence pleine et entière pour agir sur cette cible. Les collectivités locales ne disposent pas de capacités d'action, mais elles peuvent parfois influer sur les priorités par des représentations à l'échelle nationale.</t>
        </r>
      </text>
    </comment>
    <comment ref="I5" authorId="0" shapeId="0" xr:uid="{00000000-0006-0000-0A00-000007000000}">
      <text>
        <r>
          <rPr>
            <sz val="12"/>
            <color indexed="81"/>
            <rFont val="Tahoma"/>
            <family val="2"/>
          </rPr>
          <t xml:space="preserve">
Inscrivez dans cette colonne toutes les forces et les faiblesses du pays, de la région ou de la collectivité locale (selon le cas) en lien avec chaque cible. 
Ces forces et faiblesses doivent référer aux capacités d'actions réelles sur le terrain des acteurs.
Précisez par exemple: 
- la nature des capacités à l'échelon local;
- les ressources humaines, financières et techniques disponibles;
- les partenaires techniques et financiers qui peuvent agir sur la cible;
- la nature des relations entre l'État et les collectivités locales concernant les enjeux de la cible, etc.
</t>
        </r>
      </text>
    </comment>
    <comment ref="J5" authorId="0" shapeId="0" xr:uid="{00000000-0006-0000-0A00-000008000000}">
      <text>
        <r>
          <rPr>
            <sz val="11"/>
            <color indexed="81"/>
            <rFont val="Tahoma"/>
            <family val="2"/>
          </rPr>
          <t xml:space="preserve">
</t>
        </r>
        <r>
          <rPr>
            <sz val="12"/>
            <color indexed="81"/>
            <rFont val="Tahoma"/>
            <family val="2"/>
          </rPr>
          <t xml:space="preserve">Cette colonne se compile de manière automatique. 
Le niveau de priorité de la cible est déterminé en fonction de ses niveaux d'importance et de performance actuels. 
De façon générale, plus une cible est jugée importante et peu performante, plus elle sera jugée prioritaire. Il sera alors urgent d'intervenir et de mettre en œuvre des stratégies d'actions pour cette cible. Inversement, pour les cibles moins importantes et déjà performantes, le niveau de priorité sera moins élevé. 
Le niveau de priorité est précisé automatiquement dans cette colonne, selon le tableau présenté dans l'onglet « Résultats ».
</t>
        </r>
      </text>
    </comment>
    <comment ref="AW5" authorId="0" shapeId="0" xr:uid="{00000000-0006-0000-0A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A00-00000A000000}">
      <text>
        <r>
          <rPr>
            <sz val="12"/>
            <color indexed="81"/>
            <rFont val="Tahoma"/>
            <family val="2"/>
          </rPr>
          <t xml:space="preserve">Inscrivez ici des suggestions de stratégies d'action pouvant contribuer à l'atteinte de la cible. Vous pouvez inclure des actions déjà planifiées, le cas échéant.
Ces propositions peuvent être de nature stratégique (faire partie de la planification, d'une stratégie locale, nationale ou sectorielle) ou pratique (donner naissance à des programmes ou à des projets à mettre en place). 
Elles peuvent être inspirées d'initiatives d'autres pays, régions ou collectivités locales, d'un partage de bonnes pratiques, de la littérature, d'expériences personnelles des analystes, etc. 
Les propositions devront ensuite faire l'objet d'un processus de priorisation. Les actions retenues devront donner lieu à une analyse de faisabilité et d'impacts. Il ne s'agit pas ici d'écrire le plan de développement, mais de donner des idées et pistes d'actions aux planificateurs chargés d'élaborer le plan.  </t>
        </r>
      </text>
    </comment>
    <comment ref="AY5" authorId="0" shapeId="0" xr:uid="{00000000-0006-0000-0A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A00-00000C000000}">
      <text>
        <r>
          <rPr>
            <b/>
            <sz val="11"/>
            <color indexed="81"/>
            <rFont val="Tahoma"/>
            <family val="2"/>
          </rPr>
          <t xml:space="preserve">Cette cible vise à : </t>
        </r>
        <r>
          <rPr>
            <sz val="11"/>
            <color indexed="81"/>
            <rFont val="Tahoma"/>
            <family val="2"/>
          </rPr>
          <t xml:space="preserve">
Garantir l'accès à des services énergétiques fiables, modernes et abordables.
</t>
        </r>
      </text>
    </comment>
    <comment ref="G7" authorId="0" shapeId="0" xr:uid="{00000000-0006-0000-0A00-00000D000000}">
      <text>
        <r>
          <rPr>
            <b/>
            <sz val="11"/>
            <color indexed="81"/>
            <rFont val="Tahoma"/>
            <family val="2"/>
          </rPr>
          <t xml:space="preserve">
Indicateurs proposés :</t>
        </r>
        <r>
          <rPr>
            <sz val="11"/>
            <color indexed="81"/>
            <rFont val="Tahoma"/>
            <family val="2"/>
          </rPr>
          <t xml:space="preserve">
7.1.1 Proportion de la population ayant accès à l’électricité
7.1.2 Proportion de la population utilisant principalement des carburants et des technologies propres</t>
        </r>
      </text>
    </comment>
    <comment ref="C8" authorId="0" shapeId="0" xr:uid="{00000000-0006-0000-0A00-00000E000000}">
      <text>
        <r>
          <rPr>
            <b/>
            <sz val="11"/>
            <color indexed="81"/>
            <rFont val="Tahoma"/>
            <family val="2"/>
          </rPr>
          <t xml:space="preserve">Cette cible vise à : </t>
        </r>
        <r>
          <rPr>
            <sz val="11"/>
            <color indexed="81"/>
            <rFont val="Tahoma"/>
            <family val="2"/>
          </rPr>
          <t xml:space="preserve">
Accroître la part d'énergie renouvelable.</t>
        </r>
      </text>
    </comment>
    <comment ref="G8" authorId="0" shapeId="0" xr:uid="{00000000-0006-0000-0A00-00000F000000}">
      <text>
        <r>
          <rPr>
            <sz val="11"/>
            <color indexed="81"/>
            <rFont val="Tahoma"/>
            <family val="2"/>
          </rPr>
          <t xml:space="preserve">
</t>
        </r>
        <r>
          <rPr>
            <b/>
            <sz val="11"/>
            <color indexed="81"/>
            <rFont val="Tahoma"/>
            <family val="2"/>
          </rPr>
          <t>Indicateurs proposés :</t>
        </r>
        <r>
          <rPr>
            <sz val="11"/>
            <color indexed="81"/>
            <rFont val="Tahoma"/>
            <family val="2"/>
          </rPr>
          <t xml:space="preserve">
7.2.1 Part de l’énergie renouvelable dans la consommation finale d’énergie</t>
        </r>
      </text>
    </comment>
    <comment ref="C9" authorId="0" shapeId="0" xr:uid="{00000000-0006-0000-0A00-000010000000}">
      <text>
        <r>
          <rPr>
            <b/>
            <sz val="11"/>
            <color indexed="81"/>
            <rFont val="Tahoma"/>
            <family val="2"/>
          </rPr>
          <t xml:space="preserve">Cette cible vise à : </t>
        </r>
        <r>
          <rPr>
            <sz val="11"/>
            <color indexed="81"/>
            <rFont val="Tahoma"/>
            <family val="2"/>
          </rPr>
          <t xml:space="preserve">
Augmenter l'efficacité énergétique.
</t>
        </r>
      </text>
    </comment>
    <comment ref="G9" authorId="0" shapeId="0" xr:uid="{00000000-0006-0000-0A00-000011000000}">
      <text>
        <r>
          <rPr>
            <sz val="11"/>
            <color indexed="81"/>
            <rFont val="Tahoma"/>
            <family val="2"/>
          </rPr>
          <t xml:space="preserve">
</t>
        </r>
        <r>
          <rPr>
            <b/>
            <sz val="11"/>
            <color indexed="81"/>
            <rFont val="Tahoma"/>
            <family val="2"/>
          </rPr>
          <t>Indicateurs proposés :</t>
        </r>
        <r>
          <rPr>
            <sz val="11"/>
            <color indexed="81"/>
            <rFont val="Tahoma"/>
            <family val="2"/>
          </rPr>
          <t xml:space="preserve">
7.3.1 Intensité énergétique (rapport entre énergie primaire et produit intérieur brut [PIB])</t>
        </r>
      </text>
    </comment>
    <comment ref="C10" authorId="0" shapeId="0" xr:uid="{00000000-0006-0000-0A00-000012000000}">
      <text>
        <r>
          <rPr>
            <b/>
            <sz val="11"/>
            <color indexed="81"/>
            <rFont val="Tahoma"/>
            <family val="2"/>
          </rPr>
          <t xml:space="preserve">Cette cible vise à : </t>
        </r>
        <r>
          <rPr>
            <sz val="11"/>
            <color indexed="81"/>
            <rFont val="Tahoma"/>
            <family val="2"/>
          </rPr>
          <t xml:space="preserve">
Renforcer la coopération internationale. 
Faciliter l'accès à la recherche et aux technologies.
Promouvoir l'investissement dans l'infrastructure énergétique et l'énergie propre.
</t>
        </r>
      </text>
    </comment>
    <comment ref="G10" authorId="0" shapeId="0" xr:uid="{00000000-0006-0000-0A00-000013000000}">
      <text>
        <r>
          <rPr>
            <sz val="11"/>
            <color indexed="81"/>
            <rFont val="Tahoma"/>
            <family val="2"/>
          </rPr>
          <t xml:space="preserve">
</t>
        </r>
        <r>
          <rPr>
            <b/>
            <sz val="11"/>
            <color indexed="81"/>
            <rFont val="Tahoma"/>
            <family val="2"/>
          </rPr>
          <t>Indicateurs proposés :</t>
        </r>
        <r>
          <rPr>
            <sz val="11"/>
            <color indexed="81"/>
            <rFont val="Tahoma"/>
            <family val="2"/>
          </rPr>
          <t xml:space="preserve">
7.a.1 Montant (en dollars US) des ressources mobilisées par année à compter de 2020 au titre de l’engagement de 100 milliards de dollars</t>
        </r>
      </text>
    </comment>
    <comment ref="C11" authorId="0" shapeId="0" xr:uid="{00000000-0006-0000-0A00-000014000000}">
      <text>
        <r>
          <rPr>
            <b/>
            <sz val="11"/>
            <color indexed="81"/>
            <rFont val="Tahoma"/>
            <family val="2"/>
          </rPr>
          <t xml:space="preserve">Cette cible vise à : </t>
        </r>
        <r>
          <rPr>
            <sz val="11"/>
            <color indexed="81"/>
            <rFont val="Tahoma"/>
            <family val="2"/>
          </rPr>
          <t xml:space="preserve">
Développer l'infrastructure et la technologie. 
Approvisionner en énergie les habitants des pays en développement.
</t>
        </r>
      </text>
    </comment>
    <comment ref="G11" authorId="0" shapeId="0" xr:uid="{00000000-0006-0000-0A00-000015000000}">
      <text>
        <r>
          <rPr>
            <sz val="11"/>
            <color indexed="81"/>
            <rFont val="Tahoma"/>
            <family val="2"/>
          </rPr>
          <t xml:space="preserve">
</t>
        </r>
        <r>
          <rPr>
            <b/>
            <sz val="11"/>
            <color indexed="81"/>
            <rFont val="Tahoma"/>
            <family val="2"/>
          </rPr>
          <t>Indicateurs proposés :</t>
        </r>
        <r>
          <rPr>
            <sz val="11"/>
            <color indexed="81"/>
            <rFont val="Tahoma"/>
            <family val="2"/>
          </rPr>
          <t xml:space="preserve">
7.b.1 Investissements dans l’efficacité énergétique en pourcentage du PIB et montant de l’investissement étranger direct sous la forme de transferts financiers destinés à l’infrastructure et à la technologie nécessaires aux services de développement durable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B00-00000100000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shapeId="0" xr:uid="{00000000-0006-0000-0B00-000002000000}">
      <text>
        <r>
          <rPr>
            <sz val="11"/>
            <color indexed="81"/>
            <rFont val="Tahoma"/>
            <family val="2"/>
          </rPr>
          <t xml:space="preserve">
</t>
        </r>
        <r>
          <rPr>
            <sz val="12"/>
            <color indexed="81"/>
            <rFont val="Tahoma"/>
            <family val="2"/>
          </rPr>
          <t xml:space="preserve">Précisez dans cette colonne les opportunités et les menaces (ou risques) qui pourraient être associées à chacune des cibles, pour la zone étudiée. Les opportunités et les menaces peuvent être liées à des spécificités nationales ou locales, à des pressions externes, à des contextes temporaires ou permanents. 
Quels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 Éloignement des centres de développement économique.
- Absence d'infrastructures.
- Difficulté d'accès aux services de base.
- Absence de programmes de soutien aux plus défavorisés.
- Faible diversification de l'activité économique.
- Difficulté d'accès au crédit.
- Prix élevé des biens et services.
- Vulnérabilité particulière aux changements climatiques.
- Activité économique fortement agricole, etc.</t>
        </r>
      </text>
    </comment>
    <comment ref="E5" authorId="0" shapeId="0" xr:uid="{00000000-0006-0000-0B00-000003000000}">
      <text>
        <r>
          <rPr>
            <sz val="12"/>
            <color indexed="81"/>
            <rFont val="Tahoma"/>
            <family val="2"/>
          </rPr>
          <t xml:space="preserve">
En fonction des enjeux, risques et opportunités indiqués dans la colonne précédente, déterminez ici l'importance que vous accordez à cette cible.
Posez-vous la question suivante : en fonction des enjeux retenus,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shapeId="0" xr:uid="{00000000-0006-0000-0B00-000004000000}">
      <text>
        <r>
          <rPr>
            <b/>
            <sz val="11"/>
            <color indexed="81"/>
            <rFont val="Tahoma"/>
            <family val="2"/>
          </rPr>
          <t xml:space="preserve">
</t>
        </r>
        <r>
          <rPr>
            <sz val="12"/>
            <color indexed="81"/>
            <rFont val="Tahoma"/>
            <family val="2"/>
          </rPr>
          <t xml:space="preserve">Notez ici le niveau de performance ACTUEL du pays, de la région ou de la collectivité locale au regard des indicateurs de performance de chaque cible. Le niveau de performance est une valeur OBJECTIVE, basée sur l'état de situation RÉEL du pays, de la région ou de la collectivité au moment de l'évaluation. Il s'agit d'apprécier le niveau d'atteinte de la cible au regard des indicateurs proposés par les Nations Unies (voir dans les commentaires).
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problématique</t>
        </r>
        <r>
          <rPr>
            <sz val="12"/>
            <color indexed="81"/>
            <rFont val="Tahoma"/>
            <family val="2"/>
          </rPr>
          <t>;</t>
        </r>
        <r>
          <rPr>
            <b/>
            <sz val="12"/>
            <color indexed="81"/>
            <rFont val="Tahoma"/>
            <family val="2"/>
          </rPr>
          <t xml:space="preserve"> </t>
        </r>
        <r>
          <rPr>
            <sz val="12"/>
            <color indexed="81"/>
            <rFont val="Tahoma"/>
            <family val="2"/>
          </rPr>
          <t xml:space="preserve">la situation est relativement inconfortable; il existe une grande marge d'amélioration, même si certains résultats sont visibles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perfectible</t>
        </r>
        <r>
          <rPr>
            <sz val="12"/>
            <color indexed="81"/>
            <rFont val="Tahoma"/>
            <family val="2"/>
          </rPr>
          <t>;</t>
        </r>
        <r>
          <rPr>
            <b/>
            <sz val="12"/>
            <color indexed="81"/>
            <rFont val="Tahoma"/>
            <family val="2"/>
          </rPr>
          <t xml:space="preserv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excellente</t>
        </r>
        <r>
          <rPr>
            <sz val="12"/>
            <color indexed="81"/>
            <rFont val="Tahoma"/>
            <family val="2"/>
          </rPr>
          <t>;</t>
        </r>
        <r>
          <rPr>
            <b/>
            <sz val="12"/>
            <color indexed="81"/>
            <rFont val="Tahoma"/>
            <family val="2"/>
          </rPr>
          <t xml:space="preserve"> </t>
        </r>
        <r>
          <rPr>
            <sz val="12"/>
            <color indexed="81"/>
            <rFont val="Tahoma"/>
            <family val="2"/>
          </rPr>
          <t>la situation actuelle est très confortable, le pays, le région ou la collectivité pouvant faire figure d'exemples.</t>
        </r>
      </text>
    </comment>
    <comment ref="G5" authorId="0" shapeId="0" xr:uid="{00000000-0006-0000-0B00-000005000000}">
      <text>
        <r>
          <rPr>
            <sz val="12"/>
            <color indexed="81"/>
            <rFont val="Tahoma"/>
            <family val="2"/>
          </rPr>
          <t xml:space="preserve">
Inscrivez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œuvre.
Utilisez l'ensemble des informations à votre disposition pour documenter cette section. Précisez par exemple : 
- l'inscription d'enjeux associés à la cible dans le ou les documents de planification;
- les programmes et stratégies existants, avec les organisations responsables;
- les mesures, projets et actions mis en œuvre sur le territoire;
- les partenaires actifs relativement à ces enjeux;
- les statistiques et indicateurs de suivi pertinents;
- les financements disponibles.</t>
        </r>
        <r>
          <rPr>
            <sz val="11"/>
            <color indexed="81"/>
            <rFont val="Tahoma"/>
            <family val="2"/>
          </rPr>
          <t xml:space="preserve">
</t>
        </r>
      </text>
    </comment>
    <comment ref="H5" authorId="0" shapeId="0" xr:uid="{00000000-0006-0000-0B00-000006000000}">
      <text>
        <r>
          <rPr>
            <sz val="12"/>
            <color indexed="81"/>
            <rFont val="Tahoma"/>
            <family val="2"/>
          </rPr>
          <t xml:space="preserve">Notez ici le niveau estimé de compétence (ou de responsabilité), sur le plan juridique, dont dispose l'administration nationale, régionale ou locale (selon le cas) pour agir sur chacune des cibles. 
Il s'agit de déterminer à quelle échelle de gouvernance (collectivité locale ou État) sont attribués les pouvoirs et responsabilités relatifs à chaque cible.
Les valeurs numérales de 1 à 4 sont utilisées pour déterminer le niveau de compétence.
</t>
        </r>
        <r>
          <rPr>
            <b/>
            <sz val="12"/>
            <color indexed="81"/>
            <rFont val="Tahoma"/>
            <family val="2"/>
          </rPr>
          <t xml:space="preserve">1 - Compétence exclusive de la collectivité locale
</t>
        </r>
        <r>
          <rPr>
            <sz val="12"/>
            <color indexed="81"/>
            <rFont val="Tahoma"/>
            <family val="2"/>
          </rPr>
          <t xml:space="preserve">Les collectivités locales disposent de la compétence pleine et entière pour agir sur cette cible. Elles ont la capacité d'agir de manière directe, efficace et adaptée.
</t>
        </r>
        <r>
          <rPr>
            <b/>
            <sz val="12"/>
            <color indexed="81"/>
            <rFont val="Tahoma"/>
            <family val="2"/>
          </rPr>
          <t xml:space="preserve">
2 - Compétence partagée entre la collectivité locale et l'État
</t>
        </r>
        <r>
          <rPr>
            <sz val="12"/>
            <color indexed="81"/>
            <rFont val="Tahoma"/>
            <family val="2"/>
          </rPr>
          <t>Les collectivités locales disposent d'une certaine compétence pour agir sur cette cible, mais cette compétence est partagée avec l'État. Elles ont toutefois la capacité d'agir de manière directe, en collaboration avec d'autres acteurs.</t>
        </r>
        <r>
          <rPr>
            <b/>
            <sz val="12"/>
            <color indexed="81"/>
            <rFont val="Tahoma"/>
            <family val="2"/>
          </rPr>
          <t xml:space="preserve">
3 - Compétence de l'État avec l'appui de la collectivité locale
</t>
        </r>
        <r>
          <rPr>
            <sz val="12"/>
            <color indexed="81"/>
            <rFont val="Tahoma"/>
            <family val="2"/>
          </rPr>
          <t>L'État central dispose de la principale compétence nécessaire pour agir sur cette cible, mais peut déléguer la mise en œuvre des stratégies, des programmes et des actions à l'échelle locale. Les collectivités locales disposent de certaines capacités d'actions sur le terrain, mais ne disposent pas du pouvoir décisionnel.</t>
        </r>
        <r>
          <rPr>
            <b/>
            <sz val="12"/>
            <color indexed="81"/>
            <rFont val="Tahoma"/>
            <family val="2"/>
          </rPr>
          <t xml:space="preserve">
4 - Compétence exclusive de l'État
</t>
        </r>
        <r>
          <rPr>
            <sz val="12"/>
            <color indexed="81"/>
            <rFont val="Tahoma"/>
            <family val="2"/>
          </rPr>
          <t>L'État central dispose de la compétence pleine et entière pour agir sur cette cible. Les collectivités locales ne disposent pas de capacités d'actions, mais elles peuvent parfois influer sur les priorités par des représentations à l'échelle nationale.</t>
        </r>
      </text>
    </comment>
    <comment ref="I5" authorId="0" shapeId="0" xr:uid="{00000000-0006-0000-0B00-000007000000}">
      <text>
        <r>
          <rPr>
            <sz val="12"/>
            <color indexed="81"/>
            <rFont val="Tahoma"/>
            <family val="2"/>
          </rPr>
          <t xml:space="preserve">
Inscrivez dans cette colonne toutes les forces et les faiblesses du pays, de la région ou de la collectivité locale (selon le cas) en lien avec chaque cible. 
Ces forces et faiblesses doivent référer aux capacités d'actions réelles sur le terrain des acteurs.
Précisez par exemple : 
- la nature des capacités à l'échelon local;
- les ressources humaines, financières et techniques disponibles;
- les partenaires techniques et financiers qui peuvent agir sur la cible;
- la nature des relations entre l'État et les collectivités locales concernant les enjeux de la cible, etc.
</t>
        </r>
      </text>
    </comment>
    <comment ref="J5" authorId="0" shapeId="0" xr:uid="{00000000-0006-0000-0B00-000008000000}">
      <text>
        <r>
          <rPr>
            <sz val="11"/>
            <color indexed="81"/>
            <rFont val="Tahoma"/>
            <family val="2"/>
          </rPr>
          <t>Cette colonne se compile de manière automatique. 
Le niveau de priorité de la cible est déterminé en fonction de ses niveaux d'importance et de performance actuels. 
De façon générale, plus une cible est jugée importante et peu performante, plus elle sera jugée prioritaire. Il sera alors urgent d'intervenir et de mettre en œuvre des stratégies d'actions pour cette cible. Inversement, pour les cibles moins importantes et déjà performantes, le niveau de priorité sera moins élevé. 
Le niveau de priorité est précisé automatiquement dans cette colonne, selon le tableau présenté dans l'onglet « Résultats ».</t>
        </r>
        <r>
          <rPr>
            <sz val="12"/>
            <color indexed="81"/>
            <rFont val="Tahoma"/>
            <family val="2"/>
          </rPr>
          <t xml:space="preserve">
</t>
        </r>
      </text>
    </comment>
    <comment ref="AW5" authorId="0" shapeId="0" xr:uid="{00000000-0006-0000-0B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B00-00000A000000}">
      <text>
        <r>
          <rPr>
            <sz val="12"/>
            <color indexed="81"/>
            <rFont val="Tahoma"/>
            <family val="2"/>
          </rPr>
          <t xml:space="preserve">
Inscrivez ici des suggestions de stratégies d'actions pouvant contribuer à l'atteinte de la cible. Vous pouvez inclure des actions déjà planifiées, le cas échéant.
Ces propositions peuvent être de nature stratégique (faire partie de la planification, d'une stratégie locale, nationale ou sectorielle) ou pratique (donner naissance à des programmes ou à des projets à mettre en place). 
Elles peuvent être inspirées d'initiatives d'autres pays, régions ou collectivités locales, d'un partage de bonnes pratiques, de la littérature, d'expériences personnelles des analystes, etc. 
Les propositions devront ensuite faire l'objet d'un processus de priorisation. Les actions retenues devront donner lieu à une analyse de faisabilité et d'impacts. Il ne s'agit pas ici d'écrire le plan de développement, mais de donner des idées et pistes d'actions aux planificateurs chargés d'élaborer le plan.    </t>
        </r>
      </text>
    </comment>
    <comment ref="AY5" authorId="0" shapeId="0" xr:uid="{00000000-0006-0000-0B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B00-00000C000000}">
      <text>
        <r>
          <rPr>
            <b/>
            <sz val="11"/>
            <color indexed="81"/>
            <rFont val="Tahoma"/>
            <family val="2"/>
          </rPr>
          <t xml:space="preserve">Cette cible vise à : </t>
        </r>
        <r>
          <rPr>
            <sz val="11"/>
            <color indexed="81"/>
            <rFont val="Tahoma"/>
            <family val="2"/>
          </rPr>
          <t xml:space="preserve">
Maintenir un taux de croissance économique adapté au contexte national. 
Maintenir un taux de croissance annuelle du PIB d’au moins 7 % dans les pays les moins avancés. </t>
        </r>
      </text>
    </comment>
    <comment ref="G7" authorId="0" shapeId="0" xr:uid="{00000000-0006-0000-0B00-00000D000000}">
      <text>
        <r>
          <rPr>
            <sz val="11"/>
            <color indexed="81"/>
            <rFont val="Tahoma"/>
            <family val="2"/>
          </rPr>
          <t xml:space="preserve">
</t>
        </r>
        <r>
          <rPr>
            <b/>
            <sz val="11"/>
            <color indexed="81"/>
            <rFont val="Tahoma"/>
            <family val="2"/>
          </rPr>
          <t>Indicateurs proposés :</t>
        </r>
        <r>
          <rPr>
            <sz val="11"/>
            <color indexed="81"/>
            <rFont val="Tahoma"/>
            <family val="2"/>
          </rPr>
          <t xml:space="preserve">
8.1.1 Taux de croissance annuelle du PIB réel par habitant</t>
        </r>
      </text>
    </comment>
    <comment ref="C8" authorId="0" shapeId="0" xr:uid="{00000000-0006-0000-0B00-00000E000000}">
      <text>
        <r>
          <rPr>
            <b/>
            <sz val="11"/>
            <color indexed="81"/>
            <rFont val="Tahoma"/>
            <family val="2"/>
          </rPr>
          <t xml:space="preserve">Cette cible vise à : </t>
        </r>
        <r>
          <rPr>
            <sz val="11"/>
            <color indexed="81"/>
            <rFont val="Tahoma"/>
            <family val="2"/>
          </rPr>
          <t xml:space="preserve">
Parvenir à un niveau élevé de productivité économique par 
- la diversification;
- la modernisation technologique et l’innovation;
- en mettant l’accent sur les secteurs à forte valeur ajoutée et à forte intensité de main-d’œuvre. 
</t>
        </r>
      </text>
    </comment>
    <comment ref="G8" authorId="0" shapeId="0" xr:uid="{00000000-0006-0000-0B00-00000F000000}">
      <text>
        <r>
          <rPr>
            <sz val="11"/>
            <color indexed="81"/>
            <rFont val="Tahoma"/>
            <family val="2"/>
          </rPr>
          <t xml:space="preserve">
</t>
        </r>
        <r>
          <rPr>
            <b/>
            <sz val="11"/>
            <color indexed="81"/>
            <rFont val="Tahoma"/>
            <family val="2"/>
          </rPr>
          <t>Indicateurs proposés :</t>
        </r>
        <r>
          <rPr>
            <sz val="11"/>
            <color indexed="81"/>
            <rFont val="Tahoma"/>
            <family val="2"/>
          </rPr>
          <t xml:space="preserve">
8.2.1 Taux de croissance annuelle du PIB réel par personne pourvue d’un emploi</t>
        </r>
      </text>
    </comment>
    <comment ref="C9" authorId="0" shapeId="0" xr:uid="{00000000-0006-0000-0B00-000010000000}">
      <text>
        <r>
          <rPr>
            <b/>
            <sz val="11"/>
            <color indexed="81"/>
            <rFont val="Tahoma"/>
            <family val="2"/>
          </rPr>
          <t xml:space="preserve">Cette cible vise à : </t>
        </r>
        <r>
          <rPr>
            <sz val="11"/>
            <color indexed="81"/>
            <rFont val="Tahoma"/>
            <family val="2"/>
          </rPr>
          <t xml:space="preserve">
Promouvoir des politiques qui favorisent :
- des activités productives;
- la création d’emplois décents;
- l’entrepreneuriat;
- la créativité et l’innovation. 
Stimuler la croissance des microentreprises et des PME.
Faciliter leur intégration dans le secteur formel.
</t>
        </r>
        <r>
          <rPr>
            <b/>
            <sz val="11"/>
            <color indexed="81"/>
            <rFont val="Tahoma"/>
            <family val="2"/>
          </rPr>
          <t xml:space="preserve">
</t>
        </r>
      </text>
    </comment>
    <comment ref="G9" authorId="0" shapeId="0" xr:uid="{00000000-0006-0000-0B00-000011000000}">
      <text>
        <r>
          <rPr>
            <b/>
            <sz val="11"/>
            <color indexed="81"/>
            <rFont val="Tahoma"/>
            <family val="2"/>
          </rPr>
          <t xml:space="preserve">
Indicateurs proposés :</t>
        </r>
        <r>
          <rPr>
            <sz val="11"/>
            <color indexed="81"/>
            <rFont val="Tahoma"/>
            <family val="2"/>
          </rPr>
          <t xml:space="preserve">
8.3.1 Proportion de l’emploi informel dans les secteurs non agricoles, par sexe</t>
        </r>
      </text>
    </comment>
    <comment ref="C10" authorId="0" shapeId="0" xr:uid="{00000000-0006-0000-0B00-000012000000}">
      <text>
        <r>
          <rPr>
            <b/>
            <sz val="11"/>
            <color indexed="81"/>
            <rFont val="Tahoma"/>
            <family val="2"/>
          </rPr>
          <t xml:space="preserve">Cette cible vise à : </t>
        </r>
        <r>
          <rPr>
            <sz val="11"/>
            <color indexed="81"/>
            <rFont val="Tahoma"/>
            <family val="2"/>
          </rPr>
          <t xml:space="preserve">
Améliorer l’efficience de l’utilisation des ressources. 
Veiller à ce que la croissance économique n’entraîne plus la dégradation de l’environnement.</t>
        </r>
      </text>
    </comment>
    <comment ref="G10" authorId="0" shapeId="0" xr:uid="{00000000-0006-0000-0B00-000013000000}">
      <text>
        <r>
          <rPr>
            <b/>
            <sz val="11"/>
            <color indexed="81"/>
            <rFont val="Tahoma"/>
            <family val="2"/>
          </rPr>
          <t xml:space="preserve">
Indicateurs proposés :</t>
        </r>
        <r>
          <rPr>
            <sz val="11"/>
            <color indexed="81"/>
            <rFont val="Tahoma"/>
            <family val="2"/>
          </rPr>
          <t xml:space="preserve">
8.4.1 Empreinte matérielle, empreinte matérielle par habitant et empreinte matérielle par unité de PIB
8.4.2 Consommation matérielle nationale, consommation matérielle nationale par habitant et consommation matérielle nationale par unité de PIB</t>
        </r>
      </text>
    </comment>
    <comment ref="C11" authorId="0" shapeId="0" xr:uid="{00000000-0006-0000-0B00-000014000000}">
      <text>
        <r>
          <rPr>
            <b/>
            <sz val="11"/>
            <color indexed="81"/>
            <rFont val="Tahoma"/>
            <family val="2"/>
          </rPr>
          <t>Cette cible vise à :</t>
        </r>
        <r>
          <rPr>
            <sz val="11"/>
            <color indexed="81"/>
            <rFont val="Tahoma"/>
            <family val="2"/>
          </rPr>
          <t xml:space="preserve"> 
Parvenir au plein emploi productif. 
Garantir à tous un travail décent et un salaire égal pour un travail de valeur égale.
</t>
        </r>
      </text>
    </comment>
    <comment ref="G11" authorId="0" shapeId="0" xr:uid="{00000000-0006-0000-0B00-000015000000}">
      <text>
        <r>
          <rPr>
            <sz val="11"/>
            <color indexed="81"/>
            <rFont val="Tahoma"/>
            <family val="2"/>
          </rPr>
          <t xml:space="preserve">
</t>
        </r>
        <r>
          <rPr>
            <b/>
            <sz val="11"/>
            <color indexed="81"/>
            <rFont val="Tahoma"/>
            <family val="2"/>
          </rPr>
          <t>Indicateurs proposés :</t>
        </r>
        <r>
          <rPr>
            <sz val="11"/>
            <color indexed="81"/>
            <rFont val="Tahoma"/>
            <family val="2"/>
          </rPr>
          <t xml:space="preserve">
8.5.1 Rémunération horaire moyenne des salariés hommes et femmes, par profession, âge et type de handicap
8.5.2 Taux de chômage, par sexe, âge et type de handicap</t>
        </r>
      </text>
    </comment>
    <comment ref="C12" authorId="0" shapeId="0" xr:uid="{00000000-0006-0000-0B00-000016000000}">
      <text>
        <r>
          <rPr>
            <b/>
            <sz val="11"/>
            <color indexed="81"/>
            <rFont val="Tahoma"/>
            <family val="2"/>
          </rPr>
          <t xml:space="preserve">Cette cible vise à : </t>
        </r>
        <r>
          <rPr>
            <sz val="11"/>
            <color indexed="81"/>
            <rFont val="Tahoma"/>
            <family val="2"/>
          </rPr>
          <t xml:space="preserve">
Réduire la proportion de jeunes non scolarisés, sans emploi, ni formation. 
</t>
        </r>
      </text>
    </comment>
    <comment ref="G12" authorId="0" shapeId="0" xr:uid="{00000000-0006-0000-0B00-000017000000}">
      <text>
        <r>
          <rPr>
            <sz val="11"/>
            <color indexed="81"/>
            <rFont val="Tahoma"/>
            <family val="2"/>
          </rPr>
          <t xml:space="preserve">
</t>
        </r>
        <r>
          <rPr>
            <b/>
            <sz val="11"/>
            <color indexed="81"/>
            <rFont val="Tahoma"/>
            <family val="2"/>
          </rPr>
          <t>Indicateurs proposés :</t>
        </r>
        <r>
          <rPr>
            <sz val="11"/>
            <color indexed="81"/>
            <rFont val="Tahoma"/>
            <family val="2"/>
          </rPr>
          <t xml:space="preserve">
8.6.1 Proportion de jeunes (âgés de 15 à 24 ans) non scolarisés et sans emploi, ni formation</t>
        </r>
      </text>
    </comment>
    <comment ref="C13" authorId="0" shapeId="0" xr:uid="{00000000-0006-0000-0B00-000018000000}">
      <text>
        <r>
          <rPr>
            <b/>
            <sz val="11"/>
            <color indexed="81"/>
            <rFont val="Tahoma"/>
            <family val="2"/>
          </rPr>
          <t xml:space="preserve">Cette cible vise à : </t>
        </r>
        <r>
          <rPr>
            <sz val="11"/>
            <color indexed="81"/>
            <rFont val="Tahoma"/>
            <family val="2"/>
          </rPr>
          <t xml:space="preserve">
Interdire et éliminer les pires formes de travail des enfants.
Supprimer le travail forcé. 
Mettre fin au travail des enfants sous toutes ses formes, y compris le recrutement et l’utilisation d’enfants soldats. 
</t>
        </r>
      </text>
    </comment>
    <comment ref="G13" authorId="0" shapeId="0" xr:uid="{00000000-0006-0000-0B00-000019000000}">
      <text>
        <r>
          <rPr>
            <sz val="11"/>
            <color indexed="81"/>
            <rFont val="Tahoma"/>
            <family val="2"/>
          </rPr>
          <t xml:space="preserve">
</t>
        </r>
        <r>
          <rPr>
            <b/>
            <sz val="11"/>
            <color indexed="81"/>
            <rFont val="Tahoma"/>
            <family val="2"/>
          </rPr>
          <t>Indicateurs proposés :</t>
        </r>
        <r>
          <rPr>
            <sz val="11"/>
            <color indexed="81"/>
            <rFont val="Tahoma"/>
            <family val="2"/>
          </rPr>
          <t xml:space="preserve">
8.7.1 Proportion et nombre d’enfants âgés de 5 à 17 ans qui travaillent, par sexe et âge</t>
        </r>
      </text>
    </comment>
    <comment ref="C14" authorId="0" shapeId="0" xr:uid="{00000000-0006-0000-0B00-00001A000000}">
      <text>
        <r>
          <rPr>
            <b/>
            <sz val="11"/>
            <color indexed="81"/>
            <rFont val="Tahoma"/>
            <family val="2"/>
          </rPr>
          <t xml:space="preserve">Cette cible vise à : </t>
        </r>
        <r>
          <rPr>
            <sz val="11"/>
            <color indexed="81"/>
            <rFont val="Tahoma"/>
            <family val="2"/>
          </rPr>
          <t xml:space="preserve">
Défendre les droits des travailleurs.
Promouvoir la sécurité sur le lieu de travail. 
Assurer la protection de tous les travailleurs.
</t>
        </r>
        <r>
          <rPr>
            <b/>
            <sz val="11"/>
            <color indexed="81"/>
            <rFont val="Tahoma"/>
            <family val="2"/>
          </rPr>
          <t xml:space="preserve">
</t>
        </r>
      </text>
    </comment>
    <comment ref="G14" authorId="0" shapeId="0" xr:uid="{00000000-0006-0000-0B00-00001B000000}">
      <text>
        <r>
          <rPr>
            <b/>
            <sz val="11"/>
            <color indexed="81"/>
            <rFont val="Tahoma"/>
            <family val="2"/>
          </rPr>
          <t xml:space="preserve">
Indicateurs proposés :</t>
        </r>
        <r>
          <rPr>
            <sz val="11"/>
            <color indexed="81"/>
            <rFont val="Tahoma"/>
            <family val="2"/>
          </rPr>
          <t xml:space="preserve">
8.8.1 Fréquence des accidents du travail mortels et non mortels, par sexe et statut au regard de l’immigration
8.8.2 Plus grand respect à l'échelle nationale des droits du travail (liberté d’association et droit de négociation collective), eu égard aux textes de l’Organisation internationale du Travail (OIT) et à la législation nationale, par sexe et statut migratoire</t>
        </r>
      </text>
    </comment>
    <comment ref="C15" authorId="0" shapeId="0" xr:uid="{00000000-0006-0000-0B00-00001C000000}">
      <text>
        <r>
          <rPr>
            <b/>
            <sz val="11"/>
            <color indexed="81"/>
            <rFont val="Tahoma"/>
            <family val="2"/>
          </rPr>
          <t xml:space="preserve">Cette cible vise à : 
</t>
        </r>
        <r>
          <rPr>
            <sz val="11"/>
            <color indexed="81"/>
            <rFont val="Tahoma"/>
            <family val="2"/>
          </rPr>
          <t xml:space="preserve">Développer un tourisme durable qui crée des emplois.
Mettre en valeur la culture et les produits locaux. </t>
        </r>
        <r>
          <rPr>
            <b/>
            <sz val="11"/>
            <color indexed="81"/>
            <rFont val="Tahoma"/>
            <family val="2"/>
          </rPr>
          <t xml:space="preserve">
</t>
        </r>
      </text>
    </comment>
    <comment ref="G15" authorId="0" shapeId="0" xr:uid="{00000000-0006-0000-0B00-00001D000000}">
      <text>
        <r>
          <rPr>
            <b/>
            <sz val="11"/>
            <color indexed="81"/>
            <rFont val="Tahoma"/>
            <family val="2"/>
          </rPr>
          <t xml:space="preserve">
Indicateurs proposés :
</t>
        </r>
        <r>
          <rPr>
            <sz val="11"/>
            <color indexed="81"/>
            <rFont val="Tahoma"/>
            <family val="2"/>
          </rPr>
          <t>8.9.1 PIB directement tiré du tourisme, en proportion du PIB total et en taux de croissance
8.9.2 Nombre d’emplois dans les secteurs du tourisme, en proportion du nombre total d’emplois et du taux de croissance des emplois, par sexe</t>
        </r>
      </text>
    </comment>
    <comment ref="C16" authorId="0" shapeId="0" xr:uid="{00000000-0006-0000-0B00-00001E000000}">
      <text>
        <r>
          <rPr>
            <b/>
            <sz val="11"/>
            <color indexed="81"/>
            <rFont val="Tahoma"/>
            <family val="2"/>
          </rPr>
          <t xml:space="preserve">Cette cible vise à : 
</t>
        </r>
        <r>
          <rPr>
            <sz val="11"/>
            <color indexed="81"/>
            <rFont val="Tahoma"/>
            <family val="2"/>
          </rPr>
          <t xml:space="preserve">Renforcer la capacité des institutions financières nationales. 
Favoriser et généraliser l’accès aux services bancaires et financiers ainsi qu'aux services d’assurance. </t>
        </r>
        <r>
          <rPr>
            <b/>
            <sz val="11"/>
            <color indexed="81"/>
            <rFont val="Tahoma"/>
            <family val="2"/>
          </rPr>
          <t xml:space="preserve">
</t>
        </r>
      </text>
    </comment>
    <comment ref="G16" authorId="0" shapeId="0" xr:uid="{00000000-0006-0000-0B00-00001F000000}">
      <text>
        <r>
          <rPr>
            <b/>
            <sz val="11"/>
            <color indexed="81"/>
            <rFont val="Tahoma"/>
            <family val="2"/>
          </rPr>
          <t xml:space="preserve">
Indicateurs proposés :</t>
        </r>
        <r>
          <rPr>
            <sz val="11"/>
            <color indexed="81"/>
            <rFont val="Tahoma"/>
            <family val="2"/>
          </rPr>
          <t xml:space="preserve">
8.10.1 Nombre de succursales de banques commerciales et de distributeurs automatiques de billets par 100 000 adultes
8.10.2 Proportion d’adultes (15 ans ou plus) possédant un compte dans une banque ou une autre institution financière ou faisant appel à des services monétaires mobiles</t>
        </r>
      </text>
    </comment>
    <comment ref="C17" authorId="0" shapeId="0" xr:uid="{00000000-0006-0000-0B00-000020000000}">
      <text>
        <r>
          <rPr>
            <b/>
            <sz val="11"/>
            <color indexed="81"/>
            <rFont val="Tahoma"/>
            <family val="2"/>
          </rPr>
          <t xml:space="preserve">Cette cible vise à : 
</t>
        </r>
        <r>
          <rPr>
            <sz val="11"/>
            <color indexed="81"/>
            <rFont val="Tahoma"/>
            <family val="2"/>
          </rPr>
          <t>Accroître l’appui apporté pour le commerce aux pays en développement.</t>
        </r>
        <r>
          <rPr>
            <b/>
            <sz val="11"/>
            <color indexed="81"/>
            <rFont val="Tahoma"/>
            <family val="2"/>
          </rPr>
          <t xml:space="preserve">
</t>
        </r>
      </text>
    </comment>
    <comment ref="G17" authorId="0" shapeId="0" xr:uid="{00000000-0006-0000-0B00-000021000000}">
      <text>
        <r>
          <rPr>
            <b/>
            <sz val="11"/>
            <color indexed="81"/>
            <rFont val="Tahoma"/>
            <family val="2"/>
          </rPr>
          <t xml:space="preserve">
Indicateurs proposés :</t>
        </r>
        <r>
          <rPr>
            <sz val="11"/>
            <color indexed="81"/>
            <rFont val="Tahoma"/>
            <family val="2"/>
          </rPr>
          <t xml:space="preserve">
8.a.1 Engagements pris et décaissements effectués dans le cadre de l’initiative Aide pour le commerce</t>
        </r>
      </text>
    </comment>
    <comment ref="C18" authorId="0" shapeId="0" xr:uid="{00000000-0006-0000-0B00-000022000000}">
      <text>
        <r>
          <rPr>
            <b/>
            <sz val="11"/>
            <color indexed="81"/>
            <rFont val="Tahoma"/>
            <family val="2"/>
          </rPr>
          <t xml:space="preserve">Cette cible vise à : </t>
        </r>
        <r>
          <rPr>
            <sz val="11"/>
            <color indexed="81"/>
            <rFont val="Tahoma"/>
            <family val="2"/>
          </rPr>
          <t xml:space="preserve">
Élaborer et mettre en œuvre une stratégie mondiale pour l'emploi des jeunes.
Appliquer le Pacte mondial pour l'emploi de l'OIT.
</t>
        </r>
      </text>
    </comment>
    <comment ref="G18" authorId="0" shapeId="0" xr:uid="{00000000-0006-0000-0B00-000023000000}">
      <text>
        <r>
          <rPr>
            <sz val="11"/>
            <color indexed="81"/>
            <rFont val="Tahoma"/>
            <family val="2"/>
          </rPr>
          <t xml:space="preserve">
</t>
        </r>
        <r>
          <rPr>
            <b/>
            <sz val="11"/>
            <color indexed="81"/>
            <rFont val="Tahoma"/>
            <family val="2"/>
          </rPr>
          <t>Indicateurs proposés :</t>
        </r>
        <r>
          <rPr>
            <sz val="11"/>
            <color indexed="81"/>
            <rFont val="Tahoma"/>
            <family val="2"/>
          </rPr>
          <t xml:space="preserve">
8.b.1 Dépenses publiques totales consacrées aux programmes de protection sociale et d’emploi, en proportion des budgets nationaux et du PIB</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C00-00000100000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shapeId="0" xr:uid="{00000000-0006-0000-0C00-000002000000}">
      <text>
        <r>
          <rPr>
            <sz val="11"/>
            <color indexed="81"/>
            <rFont val="Tahoma"/>
            <family val="2"/>
          </rPr>
          <t xml:space="preserve">
</t>
        </r>
        <r>
          <rPr>
            <sz val="12"/>
            <color indexed="81"/>
            <rFont val="Tahoma"/>
            <family val="2"/>
          </rPr>
          <t xml:space="preserve">Précisez dans cette colonne les opportunités et les menaces (ou risques) qui pourraient être associées à chacune des cibles, pour la zone étudiée. Les opportunités et les menaces peuvent être liées à des spécificités nationales ou locales, à des pressions externes, à des contextes temporaires ou permanents. 
Quels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 Éloignement des centres de développement économique.
- Absence d'infrastructures.
- Difficulté d'accès aux services de base.
- Absence de programmes de soutien aux plus défavorisés.
- Faible diversification de l'activité économique.
- Difficulté d'accès au crédit.
- Prix élevé des biens et services.
- Vulnérabilité particulière aux changements climatiques.
- Activité économique fortement agricole, etc.</t>
        </r>
      </text>
    </comment>
    <comment ref="E5" authorId="0" shapeId="0" xr:uid="{00000000-0006-0000-0C00-000003000000}">
      <text>
        <r>
          <rPr>
            <sz val="12"/>
            <color indexed="81"/>
            <rFont val="Tahoma"/>
            <family val="2"/>
          </rPr>
          <t xml:space="preserve">
En fonction des enjeux, risques et opportunités indiqués dans la colonne précédente, déterminez ici l'importance que vous accordez à cette cible.
Posez-vous la question suivante : en fonction des enjeux retenus,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shapeId="0" xr:uid="{00000000-0006-0000-0C00-000004000000}">
      <text>
        <r>
          <rPr>
            <b/>
            <sz val="11"/>
            <color indexed="81"/>
            <rFont val="Tahoma"/>
            <family val="2"/>
          </rPr>
          <t xml:space="preserve">
</t>
        </r>
        <r>
          <rPr>
            <sz val="12"/>
            <color indexed="81"/>
            <rFont val="Tahoma"/>
            <family val="2"/>
          </rPr>
          <t xml:space="preserve">Notez ici le niveau de performance ACTUEL du pays, de la région ou de la collectivité locale au regard des indicateurs de performance de chaque cible. Le niveau de performance est une valeur OBJECTIVE, basée sur l'état de situation RÉEL du pays, de la région ou de la collectivité au moment de l'évaluation. Il s'agit d'apprécier le niveau d'atteinte de la cible au regard des indicateurs proposés par les Nations Unies (voir dans les commentaires).
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problématique</t>
        </r>
        <r>
          <rPr>
            <sz val="12"/>
            <color indexed="81"/>
            <rFont val="Tahoma"/>
            <family val="2"/>
          </rPr>
          <t>;</t>
        </r>
        <r>
          <rPr>
            <b/>
            <sz val="12"/>
            <color indexed="81"/>
            <rFont val="Tahoma"/>
            <family val="2"/>
          </rPr>
          <t xml:space="preserve"> </t>
        </r>
        <r>
          <rPr>
            <sz val="12"/>
            <color indexed="81"/>
            <rFont val="Tahoma"/>
            <family val="2"/>
          </rPr>
          <t xml:space="preserve">la situation est relativement inconfortable; il existe une grande marge d'amélioration, même si certains résultats sont visibles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perfectible</t>
        </r>
        <r>
          <rPr>
            <sz val="12"/>
            <color indexed="81"/>
            <rFont val="Tahoma"/>
            <family val="2"/>
          </rPr>
          <t>;</t>
        </r>
        <r>
          <rPr>
            <b/>
            <sz val="12"/>
            <color indexed="81"/>
            <rFont val="Tahoma"/>
            <family val="2"/>
          </rPr>
          <t xml:space="preserv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excellente</t>
        </r>
        <r>
          <rPr>
            <sz val="12"/>
            <color indexed="81"/>
            <rFont val="Tahoma"/>
            <family val="2"/>
          </rPr>
          <t>;</t>
        </r>
        <r>
          <rPr>
            <b/>
            <sz val="12"/>
            <color indexed="81"/>
            <rFont val="Tahoma"/>
            <family val="2"/>
          </rPr>
          <t xml:space="preserve"> </t>
        </r>
        <r>
          <rPr>
            <sz val="12"/>
            <color indexed="81"/>
            <rFont val="Tahoma"/>
            <family val="2"/>
          </rPr>
          <t>la situation actuelle est très confortable, le pays, le région ou la collectivité pouvant faire figure d'exemples.</t>
        </r>
      </text>
    </comment>
    <comment ref="G5" authorId="0" shapeId="0" xr:uid="{00000000-0006-0000-0C00-000005000000}">
      <text>
        <r>
          <rPr>
            <sz val="12"/>
            <color indexed="81"/>
            <rFont val="Tahoma"/>
            <family val="2"/>
          </rPr>
          <t xml:space="preserve">
Inscrivez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œuvre.
Utilisez l'ensemble des informations à votre disposition pour documenter cette section. Précisez par exemple : 
- l'inscription d'enjeux associés à la cible dans le ou les documents de planification;
- les programmes et stratégies existants, avec les organisations responsables;
- les mesures, projets et actions mis en œuvre sur le territoire;
- les partenaires actifs sur relativement à ces enjeux;
- les statistiques et indicateurs de suivi pertinents;
- les financements disponibles.</t>
        </r>
        <r>
          <rPr>
            <sz val="11"/>
            <color indexed="81"/>
            <rFont val="Tahoma"/>
            <family val="2"/>
          </rPr>
          <t xml:space="preserve">
</t>
        </r>
      </text>
    </comment>
    <comment ref="H5" authorId="0" shapeId="0" xr:uid="{00000000-0006-0000-0C00-00000600000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ou État) sont attribués les pouvoirs et responsabilités relatifs à chaque cible.
Les valeurs numérales de 1 à 4 sont utilisées pour déterminer le niveau de compétence.
</t>
        </r>
        <r>
          <rPr>
            <b/>
            <sz val="12"/>
            <color indexed="81"/>
            <rFont val="Tahoma"/>
            <family val="2"/>
          </rPr>
          <t xml:space="preserve">1 - Compétence exclusive de la collectivité locale
</t>
        </r>
        <r>
          <rPr>
            <sz val="12"/>
            <color indexed="81"/>
            <rFont val="Tahoma"/>
            <family val="2"/>
          </rPr>
          <t xml:space="preserve">Les collectivités locales disposent de la compétence pleine et entière pour agir sur cette cible. Elles ont la capacité d'agir de manière directe, efficace et adaptée.
</t>
        </r>
        <r>
          <rPr>
            <b/>
            <sz val="12"/>
            <color indexed="81"/>
            <rFont val="Tahoma"/>
            <family val="2"/>
          </rPr>
          <t xml:space="preserve">
2 - Compétence partagée entre la collectivité locale et l'État
</t>
        </r>
        <r>
          <rPr>
            <sz val="12"/>
            <color indexed="81"/>
            <rFont val="Tahoma"/>
            <family val="2"/>
          </rPr>
          <t>Les collectivités locales disposent d'une certaine compétence pour agir sur cette cible, mais cette compétence est partagée avec l'État. Elles ont toutefois la capacité d'agir de manière directe, en collaboration avec d'autres acteurs.</t>
        </r>
        <r>
          <rPr>
            <b/>
            <sz val="12"/>
            <color indexed="81"/>
            <rFont val="Tahoma"/>
            <family val="2"/>
          </rPr>
          <t xml:space="preserve">
3 - Compétence de l'État avec l'appui de la collectivité locale
</t>
        </r>
        <r>
          <rPr>
            <sz val="12"/>
            <color indexed="81"/>
            <rFont val="Tahoma"/>
            <family val="2"/>
          </rPr>
          <t>L'État central dispose de la principale compétence nécessaire pour agir sur cette cible, mais peut déléguer la mise en œuvre des stratégies, des programmes et des actions à l'échelle locale. Les collectivités locales disposent de certaines capacités d'action sur le terrain, mais ne disposent pas du pouvoir décisionnel.</t>
        </r>
        <r>
          <rPr>
            <b/>
            <sz val="12"/>
            <color indexed="81"/>
            <rFont val="Tahoma"/>
            <family val="2"/>
          </rPr>
          <t xml:space="preserve">
4 - Compétence exclusive de l'État
</t>
        </r>
        <r>
          <rPr>
            <sz val="12"/>
            <color indexed="81"/>
            <rFont val="Tahoma"/>
            <family val="2"/>
          </rPr>
          <t>L'État central dispose de la compétence pleine et entière pour agir sur cette cible. Les collectivités locales ne disposent pas de capacités d'actions, mais elles peuvent parfois influer sur les priorités par des représentations à l'échelle nationale.</t>
        </r>
      </text>
    </comment>
    <comment ref="I5" authorId="0" shapeId="0" xr:uid="{00000000-0006-0000-0C00-000007000000}">
      <text>
        <r>
          <rPr>
            <sz val="12"/>
            <color indexed="81"/>
            <rFont val="Tahoma"/>
            <family val="2"/>
          </rPr>
          <t xml:space="preserve">
Inscrivez dans cette colonne toutes les forces et les faiblesses du pays, de la région ou de la collectivité locale (selon le cas) en lien avec chaque cible. 
Ces forces et faiblesses doivent référer aux capacités d'actions réelles sur le terrain des acteurs.
Précisez par exemple : 
- la nature des capacités à l'échelon local;
- les ressources humaines, financières et techniques disponibles;
- les partenaires techniques et financiers qui peuvent agir sur la cible;
- la nature des relations entre l'État et les collectivités locales concernant les enjeux de la cible, etc.</t>
        </r>
      </text>
    </comment>
    <comment ref="J5" authorId="0" shapeId="0" xr:uid="{00000000-0006-0000-0C00-000008000000}">
      <text>
        <r>
          <rPr>
            <sz val="11"/>
            <color indexed="81"/>
            <rFont val="Tahoma"/>
            <family val="2"/>
          </rPr>
          <t xml:space="preserve">
</t>
        </r>
        <r>
          <rPr>
            <sz val="12"/>
            <color indexed="81"/>
            <rFont val="Tahoma"/>
            <family val="2"/>
          </rPr>
          <t xml:space="preserve">Cette colonne se compile de manière automatique. 
Le niveau de priorité de la cible est déterminé en fonction de ses niveaux d'importance et de performance actuels. 
De façon générale, plus une cible est jugée importante et peu performante, plus elle sera jugée prioritaire. Il sera alors urgent d'intervenir et de mettre en œuvre des stratégies d'actions pour cette cible. Inversement, pour les cibles moins importantes et déjà performantes, le niveau de priorité sera moins élevé. 
Le niveau de priorité est précisé automatiquement dans cette colonne, selon le tableau présenté dans l'onglet « Résultats ».
</t>
        </r>
      </text>
    </comment>
    <comment ref="AW5" authorId="0" shapeId="0" xr:uid="{00000000-0006-0000-0C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C00-00000A000000}">
      <text>
        <r>
          <rPr>
            <sz val="11"/>
            <color indexed="81"/>
            <rFont val="Tahoma"/>
            <family val="2"/>
          </rPr>
          <t xml:space="preserve">
</t>
        </r>
        <r>
          <rPr>
            <sz val="12"/>
            <color indexed="81"/>
            <rFont val="Tahoma"/>
            <family val="2"/>
          </rPr>
          <t xml:space="preserve">Inscrivez ici des suggestions de stratégies d'actions pouvant contribuer à l'atteinte de la cible. Vous pouvez inclure des actions déjà planifiées, le cas échéant.
Ces propositions peuvent être de nature stratégique (faire partie de la planification, d'une stratégie locale, nationale ou sectorielle) ou pratique (donner naissance à des programmes ou à des projets à mettre en place). 
Elles peuvent être inspirées d'initiatives d'autres pays, régions ou collectivités locales, d'un partage de bonnes pratiques, de la littérature, d'expériences personnelles des analystes, etc. 
Les propositions devront ensuite faire l'objet d'un processus de priorisation. Les actions retenues devront donner lieu à une analyse de faisabilité et d'impacts. Il ne s'agit pas ici d'écrire le plan de développement, mais de donner des idées et pistes d'actions aux planificateurs chargés d'élaborer le plan.    </t>
        </r>
      </text>
    </comment>
    <comment ref="AY5" authorId="0" shapeId="0" xr:uid="{00000000-0006-0000-0C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C00-00000C000000}">
      <text>
        <r>
          <rPr>
            <b/>
            <sz val="11"/>
            <color indexed="81"/>
            <rFont val="Tahoma"/>
            <family val="2"/>
          </rPr>
          <t xml:space="preserve">Cette cible vise à : </t>
        </r>
        <r>
          <rPr>
            <sz val="11"/>
            <color indexed="81"/>
            <rFont val="Tahoma"/>
            <family val="2"/>
          </rPr>
          <t xml:space="preserve">
Mettre en place une infrastructure de qualité, fiable, durable et résiliente.
Favoriser le développement économique et le bien-être de l’être humain.
</t>
        </r>
      </text>
    </comment>
    <comment ref="G7" authorId="0" shapeId="0" xr:uid="{00000000-0006-0000-0C00-00000D000000}">
      <text>
        <r>
          <rPr>
            <sz val="11"/>
            <color indexed="81"/>
            <rFont val="Tahoma"/>
            <family val="2"/>
          </rPr>
          <t xml:space="preserve">
</t>
        </r>
        <r>
          <rPr>
            <b/>
            <sz val="11"/>
            <color indexed="81"/>
            <rFont val="Tahoma"/>
            <family val="2"/>
          </rPr>
          <t>Indicateurs proposés :</t>
        </r>
        <r>
          <rPr>
            <sz val="11"/>
            <color indexed="81"/>
            <rFont val="Tahoma"/>
            <family val="2"/>
          </rPr>
          <t xml:space="preserve">
9.1.1 Proportion de la population rurale vivant à moins de 2 km d’une route praticable toute l’année
9.1.2 Nombre de passagers et volume de fret transportés, par mode de transport</t>
        </r>
      </text>
    </comment>
    <comment ref="C8" authorId="0" shapeId="0" xr:uid="{00000000-0006-0000-0C00-00000E000000}">
      <text>
        <r>
          <rPr>
            <b/>
            <sz val="11"/>
            <color indexed="81"/>
            <rFont val="Tahoma"/>
            <family val="2"/>
          </rPr>
          <t xml:space="preserve">Cette cible vise à : 
</t>
        </r>
        <r>
          <rPr>
            <sz val="11"/>
            <color indexed="81"/>
            <rFont val="Tahoma"/>
            <family val="2"/>
          </rPr>
          <t xml:space="preserve">Promouvoir une industrialisation durable.
Augmenter la contribution de l’industrie à l’emploi et au produit intérieur brut.
</t>
        </r>
      </text>
    </comment>
    <comment ref="G8" authorId="0" shapeId="0" xr:uid="{00000000-0006-0000-0C00-00000F000000}">
      <text>
        <r>
          <rPr>
            <b/>
            <sz val="11"/>
            <color indexed="81"/>
            <rFont val="Tahoma"/>
            <family val="2"/>
          </rPr>
          <t xml:space="preserve">
Indicateurs proposés :</t>
        </r>
        <r>
          <rPr>
            <sz val="11"/>
            <color indexed="81"/>
            <rFont val="Tahoma"/>
            <family val="2"/>
          </rPr>
          <t xml:space="preserve">
9.2.1 Valeur ajoutée dans l’industrie manufacturière, en proportion du PIB et par habitant
9.2.2 Emploi dans l’industrie manufacturière, en proportion de l’emploi total</t>
        </r>
      </text>
    </comment>
    <comment ref="C9" authorId="0" shapeId="0" xr:uid="{00000000-0006-0000-0C00-000010000000}">
      <text>
        <r>
          <rPr>
            <b/>
            <sz val="11"/>
            <color indexed="81"/>
            <rFont val="Tahoma"/>
            <family val="2"/>
          </rPr>
          <t xml:space="preserve">Cette cible vise à : 
</t>
        </r>
        <r>
          <rPr>
            <sz val="11"/>
            <color indexed="81"/>
            <rFont val="Tahoma"/>
            <family val="2"/>
          </rPr>
          <t xml:space="preserve">Accroître l'accès des entreprises aux services financiers.
Accroître l'intégration des entreprises aux chaînes de valeur et aux marchés.
</t>
        </r>
      </text>
    </comment>
    <comment ref="G9" authorId="0" shapeId="0" xr:uid="{00000000-0006-0000-0C00-000011000000}">
      <text>
        <r>
          <rPr>
            <sz val="11"/>
            <color indexed="81"/>
            <rFont val="Tahoma"/>
            <family val="2"/>
          </rPr>
          <t xml:space="preserve">
</t>
        </r>
        <r>
          <rPr>
            <b/>
            <sz val="11"/>
            <color indexed="81"/>
            <rFont val="Tahoma"/>
            <family val="2"/>
          </rPr>
          <t>Indicateurs proposés :</t>
        </r>
        <r>
          <rPr>
            <sz val="11"/>
            <color indexed="81"/>
            <rFont val="Tahoma"/>
            <family val="2"/>
          </rPr>
          <t xml:space="preserve">
9.3.1 Proportion des petites entreprises dans la valeur ajoutée totale de l’industrie
9.3.2 Proportion des petites entreprises industrielles ayant contracté un prêt ou une ligne de crédit</t>
        </r>
      </text>
    </comment>
    <comment ref="C10" authorId="0" shapeId="0" xr:uid="{00000000-0006-0000-0C00-000012000000}">
      <text>
        <r>
          <rPr>
            <b/>
            <sz val="11"/>
            <color indexed="81"/>
            <rFont val="Tahoma"/>
            <family val="2"/>
          </rPr>
          <t xml:space="preserve">Cette cible vise à : </t>
        </r>
        <r>
          <rPr>
            <sz val="11"/>
            <color indexed="81"/>
            <rFont val="Tahoma"/>
            <family val="2"/>
          </rPr>
          <t xml:space="preserve">
Moderniser l’infrastructure. 
Adapter les industries afin de les rendre durables.
Favoriser l'utilisation plus rationnelle des ressources et des technologies et procédés industriels propres et respectueux de l’environnement.
</t>
        </r>
      </text>
    </comment>
    <comment ref="G10" authorId="0" shapeId="0" xr:uid="{00000000-0006-0000-0C00-000013000000}">
      <text>
        <r>
          <rPr>
            <b/>
            <sz val="11"/>
            <color indexed="81"/>
            <rFont val="Tahoma"/>
            <family val="2"/>
          </rPr>
          <t xml:space="preserve">
Indicateurs proposés :</t>
        </r>
        <r>
          <rPr>
            <sz val="11"/>
            <color indexed="81"/>
            <rFont val="Tahoma"/>
            <family val="2"/>
          </rPr>
          <t xml:space="preserve">
9.4.1 Émissions de CO2 par unité de valeur ajoutée</t>
        </r>
      </text>
    </comment>
    <comment ref="C11" authorId="0" shapeId="0" xr:uid="{00000000-0006-0000-0C00-000014000000}">
      <text>
        <r>
          <rPr>
            <b/>
            <sz val="11"/>
            <color indexed="81"/>
            <rFont val="Tahoma"/>
            <family val="2"/>
          </rPr>
          <t xml:space="preserve">Cette cible vise à : </t>
        </r>
        <r>
          <rPr>
            <sz val="11"/>
            <color indexed="81"/>
            <rFont val="Tahoma"/>
            <family val="2"/>
          </rPr>
          <t xml:space="preserve">
Renforcer la recherche scientifique.
Perfectionner les capacités technologiques des secteurs industriels. 
Encourager l’innovation.
</t>
        </r>
      </text>
    </comment>
    <comment ref="G11" authorId="0" shapeId="0" xr:uid="{00000000-0006-0000-0C00-000015000000}">
      <text>
        <r>
          <rPr>
            <b/>
            <sz val="11"/>
            <color indexed="81"/>
            <rFont val="Tahoma"/>
            <family val="2"/>
          </rPr>
          <t xml:space="preserve">
Indicateurs proposés :</t>
        </r>
        <r>
          <rPr>
            <sz val="11"/>
            <color indexed="81"/>
            <rFont val="Tahoma"/>
            <family val="2"/>
          </rPr>
          <t xml:space="preserve">
9.5.1 Dépenses de recherche-développement en proportion du PIB
9.5.2 Nombre de chercheurs (équivalent temps plein) par million d’habitants
</t>
        </r>
      </text>
    </comment>
    <comment ref="C12" authorId="0" shapeId="0" xr:uid="{00000000-0006-0000-0C00-000016000000}">
      <text>
        <r>
          <rPr>
            <b/>
            <sz val="11"/>
            <color indexed="81"/>
            <rFont val="Tahoma"/>
            <family val="2"/>
          </rPr>
          <t>Cette cible vise à :</t>
        </r>
        <r>
          <rPr>
            <sz val="11"/>
            <color indexed="81"/>
            <rFont val="Tahoma"/>
            <family val="2"/>
          </rPr>
          <t xml:space="preserve"> 
Mettre en place une infrastructure durable et résiliente. 
Renforcer l’appui financier, technologique et technique.
</t>
        </r>
      </text>
    </comment>
    <comment ref="G12" authorId="0" shapeId="0" xr:uid="{00000000-0006-0000-0C00-000017000000}">
      <text>
        <r>
          <rPr>
            <b/>
            <sz val="11"/>
            <color indexed="81"/>
            <rFont val="Tahoma"/>
            <family val="2"/>
          </rPr>
          <t xml:space="preserve">
Indicateurs proposés :</t>
        </r>
        <r>
          <rPr>
            <sz val="11"/>
            <color indexed="81"/>
            <rFont val="Tahoma"/>
            <family val="2"/>
          </rPr>
          <t xml:space="preserve">
9.a.1 Montant total de l’aide publique internationale (aide publique au développement et autres apports du secteur public) alloué aux infrastructures</t>
        </r>
      </text>
    </comment>
    <comment ref="C13" authorId="0" shapeId="0" xr:uid="{00000000-0006-0000-0C00-000018000000}">
      <text>
        <r>
          <rPr>
            <b/>
            <sz val="11"/>
            <color indexed="81"/>
            <rFont val="Tahoma"/>
            <family val="2"/>
          </rPr>
          <t xml:space="preserve">Cette cible vise à : </t>
        </r>
        <r>
          <rPr>
            <sz val="11"/>
            <color indexed="81"/>
            <rFont val="Tahoma"/>
            <family val="2"/>
          </rPr>
          <t xml:space="preserve">
Soutenir la recherche-développement et l’innovation technologiques.
Instaurer des conditions propices à la diversification industrielle et à l’ajout de valeur aux marchandises.</t>
        </r>
      </text>
    </comment>
    <comment ref="G13" authorId="0" shapeId="0" xr:uid="{00000000-0006-0000-0C00-000019000000}">
      <text>
        <r>
          <rPr>
            <sz val="11"/>
            <color indexed="81"/>
            <rFont val="Tahoma"/>
            <family val="2"/>
          </rPr>
          <t xml:space="preserve">
</t>
        </r>
        <r>
          <rPr>
            <b/>
            <sz val="11"/>
            <color indexed="81"/>
            <rFont val="Tahoma"/>
            <family val="2"/>
          </rPr>
          <t>Indicateurs proposés :</t>
        </r>
        <r>
          <rPr>
            <sz val="11"/>
            <color indexed="81"/>
            <rFont val="Tahoma"/>
            <family val="2"/>
          </rPr>
          <t xml:space="preserve">
9.b.1 Proportion dans la valeur ajoutée totale de la valeur ajoutée des secteurs de moyenne et haute technologies</t>
        </r>
      </text>
    </comment>
    <comment ref="C14" authorId="0" shapeId="0" xr:uid="{00000000-0006-0000-0C00-00001A000000}">
      <text>
        <r>
          <rPr>
            <b/>
            <sz val="11"/>
            <color indexed="81"/>
            <rFont val="Tahoma"/>
            <family val="2"/>
          </rPr>
          <t xml:space="preserve">Cette cible vise à : </t>
        </r>
        <r>
          <rPr>
            <sz val="11"/>
            <color indexed="81"/>
            <rFont val="Tahoma"/>
            <family val="2"/>
          </rPr>
          <t xml:space="preserve">
Accroître l’accès aux technologies de l’information et de la communication.
Fournir l'accès à Internet.
</t>
        </r>
      </text>
    </comment>
    <comment ref="G14" authorId="0" shapeId="0" xr:uid="{00000000-0006-0000-0C00-00001B000000}">
      <text>
        <r>
          <rPr>
            <sz val="11"/>
            <color indexed="81"/>
            <rFont val="Tahoma"/>
            <family val="2"/>
          </rPr>
          <t xml:space="preserve">
</t>
        </r>
        <r>
          <rPr>
            <b/>
            <sz val="11"/>
            <color indexed="81"/>
            <rFont val="Tahoma"/>
            <family val="2"/>
          </rPr>
          <t>Indicateurs proposés :</t>
        </r>
        <r>
          <rPr>
            <sz val="11"/>
            <color indexed="81"/>
            <rFont val="Tahoma"/>
            <family val="2"/>
          </rPr>
          <t xml:space="preserve">
9.c.1 Proportion de la population ayant accès à un réseau mobile, par type de technologie</t>
        </r>
      </text>
    </comment>
  </commentList>
</comments>
</file>

<file path=xl/sharedStrings.xml><?xml version="1.0" encoding="utf-8"?>
<sst xmlns="http://schemas.openxmlformats.org/spreadsheetml/2006/main" count="1918" uniqueCount="661">
  <si>
    <t>Importance de la cible</t>
  </si>
  <si>
    <t>2.c</t>
  </si>
  <si>
    <t>2.b</t>
  </si>
  <si>
    <t>2.a</t>
  </si>
  <si>
    <t>2.5</t>
  </si>
  <si>
    <t>2.4</t>
  </si>
  <si>
    <t>2.3</t>
  </si>
  <si>
    <t>2.2</t>
  </si>
  <si>
    <t>2.1</t>
  </si>
  <si>
    <t>Tableau de priorisation des cibles</t>
  </si>
  <si>
    <t>Enjeux locaux associés à la cible</t>
  </si>
  <si>
    <t>Mesures et actions déjà en place au niveau local</t>
  </si>
  <si>
    <t>Intervention urgente</t>
  </si>
  <si>
    <t>Intervention prioritaire</t>
  </si>
  <si>
    <t>Intervention à moyen terme</t>
  </si>
  <si>
    <t>Intervention à long terme</t>
  </si>
  <si>
    <t>Intervention de consolidation</t>
  </si>
  <si>
    <t>Intervention non prioritaire</t>
  </si>
  <si>
    <t>Intervention non pertinente</t>
  </si>
  <si>
    <t>La cible devrait-elle être inscrite dans les documents de planification locale?</t>
  </si>
  <si>
    <t xml:space="preserve">Accroître, notamment dans le cadre du renforcement de la coopération internationale, l’investissement en faveur de l’infrastructure rurale, des services de recherche et de vulgarisation agricoles et de la mise au point de technologies et de banques de gènes de plantes et d’animaux d’élevage, afin de renforcer les capacités productives agricoles des pays en développement, en particulier des pays les moins avancés. </t>
  </si>
  <si>
    <t>État de la situation actuelle</t>
  </si>
  <si>
    <t>Quel type d'actions devraient être mises en place au niveau local?</t>
  </si>
  <si>
    <t>Valeur priorité</t>
  </si>
  <si>
    <t>Valeur type d'action</t>
  </si>
  <si>
    <t>Recherche d'opportunité pour des actions ciblées</t>
  </si>
  <si>
    <t>Mise en valeur des actions déjà en place</t>
  </si>
  <si>
    <t>Développement des capacités locales</t>
  </si>
  <si>
    <t>Amélioration des capacités locales</t>
  </si>
  <si>
    <t>Maintien des capacités locales</t>
  </si>
  <si>
    <t>Représentation auprès de l'état pour la prise en compte des besoins locaux</t>
  </si>
  <si>
    <t>Quelles actions devraient être entreprises auprès de l'État?</t>
  </si>
  <si>
    <t>Quels types de partenaires doit-on associer en priorité?</t>
  </si>
  <si>
    <t>Non</t>
  </si>
  <si>
    <t>Priorité texte</t>
  </si>
  <si>
    <t>Priorité valeur</t>
  </si>
  <si>
    <t>Mise en œuvre d'actions structurantes et d'actions ciblées</t>
  </si>
  <si>
    <t>Mise en œuvre d'actions ciblées</t>
  </si>
  <si>
    <t>Consolidation et mise en valeur des actions déjà en place</t>
  </si>
  <si>
    <t>Collaboration avec l'état pour améliorer l'action locale</t>
  </si>
  <si>
    <t>Maintien de la collaboration actuelle avec l'État</t>
  </si>
  <si>
    <t>Intervention directe auprès de l'État pour assurer la prise en compte des besoins locaux</t>
  </si>
  <si>
    <t>Représentation auprès de l'état pour le soutien aux actions locales</t>
  </si>
  <si>
    <t>Doit-on développer les capacités d'action à l'échelle locale?</t>
  </si>
  <si>
    <t>Inscription prioritaire au PLD</t>
  </si>
  <si>
    <t>Inscription au PLD nécessaire</t>
  </si>
  <si>
    <t>Mention au PLD souhaitable</t>
  </si>
  <si>
    <t>Inscription au PLD</t>
  </si>
  <si>
    <t>Association avec des partenaires locaux</t>
  </si>
  <si>
    <t>Association avec des partenaires locaux et nationaux</t>
  </si>
  <si>
    <t>Association avec des partenaires nationaux</t>
  </si>
  <si>
    <t>Association avec des partenaires nationaux et internationaux</t>
  </si>
  <si>
    <t>Synergies et interactions avec d'autres cibles (facultatif)</t>
  </si>
  <si>
    <t>Organisme responsable de la priorisation</t>
  </si>
  <si>
    <t>Noms et titres des analystes</t>
  </si>
  <si>
    <t>Personne responsable de l'analyse et du suivi</t>
  </si>
  <si>
    <t>Date de l'analyse</t>
  </si>
  <si>
    <t xml:space="preserve"> </t>
  </si>
  <si>
    <t>ODD 1  -   Éliminer la pauvreté sous toutes ses formes et partout dans le monde</t>
  </si>
  <si>
    <t>1.1</t>
  </si>
  <si>
    <t>1.2</t>
  </si>
  <si>
    <t>1.3</t>
  </si>
  <si>
    <t>1.4</t>
  </si>
  <si>
    <t>1.5</t>
  </si>
  <si>
    <t>1.a</t>
  </si>
  <si>
    <t>1.b</t>
  </si>
  <si>
    <t xml:space="preserve">ODD 3  -   Permettre à tous de vivre en bonne santé et promouvoir le bien-être de tous à tout âge </t>
  </si>
  <si>
    <t>3.1</t>
  </si>
  <si>
    <t>3.2</t>
  </si>
  <si>
    <t>3.3</t>
  </si>
  <si>
    <t>3.4</t>
  </si>
  <si>
    <t>3.5</t>
  </si>
  <si>
    <t>3.6</t>
  </si>
  <si>
    <t>3.7</t>
  </si>
  <si>
    <t>3.8</t>
  </si>
  <si>
    <t>3.9</t>
  </si>
  <si>
    <t>3.a</t>
  </si>
  <si>
    <t>3.b</t>
  </si>
  <si>
    <t>3.c</t>
  </si>
  <si>
    <t>3.d</t>
  </si>
  <si>
    <t xml:space="preserve">ODD 4  -   Assurer l’accès de tous à une éducation de qualité, sur un pied d’égalité, et promouvoir les possibilités d’apprentissage tout au long de la vie </t>
  </si>
  <si>
    <t>4.1</t>
  </si>
  <si>
    <t>4.2</t>
  </si>
  <si>
    <t>4.3</t>
  </si>
  <si>
    <t>4.4</t>
  </si>
  <si>
    <t>4.5</t>
  </si>
  <si>
    <t>4.6</t>
  </si>
  <si>
    <t>4.7</t>
  </si>
  <si>
    <t>4.a</t>
  </si>
  <si>
    <t>4.b</t>
  </si>
  <si>
    <t>4.c</t>
  </si>
  <si>
    <t xml:space="preserve">ODD 5  -   Parvenir à l’égalité des sexes et autonomiser toutes les femmes et les filles </t>
  </si>
  <si>
    <t>5.1</t>
  </si>
  <si>
    <t>5.2</t>
  </si>
  <si>
    <t>5.3</t>
  </si>
  <si>
    <t>5.4</t>
  </si>
  <si>
    <t>5.5</t>
  </si>
  <si>
    <t>5.6</t>
  </si>
  <si>
    <t>5.a</t>
  </si>
  <si>
    <t>5.b</t>
  </si>
  <si>
    <t>5.c</t>
  </si>
  <si>
    <t xml:space="preserve">ODD 6  -   Garantir l’accès de tous à l’eau et à l’assainissement et assurer une gestion durable des ressources en eau </t>
  </si>
  <si>
    <t>6.1</t>
  </si>
  <si>
    <t>6.2</t>
  </si>
  <si>
    <t>6.3</t>
  </si>
  <si>
    <t>6.4</t>
  </si>
  <si>
    <t>6.5</t>
  </si>
  <si>
    <t>6.6</t>
  </si>
  <si>
    <t>6.a</t>
  </si>
  <si>
    <t>6.b</t>
  </si>
  <si>
    <t xml:space="preserve">ODD 7  -   Garantir l’accès de tous à des services énergétiques fiables, durables et modernes, à un coût abordable </t>
  </si>
  <si>
    <t>7.1</t>
  </si>
  <si>
    <t>7.2</t>
  </si>
  <si>
    <t>7.3</t>
  </si>
  <si>
    <t>7.a</t>
  </si>
  <si>
    <t>7.b</t>
  </si>
  <si>
    <t xml:space="preserve">ODD 8  -   Promouvoir une croissance économique soutenue, partagée et durable, le plein emploi productif et un travail décent pour tous </t>
  </si>
  <si>
    <t>8.1</t>
  </si>
  <si>
    <t>8.2</t>
  </si>
  <si>
    <t>8.3</t>
  </si>
  <si>
    <t>8.4</t>
  </si>
  <si>
    <t>8.5</t>
  </si>
  <si>
    <t>8.6</t>
  </si>
  <si>
    <t>8.7</t>
  </si>
  <si>
    <t>8.8</t>
  </si>
  <si>
    <t>8.9</t>
  </si>
  <si>
    <t>8.10</t>
  </si>
  <si>
    <t>8.a</t>
  </si>
  <si>
    <t>8.b</t>
  </si>
  <si>
    <t>ODD 9  -   Bâtir une infrastructure résiliente, promouvoir une industrialisation durable qui profite à tous et encourager l’innovation</t>
  </si>
  <si>
    <t>9.1</t>
  </si>
  <si>
    <t>9.2</t>
  </si>
  <si>
    <t>9.3</t>
  </si>
  <si>
    <t>9.4</t>
  </si>
  <si>
    <t>9.5</t>
  </si>
  <si>
    <t>9.a</t>
  </si>
  <si>
    <t xml:space="preserve">Faciliter la mise en place d’une infrastructure durable et résiliente dans les pays en développement en renforçant l’appui financier, technologique et technique apporté aux pays d’Afrique, aux pays les moins avancés, aux pays en développement sans littoral et aux petits États insulaires en développement </t>
  </si>
  <si>
    <t>9.b</t>
  </si>
  <si>
    <t>9.c</t>
  </si>
  <si>
    <t>ODD 10  -   Réduire les inégalités dans les pays et d’un pays à l’autre</t>
  </si>
  <si>
    <t>10.1</t>
  </si>
  <si>
    <t>10.2</t>
  </si>
  <si>
    <t>10.3</t>
  </si>
  <si>
    <t>10.4</t>
  </si>
  <si>
    <t>10.5</t>
  </si>
  <si>
    <t>10.6</t>
  </si>
  <si>
    <t>10.7</t>
  </si>
  <si>
    <t>10.a</t>
  </si>
  <si>
    <t>10.b</t>
  </si>
  <si>
    <t>10.c</t>
  </si>
  <si>
    <t xml:space="preserve">D’ici à 2030, faire baisser au-dessous de 3 % les coûts de transaction des envois de fonds effectués par les migrants et éliminer les couloirs de transfert de fonds dont les coûts sont supérieurs à 5 %. </t>
  </si>
  <si>
    <t xml:space="preserve">ODD 11  -   Faire en sorte que les villes et les établissements humains soient ouverts à tous, sûrs, résilients et durables </t>
  </si>
  <si>
    <t>11.1</t>
  </si>
  <si>
    <t>11.2</t>
  </si>
  <si>
    <t>11.3</t>
  </si>
  <si>
    <t>11.4</t>
  </si>
  <si>
    <t>11.5</t>
  </si>
  <si>
    <t>11.6</t>
  </si>
  <si>
    <t>11.7</t>
  </si>
  <si>
    <t>11.a</t>
  </si>
  <si>
    <t>11.b</t>
  </si>
  <si>
    <t>11.c</t>
  </si>
  <si>
    <t xml:space="preserve">ODD 12  -   Établir des modes de consommation et de production durables </t>
  </si>
  <si>
    <t>12.1</t>
  </si>
  <si>
    <t>12.2</t>
  </si>
  <si>
    <t>12.3</t>
  </si>
  <si>
    <t>12.4</t>
  </si>
  <si>
    <t>12.5</t>
  </si>
  <si>
    <t>12.6</t>
  </si>
  <si>
    <t>12.7</t>
  </si>
  <si>
    <t>12.8</t>
  </si>
  <si>
    <t>12.a</t>
  </si>
  <si>
    <t>12.b</t>
  </si>
  <si>
    <t>12.c</t>
  </si>
  <si>
    <t>Cet objectif vise à réduire notre impact sur la planète en produisant et en consommant uniquement ce dont nous avons besoin.</t>
  </si>
  <si>
    <t>13.1</t>
  </si>
  <si>
    <t>13.2</t>
  </si>
  <si>
    <t>13.3</t>
  </si>
  <si>
    <t>13.a</t>
  </si>
  <si>
    <t>13.b</t>
  </si>
  <si>
    <t>14.1</t>
  </si>
  <si>
    <t>14.2</t>
  </si>
  <si>
    <t>14.3</t>
  </si>
  <si>
    <t>14.4</t>
  </si>
  <si>
    <t>14.5</t>
  </si>
  <si>
    <t>14.6</t>
  </si>
  <si>
    <t>14.7</t>
  </si>
  <si>
    <t>14.a</t>
  </si>
  <si>
    <t>14.b</t>
  </si>
  <si>
    <t>14.c</t>
  </si>
  <si>
    <t>Cet objectif vise à protéger nos côtes et nos océans.</t>
  </si>
  <si>
    <t>15.1</t>
  </si>
  <si>
    <t xml:space="preserve">D’ici à 2020, garantir la préservation, la restauration et l’exploitation durable des écosystèmes terrestres et des écosystèmes d’eau douce et des services connexes, en particulier les forêts, les zones humides, les montagnes et les zones arides, conformément aux obligations découlant des accords internationaux </t>
  </si>
  <si>
    <t>15.2</t>
  </si>
  <si>
    <t>15.3</t>
  </si>
  <si>
    <t>15.4</t>
  </si>
  <si>
    <t>15.5</t>
  </si>
  <si>
    <t>15.6</t>
  </si>
  <si>
    <t>15.7</t>
  </si>
  <si>
    <t>15.8</t>
  </si>
  <si>
    <t>15.9</t>
  </si>
  <si>
    <t>15.a</t>
  </si>
  <si>
    <t>15.b</t>
  </si>
  <si>
    <t>15.c</t>
  </si>
  <si>
    <t>16.1</t>
  </si>
  <si>
    <t>16.2</t>
  </si>
  <si>
    <t>16.3</t>
  </si>
  <si>
    <t>16.4</t>
  </si>
  <si>
    <t>16.5</t>
  </si>
  <si>
    <t>16.6</t>
  </si>
  <si>
    <t>16.7</t>
  </si>
  <si>
    <t>16.8</t>
  </si>
  <si>
    <t>16.9</t>
  </si>
  <si>
    <t>16.10</t>
  </si>
  <si>
    <t>16.a</t>
  </si>
  <si>
    <t>16.b</t>
  </si>
  <si>
    <t>Cet objectif vise à assurer la sécurité des populations et à faire en sorte que les gouvernements fonctionnent efficacement et équitablement.</t>
  </si>
  <si>
    <t xml:space="preserve">ODD 17  -   Renforcer les moyens de mettre en œuvre le partenariat mondial pour le développement durable et le revitaliser </t>
  </si>
  <si>
    <t>17.1</t>
  </si>
  <si>
    <t>17.2</t>
  </si>
  <si>
    <t>17.3</t>
  </si>
  <si>
    <t>17.4</t>
  </si>
  <si>
    <t>17.5</t>
  </si>
  <si>
    <t>Technologies</t>
  </si>
  <si>
    <t>17.6</t>
  </si>
  <si>
    <t>17.7</t>
  </si>
  <si>
    <t>17.8</t>
  </si>
  <si>
    <t>Renforcement des capacités</t>
  </si>
  <si>
    <t>17.9</t>
  </si>
  <si>
    <t>Commerce</t>
  </si>
  <si>
    <t>17.10</t>
  </si>
  <si>
    <t>17.11</t>
  </si>
  <si>
    <t>17.12</t>
  </si>
  <si>
    <t xml:space="preserve">Questions structurelles </t>
  </si>
  <si>
    <t xml:space="preserve">Cohérence des politiques et des structures institutionnelles  </t>
  </si>
  <si>
    <t>17.13</t>
  </si>
  <si>
    <t>17.14</t>
  </si>
  <si>
    <t>17.15</t>
  </si>
  <si>
    <t xml:space="preserve">Partenariats multipartites </t>
  </si>
  <si>
    <t>17.16</t>
  </si>
  <si>
    <t>17.17</t>
  </si>
  <si>
    <t xml:space="preserve">Données, suivi et application du principe de responsabilité </t>
  </si>
  <si>
    <t>17.18</t>
  </si>
  <si>
    <t>17.19</t>
  </si>
  <si>
    <t>Cible non complétée</t>
  </si>
  <si>
    <t>Nombre de cibles analysées</t>
  </si>
  <si>
    <t>Nombre de cibles</t>
  </si>
  <si>
    <t>Nombre de cibles urgentes</t>
  </si>
  <si>
    <t>Nombre de cibles prioritaires</t>
  </si>
  <si>
    <t>Nombre de cibles à consolider</t>
  </si>
  <si>
    <t>Nombre de cibles non prioritaires</t>
  </si>
  <si>
    <t>Nombre de cibles non pertinentes</t>
  </si>
  <si>
    <t>ODD</t>
  </si>
  <si>
    <t>TOTAL DES CIBLES POUR LES 17 ODD</t>
  </si>
  <si>
    <t>Nombre de cibles à moyen terme</t>
  </si>
  <si>
    <t>Nombre de cibles à long terme</t>
  </si>
  <si>
    <t>Résultats détaillés</t>
  </si>
  <si>
    <t>Mise en oeuvre d'actions structurantes et d'actions ciblées</t>
  </si>
  <si>
    <t>Mise en oeuvre d'actions ciblées</t>
  </si>
  <si>
    <t>Aucune</t>
  </si>
  <si>
    <t>Documentation de la performance actuelle et description des mesures déjà en place</t>
  </si>
  <si>
    <t>Performance actuelle</t>
  </si>
  <si>
    <t>ODD 2  -   Éliminer la faim, assurer la sécurité alimentaire, améliorer la nutrition et promouvoir l’agriculture durable</t>
  </si>
  <si>
    <t/>
  </si>
  <si>
    <t xml:space="preserve">Renforcer la recherche scientifique, perfectionner les capacités technologiques des secteurs industriels de tous les pays, en particulier des pays en développement, notamment en encourageant l’innovation et en augmentant nettement le nombre de personnes travaillant dans le secteur de la recherche et du développement pour 1 million d’habitants et en accroissant les dépenses publiques et privées consacrées à la recherche et au développement d’ici à 2030 </t>
  </si>
  <si>
    <t>Mise en œuvre</t>
  </si>
  <si>
    <t xml:space="preserve">Niveau de priorité </t>
  </si>
  <si>
    <t>Niveau de compétence</t>
  </si>
  <si>
    <t>Sources d'information pertinentes sur la situation relativement à l'atteinte des cibles des ODD</t>
  </si>
  <si>
    <t>Niveau d'avancement dans la mise en œuvre des ODD</t>
  </si>
  <si>
    <t>Mesures et actions déjà en place</t>
  </si>
  <si>
    <t>Forces et faiblesses</t>
  </si>
  <si>
    <t>Mise en œuvre des actions</t>
  </si>
  <si>
    <t>Compétences</t>
  </si>
  <si>
    <t>Priorité</t>
  </si>
  <si>
    <t>Non complétées</t>
  </si>
  <si>
    <t>Urgentes</t>
  </si>
  <si>
    <t>Prioritaires</t>
  </si>
  <si>
    <t>À moyen terme</t>
  </si>
  <si>
    <t>À long terme</t>
  </si>
  <si>
    <t>À consolider</t>
  </si>
  <si>
    <t>Non prioritaires</t>
  </si>
  <si>
    <t>Non pertinentes</t>
  </si>
  <si>
    <t>Localisation des ODD</t>
  </si>
  <si>
    <t>Niveau de priorité</t>
  </si>
  <si>
    <t>Quel type d'actions devraient être mises en place au niveau national?</t>
  </si>
  <si>
    <t>Soutien humain, technique et financier de l'État aux actions locales</t>
  </si>
  <si>
    <t>Appui et collaboration de l'État avec le niveau local</t>
  </si>
  <si>
    <t>Plaidoyer soutenu auprès de l'État pour la prise en compte des besoins locaux</t>
  </si>
  <si>
    <t>Inscription au PLD souhaitée</t>
  </si>
  <si>
    <t>Intervention directe  de l'État</t>
  </si>
  <si>
    <t>Maintien de la collaboration actuelle avec le niveau local</t>
  </si>
  <si>
    <t>Maintien des actions actuelles mise en place au niveau national</t>
  </si>
  <si>
    <t>Maintien ou accélération des actions actuelles mise en place au niveau national</t>
  </si>
  <si>
    <t>Maintien ou accélération de la collaboration actuelle avec le niveau local</t>
  </si>
  <si>
    <t>Planification à long terme d'actions ciblées en collaboration avec les collectivités locales</t>
  </si>
  <si>
    <t>Recherche d'opportunités pour des actions ciblées</t>
  </si>
  <si>
    <t xml:space="preserve">Interventions rapides et structurantes de l'État </t>
  </si>
  <si>
    <t>Appui direct et collaboration immédiate de l'État avec le niveau local</t>
  </si>
  <si>
    <t xml:space="preserve">Interventions immédiates et structurantes de l'État </t>
  </si>
  <si>
    <t>Interventions immédiates et structurantes de l'État et prise en compte des spécificités locales</t>
  </si>
  <si>
    <t>Interventions rapide et structurantes de l'État et prise en compte des spécificités locales</t>
  </si>
  <si>
    <t>Soutien financier, humain et technique directs aux collectivités locales à long terme</t>
  </si>
  <si>
    <t>Soutien financier, technique et  humain direct, significatif et urgent de l'État aux actions locales</t>
  </si>
  <si>
    <t>Anticipations  et planification des actions directes de l'état à long terme</t>
  </si>
  <si>
    <t xml:space="preserve">  POPULATION</t>
  </si>
  <si>
    <t xml:space="preserve">  PROSPÉRITÉ</t>
  </si>
  <si>
    <t xml:space="preserve">  PLANÈTE</t>
  </si>
  <si>
    <t xml:space="preserve">  PAIX</t>
  </si>
  <si>
    <t xml:space="preserve">  PARTENARIATS</t>
  </si>
  <si>
    <t>Pays, région ou collectivité pour laquelle la priorisation est effectuée</t>
  </si>
  <si>
    <t>Documents politiques et stratégiques existants ou en préparation qui peuvent  faciliter la détermination des cibles et ODD prioritaires</t>
  </si>
  <si>
    <t>D’ici à 2030, éliminer complètement l’extrême pauvreté dans le monde entier (s’entend actuellement du fait de vivre avec moins de 1,25 dollar par jour) .</t>
  </si>
  <si>
    <t>Mettre en place des systèmes et mesures de protection sociale pour tous, adaptés au contexte national, y compris des socles de protection sociale, et faire en sorte que, d’ici à 2030, une part importante des pauvres et des personnes vulnérables en bénéficient.</t>
  </si>
  <si>
    <t>Garantir une mobilisation importante de ressources provenant de sources multiples, y compris par le renforcement de la coopération pour le développement, afin de doter les pays en développement, en particulier les pays les moins avancés, de moyens adéquats et prévisibles de mettre en œuvre des programmes et politiques visant à mettre fin à la pauvreté sous toutes ses formes.</t>
  </si>
  <si>
    <t>D’ici à 2030, renforcer la résilience des pauvres et des personnes en situation vulnérable et réduire leur exposition et leur vulnérabilité aux phénomènes climatiques extrêmes ainsi qu'à d’autres chocs et catastrophes d’ordre économique, social ou environnemental.</t>
  </si>
  <si>
    <t>D’ici à 2030, éliminer la faim et faire en sorte que chacun, en particulier les pauvres et les personnes en situation vulnérable, y compris les nourrissons, ait accès tout au long de l’année à une alimentation saine, nutritive et suffisante.</t>
  </si>
  <si>
    <t xml:space="preserve">D’ici à 2030, assurer la viabilité des systèmes de production alimentaire et mettre en œuvre des pratiques agricoles résilientes qui permettent d’accroître la productivité et la production, contribuent à la préservation des écosystèmes, renforcent les capacités d’adaptation aux changements climatiques, aux phénomènes météorologiques extrêmes, à la sécheresse, aux inondations et à d’autres catastrophes et améliorent progressivement la qualité des terres et des sols. </t>
  </si>
  <si>
    <t>Corriger et prévenir les restrictions et distorsions commerciales sur les marchés agricoles mondiaux, y compris par l’élimination parallèle de toutes les formes de subventions aux exportations agricoles et de toutes les mesures relatives aux exportations aux effets similaires, conformément au mandat du Cycle de développement de Doha.</t>
  </si>
  <si>
    <t xml:space="preserve">Adopter des mesures visant à assurer le bon fonctionnement des marchés de denrées alimentaires et des produits dérivés et faciliter l’accès rapide aux informations relatives aux marchés, y compris les réserves alimentaires, afin de contribuer à limiter l’extrême volatilité du prix des denrées alimentaires. </t>
  </si>
  <si>
    <t xml:space="preserve">Accroître, notamment dans le cadre du renforcement de la coopération internationale, l’investissement en faveur de l’infrastructure rurale, des services de recherche et de vulgarisation agricoles et de la mise au point de technologies et de banques de gènes de plantes et d’animaux d’élevage, afin de renforcer les capacités productives agricoles des pays en développement, en particulier les pays les moins avancés. </t>
  </si>
  <si>
    <t xml:space="preserve">D’ici à 2030, éliminer les décès évitables de nouveau-nés et d’enfants de moins de 5 ans. </t>
  </si>
  <si>
    <t xml:space="preserve">D’ici à 2030, mettre fin à l’épidémie de sida, à la tuberculose, au paludisme et aux maladies tropicales négligées et combattre l’hépatite, les maladies transmises par l’eau et d'autres maladies transmissibles. </t>
  </si>
  <si>
    <t xml:space="preserve">D’ici à 2030, réduire d’un tiers, par la prévention et le traitement, le taux de mortalité prématurée due à des maladies non transmissibles et promouvoir la santé mentale et le bien-être. </t>
  </si>
  <si>
    <t xml:space="preserve">Renforcer la prévention et le traitement de l’abus de substances psychoactives, notamment de stupéfiants et d’alcool. </t>
  </si>
  <si>
    <t xml:space="preserve">D’ici à 2020, diminuer de moitié à l’échelle mondiale le nombre de décès et de blessures dus à des accidents de la route. </t>
  </si>
  <si>
    <t xml:space="preserve">D’ici à 2030, assurer l’accès de tous à des services de santé sexuelle et procréative, y compris à des fins de planification familiale, d’information et d’éducation, et la prise en compte de la santé procréative dans les stratégies et programmes nationaux. </t>
  </si>
  <si>
    <t xml:space="preserve">Renforcer dans tous les pays, selon qu’il convient, l’application de la Convention-cadre de l’Organisation mondiale de la Santé pour la lutte antitabac. </t>
  </si>
  <si>
    <t>Appuyer la recherche et la mise au point de vaccins et de médicaments contre les maladies, transmissibles ou non, qui touchent principalement les habitants des pays en développement. Donner accès, à un coût abordable, à des médicaments et vaccins essentiels, conformément à la Déclaration de Doha sur l’Accord sur les ADPIC et la santé publique. Cet accord réaffirme le droit des pays en développement de tirer pleinement parti des dispositions de l’Accord sur les aspects des droits de propriété intellectuelle qui touchent au commerce relatives à la marge de manœuvre nécessaire pour protéger la santé publique et, en particulier, assurer l’accès universel aux médicaments.</t>
  </si>
  <si>
    <t xml:space="preserve">Accroître considérablement le budget de la santé et le recrutement, le perfectionnement, la formation et le maintien en poste du personnel de santé dans les pays en développement, notamment dans les pays les moins avancés et les petits États insulaires en développement. </t>
  </si>
  <si>
    <t xml:space="preserve">Renforcer les moyens dont disposent tous les pays, en particulier les pays en développement, en matière d’alerte rapide, de réduction des risques et de gestion des risques sanitaires nationaux et mondiaux. </t>
  </si>
  <si>
    <t xml:space="preserve">ODD 13  -   Prendre d’urgence des mesures pour lutter contre les changements climatiques et leurs répercussions* </t>
  </si>
  <si>
    <t xml:space="preserve">ODD 14  -   Conserver et exploiter de manière durable les océans, les mers et les ressources marines aux fins de développement durable </t>
  </si>
  <si>
    <t xml:space="preserve">ODD 15  -   Préserver et restaurer les écosystèmes terrestres en veillant à les exploiter de façon durable, gérer durablement les forêts, lutter contre la désertification, enrayer et inverser le processus de dégradation des sols et mettre fin à l’appauvrissement de la biodiversité </t>
  </si>
  <si>
    <t xml:space="preserve">ODD 16  -   Promouvoir l’avènement de sociétés pacifiques et ouvertes aux fins de développement durable, assurer l’accès de tous à la justice et mettre en place, à tous les niveaux, des institutions efficaces, responsables et ouvertes </t>
  </si>
  <si>
    <t>Compétences locales et nationales</t>
  </si>
  <si>
    <t>D’ici à 2030, réduire de moitié au moins la proportion d’hommes, de femmes et d’enfants de tout âge qui vivent dans la pauvreté sous tous ses aspects, telle qu'elle est définie par chaque pays et quelles qu’en soient les formes.</t>
  </si>
  <si>
    <t>D’ici à 2030, faire en sorte que tous les hommes et les femmes, en particulier les pauvres et les personnes vulnérables, aient les mêmes droits aux ressources économiques et qu’ils aient accès aux services de base, à la propriété, au contrôle des terres et à d’autres formes de propriété, à l’héritage et aux ressources naturelles de même qu'à de nouvelles technologies et à des services financiers adéquats, y compris la microfinance.</t>
  </si>
  <si>
    <t xml:space="preserve">Mettre en place à l'échelle nationale, régionale et internationale des principes de politique générale viables qui se fondent sur des stratégies de développement favorables aux pauvres, soucieuses de la problématique hommes-femmes et capables d’accélérer l’investissement dans des mesures d’élimination de la pauvreté. </t>
  </si>
  <si>
    <t>D’ici à 2030, mettre fin à toutes les formes de malnutrition, y compris en réalisant d’ici à 2025 les objectifs fixés à l’échelle internationale relativement aux retards de croissance et à l’émaciation parmi les enfants de moins de 5 ans, et répondre aux besoins nutritionnels des adolescentes, des femmes enceintes ou allaitantes et des personnes âgées.</t>
  </si>
  <si>
    <t xml:space="preserve">D’ici à 2020, préserver la diversité génétique des semences, des cultures et des animaux d’élevage ou domestiqués et des espèces sauvages apparentées, y compris au moyen de banques de semences et de plantes bien gérées et diversifiées à l'échelle nationale, régionale et internationale, et garantir l’accès aux avantages que présentent l’utilisation des ressources génétiques et du savoir traditionnel associé et le partage juste et équitable de ces avantages, comme cela a été décidé à l’échelle internationale. </t>
  </si>
  <si>
    <t xml:space="preserve">Faire en sorte que chacun bénéficie d’une assurance santé comprenant une protection contre les risques financiers et donnant accès à des services de santé essentiels de qualité. Faire en sorte que cette assurance santé donne également accès à des médicaments et vaccins essentiels sûrs, efficaces, de qualité et d’un coût abordable. </t>
  </si>
  <si>
    <t xml:space="preserve">D’ici à 2030, réduire nettement le nombre de décès et de maladies dus à des substances chimiques dangereuses ainsi qu'à la pollution et à la contamination de l’air, de l’eau et du sol. </t>
  </si>
  <si>
    <t>D’ici à 2030, faire en sorte que toutes les filles et tous les garçons suivent, sur un pied d’égalité, un cycle complet d’enseignement primaire et secondaire gratuit et de qualité, qui débouche sur un apprentissage véritablement utile.</t>
  </si>
  <si>
    <t xml:space="preserve">D’ici à 2030, faire en sorte que toutes les filles et tous les garçons aient accès à des activités de développement, à des soins de la petite enfance et à une éducation préscolaire de qualité qui les préparent à suivre un enseignement primaire. </t>
  </si>
  <si>
    <t xml:space="preserve">D’ici à 2030, faire en sorte que les femmes et les hommes aient tous accès dans des conditions d’égalité à un enseignement technique, professionnel ou tertiaire, y compris universitaire, de qualité et d’un coût abordable. </t>
  </si>
  <si>
    <t xml:space="preserve">D’ici à 2030, augmenter nettement le nombre de jeunes et d’adultes disposant des compétences, notamment techniques et professionnelles, nécessaires à l’emploi, à l’obtention d’un travail décent et à l’entrepreneuriat. </t>
  </si>
  <si>
    <t xml:space="preserve">D’ici à 2030, éliminer les inégalités entre les sexes dans le domaine de l’éducation et assurer l’égalité d’accès des personnes vulnérables, y compris les personnes handicapées, les Autochtones et les enfants en situation vulnérable, à tous les niveaux d’enseignement et de formation professionnelle. </t>
  </si>
  <si>
    <t xml:space="preserve">D’ici à 2030, veiller à ce que tous les jeunes et une proportion considérable d’adultes, hommes et femmes, sachent lire, écrire et compter. </t>
  </si>
  <si>
    <t xml:space="preserve">D’ici à 2030, faire en sorte que tous les élèves acquièrent les connaissances et compétences nécessaires pour promouvoir le développement durable, notamment par une éducation en faveur du développement et de modes de vie durables, des droits de l’homme, de l’égalité des sexes, de la promotion d’une culture de paix et de non-violence, de la citoyenneté mondiale, de l’appréciation de la diversité culturelle et de la contribution de la culture au développement durable. </t>
  </si>
  <si>
    <t xml:space="preserve">Faire construire des établissements scolaires qui soient adaptés aux enfants, aux personnes handicapées et aux deux sexes ou adapter des établissements existants à cette fin et fournir un cadre d’apprentissage effectif qui soit sûr, exempt de violence et accessible à tous. </t>
  </si>
  <si>
    <t xml:space="preserve">D’ici à 2020, augmenter nettement à l’échelle mondiale le nombre de bourses d’études offertes aux pays en développement, en particulier les pays les moins avancés, les petits États insulaires en développement et les pays d’Afrique, pour financer le suivi d’études supérieures, y compris la formation professionnelle, les cursus informatiques, techniques et scientifiques et les études d’ingénieur, dans des pays développés et d’autres pays en développement. </t>
  </si>
  <si>
    <t xml:space="preserve">D’ici à 2030, accroître nettement le nombre d’enseignants qualifiés, notamment au moyen de la coopération internationale pour la formation d’enseignants dans les pays en développement, surtout dans les pays les moins avancés et les petits États insulaires en développement. </t>
  </si>
  <si>
    <t xml:space="preserve">Mettre fin, dans le monde entier, à toutes les formes de discrimination à l’égard des femmes et des filles. </t>
  </si>
  <si>
    <t xml:space="preserve">Éliminer de la vie publique et de la vie privée toutes les formes de violence faite aux femmes et aux filles, y compris la traite, l’exploitation sexuelle et d’autres types d’exploitation. </t>
  </si>
  <si>
    <t xml:space="preserve">Éliminer toutes les pratiques préjudiciables, telles que le mariage des enfants, le mariage précoce ou forcé, et la mutilation génitale féminine. </t>
  </si>
  <si>
    <t>Faire une place aux soins et aux travaux domestiques non rémunérés et les valoriser, par l’apport de services publics, d’infrastructures et de politiques de protection sociale ainsi que la promotion du partage des responsabilités dans le ménage et la famille, en fonction du contexte national.</t>
  </si>
  <si>
    <t xml:space="preserve">Garantir la participation entière et effective des femmes et leur accès en toute égalité aux fonctions de direction à tous les niveaux de décision, dans la vie politique, économique et publique. </t>
  </si>
  <si>
    <t>Assurer l’accès de tous aux soins de santé sexuelle et procréative et faire en sorte que chacun puisse exercer ses droits en matière de procréation, comme il a été décidé dans le Programme d’action de la Conférence internationale sur la population et le développement et le Programme d’action de Beijing, de même que les documents finaux des conférences d’examen qui ont suivi.</t>
  </si>
  <si>
    <t xml:space="preserve">Entreprendre des réformes visant à donner aux femmes et aux hommes les mêmes droits aux ressources économiques, à l’accès à la propriété, au contrôle des terres et à d’autres formes de propriété, aux services financiers, à l’héritage et aux ressources naturelles, dans le respect du droit interne. </t>
  </si>
  <si>
    <t xml:space="preserve">Renforcer l’utilisation des technologies clés, en particulier l’informatique et les communications, pour promouvoir l’autonomisation des femmes. </t>
  </si>
  <si>
    <t xml:space="preserve">Adopter des politiques bien conçues et des dispositions législatives applicables en faveur de la promotion de l’égalité des sexes et de l’autonomisation de toutes les femmes et de toutes les filles à tous les niveaux, en plus de renforcer celles qui existent. </t>
  </si>
  <si>
    <t xml:space="preserve">D’ici à 2030, assurer l’accès universel et équitable à l’eau potable, à un coût abordable. </t>
  </si>
  <si>
    <t xml:space="preserve">D’ici à 2030, assurer l’accès de tous, dans des conditions équitables, à des services d’assainissement et d’hygiène adéquats et mettre fin à la défécation en plein air, en accordant une attention particulière aux besoins des femmes et des filles et des personnes en situation vulnérable. </t>
  </si>
  <si>
    <t>D’ici à 2030, améliorer la qualité de l’eau en réduisant la pollution, en éliminant l’immersion de déchets, en réduisant considérablement les émissions de produits chimiques et de matières dangereuses, en diminuant de moitié la proportion d’eaux usées non traitées et en augmentant nettement à l’échelle mondiale le recyclage et la réutilisation sans danger de l’eau.</t>
  </si>
  <si>
    <t xml:space="preserve">D’ici à 2030, augmenter considérablement l’utilisation rationnelle des ressources en eau dans tous les secteurs et garantir la viabilité des retraits et de l’approvisionnement en eau douce afin de tenir compte de la pénurie d’eau et de réduire nettement le nombre de personnes qui souffrent du manque d’eau. </t>
  </si>
  <si>
    <t xml:space="preserve"> D’ici à 2020, protéger et restaurer les écosystèmes liés à l’eau, notamment les montagnes, les forêts, les zones humides, les rivières, les aquifères et les lacs. </t>
  </si>
  <si>
    <t xml:space="preserve">D’ici à 2030, développer la coopération internationale et l’appui au renforcement des capacités des pays en développement en ce qui concerne les activités et programmes relatifs à l’eau et à l’assainissement, y compris la collecte d’eau, la désalinisation, l’utilisation rationnelle de l’eau, le traitement des eaux usées, le recyclage et les techniques de réutilisation. </t>
  </si>
  <si>
    <t xml:space="preserve">Appuyer et renforcer la participation de la population locale à l’amélioration de la gestion de l’eau et de l’assainissement. </t>
  </si>
  <si>
    <t>D’ici à 2030, mettre en œuvre une gestion intégrée des ressources en eau à tous les niveaux, y compris au moyen de la coopération transfrontalière selon qu’il convient.</t>
  </si>
  <si>
    <t xml:space="preserve">D’ici à 2030, garantir l’accès de tous à des services énergétiques fiables et modernes, à un coût abordable. </t>
  </si>
  <si>
    <t xml:space="preserve">D’ici à 2030, accroître nettement la part de l’énergie renouvelable dans le bouquet énergétique mondial. </t>
  </si>
  <si>
    <t xml:space="preserve">D’ici à 2030, multiplier par deux le taux mondial d’amélioration de l’efficacité énergétique. </t>
  </si>
  <si>
    <t xml:space="preserve">D’ici à 2030, renforcer la coopération internationale en vue de faciliter l’accès à la recherche et aux technologies relatives à l’énergie propre, notamment l’énergie renouvelable, l’efficacité énergétique et les nouvelles technologies se rapportant aux combustibles fossiles propres, et promouvoir l’investissement dans l’infrastructure énergétique et les technologies relatives à l’énergie propre. </t>
  </si>
  <si>
    <t xml:space="preserve">D’ici à 2030, développer l’infrastructure et améliorer la technologie afin d’approvisionner en services énergétiques modernes et durables tous les habitants des pays en développement, en particulier des pays les moins avancés et des petits États insulaires en développement. </t>
  </si>
  <si>
    <t xml:space="preserve">Parvenir à un niveau élevé de productivité économique par la diversification, la modernisation technologique et l’innovation, notamment en mettant l’accent sur les secteurs à forte valeur ajoutée et à forte intensité de main-d’œuvre. </t>
  </si>
  <si>
    <t xml:space="preserve">Améliorer progressivement, jusqu’en 2030, l’efficience de l’utilisation des ressources mondiales du point de vue de la consommation comme de la production et veiller à ce que la croissance économique n’entraîne plus la dégradation de l’environnement, comme prévu dans le cadre décennal de programmation relatif à la consommation et à la production durables, les pays développés montrant l’exemple en la matière. </t>
  </si>
  <si>
    <t xml:space="preserve">D’ici à 2030, parvenir au plein emploi productif et garantir à toutes les femmes et à tous les hommes, y compris les jeunes et les personnes handicapées, un travail décent et un salaire égal pour un travail de valeur égale. </t>
  </si>
  <si>
    <t xml:space="preserve">Prendre des mesures immédiates et efficaces pour interdire et éliminer les pires formes de travail des enfants, supprimer le travail forcé et, d’ici à 2025, mettre fin au travail des enfants sous toutes ses formes, y compris le recrutement et l’utilisation d’enfants soldats. </t>
  </si>
  <si>
    <t xml:space="preserve">Défendre les droits des travailleurs, promouvoir la sécurité sur le lieu de travail et assurer la protection de tous les travailleurs, y compris les migrants, en particulier les femmes, et ceux qui ont un emploi précaire. </t>
  </si>
  <si>
    <t xml:space="preserve">D’ici à 2030, élaborer et mettre en œuvre des politiques visant à développer un tourisme durable qui crée des emplois et mette en valeur la culture et les produits locaux. </t>
  </si>
  <si>
    <t xml:space="preserve">Renforcer la capacité des institutions financières nationales de favoriser et de généraliser l’accès de tous aux services bancaires et financiers et aux services d’assurance. </t>
  </si>
  <si>
    <t xml:space="preserve">Accroître l’appui apporté dans le cadre de l’initiative Aide pour le commerce aux pays en développement, en particulier aux pays les moins avancés, y compris par l’intermédiaire du cadre intégré renforcé pour l’assistance technique liée au commerce en faveur des pays les moins avancés. </t>
  </si>
  <si>
    <t xml:space="preserve">D’ici à 2020, élaborer et mettre en œuvre une stratégie mondiale en faveur de l’emploi des jeunes et appliquer le Pacte mondial pour l’emploi de l’Organisation internationale du Travail. </t>
  </si>
  <si>
    <t>Promouvoir des politiques de développement qui favorisent des activités productives, la création d’emplois décents, l’entrepreneuriat, la créativité et l’innovation, qui stimulent la croissance des microentreprises et des petites et moyennes entreprises et qui facilitent leur intégration dans le secteur formel, y compris par l’accès à des services financiers.</t>
  </si>
  <si>
    <t>Mettre en place une infrastructure de qualité, fiable, durable et résiliente, y compris une infrastructure régionale et transfrontalière, pour favoriser le développement économique et le bien-être de l’être humain, en mettant l’accent sur un accès universel, à un coût abordable et dans des conditions d’équité.</t>
  </si>
  <si>
    <t xml:space="preserve">Promouvoir une industrialisation durable qui profite à tous et, d’ici à 2030, augmenter nettement la contribution de l’industrie à l’emploi et au produit intérieur brut, en fonction du contexte national, et la multiplier par deux dans les pays les moins avancés. </t>
  </si>
  <si>
    <t>Accroître, en particulier dans les pays en développement, l’accès des entreprises, notamment les petites entreprises industrielles, aux services financiers, y compris les prêts consentis à des conditions abordables, de même que leur intégration aux chaînes de valeur et aux marchés.</t>
  </si>
  <si>
    <t xml:space="preserve">D’ici à 2030, moderniser l’infrastructure et adapter les industries afin de les rendre durables, par une utilisation plus rationnelle des ressources et un recours accru aux technologies et procédés industriels propres et respectueux de l’environnement, chaque pays agissant dans la mesure de ses moyens. </t>
  </si>
  <si>
    <t xml:space="preserve">Renforcer la recherche scientifique, perfectionner les capacités technologiques des secteurs industriels de tous les pays, en particulier les pays en développement, notamment en encourageant l’innovation et en augmentant considérablement le nombre de personnes travaillant dans le secteur de la recherche et du développement pour 1 million d’habitants et en accroissant les dépenses publiques et privées consacrées à la recherche et au développement d’ici à 2030. </t>
  </si>
  <si>
    <t xml:space="preserve">Faciliter la mise en place d’une infrastructure durable et résiliente dans les pays en développement en renforçant l’appui financier, technologique et technique apporté aux pays d’Afrique, aux pays les moins avancés, aux pays en développement sans littoral et aux petits États insulaires en développement. </t>
  </si>
  <si>
    <t xml:space="preserve">Soutenir la recherche-développement et l’innovation technologiques nationales dans les pays en développement, notamment en instaurant des conditions propices, entre autres, à la diversification industrielle et à l’ajout de valeur aux marchandises. </t>
  </si>
  <si>
    <t xml:space="preserve">Accroître nettement l’accès aux technologies de l’information et de la communication et faire en sorte que tous les habitants des pays les moins avancés aient accès à Internet à un coût abordable d’ici à 2020. </t>
  </si>
  <si>
    <t xml:space="preserve">D’ici à 2030, faire en sorte, au moyen d’améliorations progressives, que les revenus des 40 % les plus pauvres de la population augmentent plus rapidement que le revenu moyen national, et ce, de manière durable. </t>
  </si>
  <si>
    <t xml:space="preserve">D’ici à 2030, autonomiser toutes les personnes et favoriser leur intégration sociale, économique et politique, indépendamment de leur âge, de leur sexe, de leurs handicaps, de leur race, de leur appartenance ethnique, de leurs origines, de leur religion ou de leur statut économique ou autre. </t>
  </si>
  <si>
    <t xml:space="preserve">Assurer l’égalité des chances et réduire l’inégalité des résultats, notamment en éliminant les lois, politiques et pratiques discriminatoires et en promouvant l’adoption de lois, de politiques et de mesures adéquates en la matière. </t>
  </si>
  <si>
    <t xml:space="preserve">Adopter des politiques, notamment sur les plans budgétaire, salarial et dans le domaine de la protection sociale, et parvenir progressivement à une plus grande égalité. </t>
  </si>
  <si>
    <t xml:space="preserve">Améliorer la réglementation et la surveillance des institutions et marchés financiers mondiaux, et renforcer l’application des règles. </t>
  </si>
  <si>
    <t xml:space="preserve">Faire en sorte que les pays en développement soient davantage représentés et entendus lors de la prise de décision dans les institutions économiques et financières internationales, afin que celles-ci soient plus efficaces, crédibles, transparentes et légitimes. </t>
  </si>
  <si>
    <t xml:space="preserve">Faciliter la migration et la mobilité de façon ordonnée, sans danger, régulière et responsable, notamment par la mise en œuvre de politiques de migration planifiées et bien gérées. </t>
  </si>
  <si>
    <t xml:space="preserve">Mettre en œuvre le principe d’un traitement spécial et différencié pour les pays en développement, en particulier les pays les moins avancés, conformément aux accords de l’Organisation mondiale du commerce. </t>
  </si>
  <si>
    <t xml:space="preserve">Stimuler l’aide publique au développement et les flux financiers, y compris les investissements étrangers directs, pour les États qui en ont le plus besoin, en particulier les pays les moins avancés, les pays d’Afrique, les petits États insulaires en développement et les pays en développement sans littoral, conformément à leurs plans et programmes nationaux. </t>
  </si>
  <si>
    <t xml:space="preserve">D’ici à 2030, faire baisser au-dessous de 3 % les coûts des envois de fonds effectués par les migrants et éliminer les couloirs de transfert de fonds dont les coûts sont supérieurs à 5 %. </t>
  </si>
  <si>
    <t xml:space="preserve">D’ici à 2030, assurer l’accès de tous à un logement et à des services de base adéquats et sûrs, à un coût abordable, et assainir les quartiers de taudis. </t>
  </si>
  <si>
    <t>D’ici à 2030, assurer l’accès de tous à des systèmes de transport sûrs, accessibles et viables, à un coût abordable, en améliorant la sécurité routière, notamment en développant les transports publics, et en accordant une attention particulière aux besoins des personnes en situation vulnérable, des femmes, des enfants, des personnes handicapées et des personnes âgées.</t>
  </si>
  <si>
    <t xml:space="preserve">D’ici à 2030, renforcer l’urbanisation durable pour tous et les capacités de planification et de gestion participatives, intégrées et durables des établissements humains dans tous les pays. </t>
  </si>
  <si>
    <t xml:space="preserve">Renforcer les efforts de protection et de préservation du patrimoine culturel et naturel mondial. </t>
  </si>
  <si>
    <t xml:space="preserve">D’ici à 2030, réduire considérablement le nombre de personnes tuées et le nombre de personnes touchées par les catastrophes, y compris celles liées à l'eau, et réduire nettement le montant des pertes économiques dues à ces catastrophes exprimé en proportion du produit intérieur brut, l’accent étant mis sur la protection des pauvres et des personnes en situation vulnérable. </t>
  </si>
  <si>
    <t>D’ici à 2030, réduire l’impact environnemental négatif des villes par habitant, y compris en accordant une attention particulière à la qualité de l’air et à la gestion, notamment municipale, des déchets.</t>
  </si>
  <si>
    <t xml:space="preserve">D’ici à 2030, assurer l’accès de tous, en particulier les femmes et les enfants, les personnes âgées et les personnes handicapées, à des espaces verts et à des espaces publics sûrs. </t>
  </si>
  <si>
    <t xml:space="preserve">Favoriser l’établissement de liens économiques, sociaux et environnementaux positifs entre zones urbaines, périurbaines et rurales en renforçant la planification du développement à l’échelle nationale et régionale. </t>
  </si>
  <si>
    <t>D’ici à 2020, accroître nettement le nombre de villes et d’établissements humains qui adoptent et mettent en œuvre des politiques et plans d’action intégrés en faveur de l’insertion de tous, de l’utilisation rationnelle des ressources, de l’adaptation aux effets des changements climatiques, de leur atténuation et de la résilience face aux catastrophes, et élaborer et mettre en œuvre, conformément au cadre de Hyogo, une gestion globale des risques de catastrophe à tous les niveaux.</t>
  </si>
  <si>
    <t>Aider les pays les moins avancés, y compris par une assistance financière et technique, à construire des bâtiments durables et résilients en utilisant des matériaux locaux.</t>
  </si>
  <si>
    <t>Mettre en œuvre le cadre décennal de programmation relatif à la consommation et à la production durables avec la participation de tous les pays, les pays développés donnant l’exemple en la matière, compte tenu du degré de développement et des capacités des pays en développement.</t>
  </si>
  <si>
    <t xml:space="preserve">D’ici à 2030, parvenir à une gestion durable et à une utilisation rationnelle des ressources naturelles. </t>
  </si>
  <si>
    <t xml:space="preserve">D’ici à 2030, réduire de moitié à l’échelle mondiale le volume de déchets alimentaires par habitant sur le plan de la distribution comme de la consommation et réduire les pertes de produits alimentaires tout au long des chaînes de production et d’approvisionnement, y compris les pertes après récolte. </t>
  </si>
  <si>
    <t>D’ici à 2020, instaurer une gestion écologiquement rationnelle des produits chimiques et de tous les déchets tout au long de leur cycle de vie, conformément aux principes directeurs établis à l’échelle internationale, et réduire considérablement leur déversement dans l’air, l’eau et le sol afin de réduire leurs effets négatifs sur la santé et l’environnement.</t>
  </si>
  <si>
    <t>D’ici à 2030, réduire considérablement la production de déchets par la prévention, la réduction, le recyclage et la réutilisation.</t>
  </si>
  <si>
    <t xml:space="preserve">Encourager les entreprises, en particulier les grandes entreprises et les transnationales, à adopter des pratiques viables et à fournir dans leurs rapports des informations sur la viabilité. </t>
  </si>
  <si>
    <t xml:space="preserve">Promouvoir des pratiques durables dans le cadre de la passation des marchés publics, conformément aux politiques et aux priorités nationales. </t>
  </si>
  <si>
    <t xml:space="preserve">D’ici à 2030, faire en sorte que toutes les personnes, partout dans le monde, aient les informations et connaissances nécessaires à l'instauration d'un développement durable et à l'adoption d'un style de vie en harmonie avec la nature. </t>
  </si>
  <si>
    <t xml:space="preserve">Aider les pays en développement à se doter de moyens scientifiques et technologiques leur permettant de s’orienter vers des modes de consommation et de production plus durables. </t>
  </si>
  <si>
    <t xml:space="preserve">Mettre au point et utiliser des outils de contrôle des impacts sur le développement durable, pour un tourisme durable qui crée des emplois et met en valeur la culture et les produits locaux. </t>
  </si>
  <si>
    <t xml:space="preserve">Rationaliser les subventions aux combustibles fossiles qui sont source de gaspillage. Éliminer pour ce faire les distorsions du marché, selon le contexte national, y compris par la restructuration de la fiscalité et l’élimination progressive des subventions nuisibles, afin de montrer leur impact sur l’environnement. Tenir pleinement compte, ce faisant, des besoins et de la situation particulière des pays en développement et réduire au minimum les éventuels effets pernicieux de cette rationalisation sur le développement de ces pays tout en protégeant les pauvres et les collectivités concernées. </t>
  </si>
  <si>
    <t xml:space="preserve">Renforcer, dans tous les pays, la résilience et les capacités d’adaptation face aux aléas climatiques et aux catastrophes naturelles liées au climat. </t>
  </si>
  <si>
    <t xml:space="preserve">Incorporer des mesures relatives aux changements climatiques dans les politiques, les stratégies et la planification nationales. </t>
  </si>
  <si>
    <t xml:space="preserve">Améliorer l’éducation, la sensibilisation et les capacités individuelles et institutionnelles en ce qui concerne l’adaptation aux changements climatiques, l’atténuation de leurs effets, la réduction de leur impact et les systèmes d’alerte rapide. </t>
  </si>
  <si>
    <t xml:space="preserve">Promouvoir des mécanismes de renforcement des capacités afin que les pays les moins avancés se dotent de moyens efficaces de planification et de gestion pour faire face aux changements climatiques, en mettant l’accent notamment sur les femmes, les jeunes, la population locale et les groupes marginalisés. </t>
  </si>
  <si>
    <t xml:space="preserve">D’ici à 2020, gérer et protéger durablement les écosystèmes marins et côtiers, notamment en renforçant leur résilience afin d’éviter les graves conséquences de leur dégradation, et prendre des mesures en faveur de leur restauration pour rétablir la santé et la productivité des océans. </t>
  </si>
  <si>
    <t xml:space="preserve">Réduire au maximum l’acidification des océans et lutter contre ses effets, notamment en renforçant la coopération scientifique à tous les niveaux. </t>
  </si>
  <si>
    <t xml:space="preserve">D’ici à 2020, réglementer efficacement la pêche, mettre un terme à la surpêche, à la pêche illicite, non déclarée et non réglementée de même qu'aux pratiques de pêche destructrices, et exécuter des plans de gestion fondés sur des données scientifiques, dans l’objectif de rétablir les stocks de poissons le plus rapidement possible, au moins à des niveaux permettant d’obtenir un rendement constant maximal compte tenu des caractéristiques biologiques. </t>
  </si>
  <si>
    <t>D’ici à 2020, préserver au moins 10 % des zones marines et côtières, conformément au droit national et international et compte tenu des meilleures informations scientifiques disponibles.</t>
  </si>
  <si>
    <t>D’ici à 2020, interdire les subventions à la pêche qui contribuent à la surcapacité et à la surpêche, supprimer celles qui favorisent la pêche illicite, non déclarée et non réglementée et s’abstenir d’en accorder de nouvelles, sachant que l’octroi d’un traitement spécial et différencié efficace et approprié aux pays en développement et aux pays les moins avancés doit faire partie intégrante des négociations sur les subventions à la pêche menées dans le cadre de l’Organisation mondiale du commerce.</t>
  </si>
  <si>
    <t>D’ici à 2030, faire mieux bénéficier les petits États insulaires en développement et les pays les moins avancés des retombées économiques de l’exploitation durable des ressources marines, notamment grâce à une gestion durable des pêches, de l’aquaculture et du tourisme.</t>
  </si>
  <si>
    <t>Approfondir les connaissances scientifiques, renforcer les capacités de recherche et transférer les techniques marines, conformément aux Critères et principes directeurs de la Commission océanographique intergouvernementale concernant le transfert des techniques marines, l’objectif étant d’améliorer la santé des océans et de renforcer la contribution de la biodiversité marine au développement des pays en développement, en particulier des petits États insulaires en développement et des pays les moins avancés.</t>
  </si>
  <si>
    <t xml:space="preserve">Garantir aux petits pêcheurs l’accès aux ressources marines et aux marchés. </t>
  </si>
  <si>
    <t xml:space="preserve">D’ici à 2020, garantir la préservation, la restauration et l’exploitation durable des écosystèmes terrestres et des écosystèmes d’eau douce et des services connexes, en particulier les forêts, les zones humides, les montagnes et les zones arides, conformément aux obligations découlant des accords internationaux. </t>
  </si>
  <si>
    <t xml:space="preserve">D’ici à 2020, promouvoir la gestion durable de tous les types de forêts, mettre un terme à la déforestation, restaurer les forêts dégradées et accroître nettement le boisement et le reboisement à l'échelle mondiale. </t>
  </si>
  <si>
    <t xml:space="preserve">D’ici à 2020, lutter contre la désertification, restaurer les terres et sols dégradés, notamment les terres touchées par la désertification, la sécheresse et les inondations, et s’efforcer de parvenir à un monde sans dégradation des sols. </t>
  </si>
  <si>
    <t xml:space="preserve">D’ici à 2030, assurer la préservation des écosystèmes montagneux, notamment de leur biodiversité, afin de mieux tirer parti de leurs bienfaits essentiels pour le développement durable. </t>
  </si>
  <si>
    <t xml:space="preserve">Prendre d’urgence des mesures énergiques pour réduire la dégradation du milieu naturel, mettre un terme à l’appauvrissement de la biodiversité et, d’ici à 2020, protéger les espèces menacées et prévenir leur extinction. </t>
  </si>
  <si>
    <t xml:space="preserve">Partager, de manière juste et équitable, les bénéfices découlant de l’utilisation des ressources génétiques et promouvoir un accès approprié à celles-ci. </t>
  </si>
  <si>
    <t xml:space="preserve">Prendre d’urgence des mesures pour mettre un terme au braconnage et au trafic d’espèces végétales et animales protégées et s’attaquer au problème sous l’angle de l’offre et de la demande. </t>
  </si>
  <si>
    <t>D’ici à 2020, intégrer la protection des écosystèmes et de la biodiversité dans la planification nationale, les mécanismes de développement, les stratégies de réduction de la pauvreté et la comptabilité.</t>
  </si>
  <si>
    <t xml:space="preserve">D’ici à 2020, prendre des mesures pour empêcher l’introduction d’espèces exotiques envahissantes, atténuer sensiblement les effets de ces espèces sur les écosystèmes terrestres et aquatiques et contrôler ou éradiquer les espèces prioritaires. </t>
  </si>
  <si>
    <t xml:space="preserve">Apporter, à l’échelon mondial, un soutien accru à l’action menée pour lutter contre le braconnage et le trafic d’espèces protégées, notamment en donnant aux populations locales d’autres moyens d’assurer durablement leur subsistance. </t>
  </si>
  <si>
    <t xml:space="preserve">Réduire nettement, partout dans le monde, toutes les formes de violence et les taux de mortalité qui y sont associés. </t>
  </si>
  <si>
    <t>Mettre un terme à la maltraitance, à l’exploitation et à la traite, ainsi qu'à toutes les formes de violence et de torture dont sont victimes les enfants.</t>
  </si>
  <si>
    <t xml:space="preserve">Promouvoir l’état de droit à l'échelle nationale et internationale et donner à tous l'accès à la justice dans des conditions d’égalité. </t>
  </si>
  <si>
    <t>D’ici à 2030, réduire nettement les flux financiers illicites et le trafic d’armes, renforcer les activités de récupération et de restitution des biens volés et lutter contre toutes les formes de criminalité organisée.</t>
  </si>
  <si>
    <t xml:space="preserve">Réduire nettement la corruption et la pratique des pots-de-vin sous toutes leurs formes. </t>
  </si>
  <si>
    <t xml:space="preserve">Mettre en place des institutions efficaces, responsables et transparentes à tous les niveaux. </t>
  </si>
  <si>
    <t xml:space="preserve">Faire en sorte que le dynamisme, l’ouverture, la participation et la représentation à tous les niveaux caractérisent la prise de décisions. </t>
  </si>
  <si>
    <t xml:space="preserve">Élargir et renforcer la participation des pays en développement aux institutions chargées de la gouvernance à l'échelle mondiale. </t>
  </si>
  <si>
    <t xml:space="preserve">D’ici à 2030, garantir à tous une identité juridique, notamment grâce à l’enregistrement des naissances. </t>
  </si>
  <si>
    <t xml:space="preserve">Garantir l’accès public à l’information et protéger les libertés fondamentales, conformément à la législation nationale et aux accords internationaux. </t>
  </si>
  <si>
    <t>Appuyer, notamment dans le cadre de la coopération internationale, les institutions nationales chargées de renforcer, à tous les niveaux, les moyens de prévenir la violence et de lutter contre le terrorisme et la criminalité, en particulier dans les pays en développement.</t>
  </si>
  <si>
    <t>Promouvoir et appliquer des lois et politiques non discriminatoires pour le développement durable.</t>
  </si>
  <si>
    <t xml:space="preserve">Améliorer, notamment grâce à l’aide internationale aux pays en développement, la mobilisation des ressources nationales en vue de renforcer les capacités nationales de collecte de l’impôt et d’autres recettes. </t>
  </si>
  <si>
    <t xml:space="preserve">Faire en sorte que les pays développés honorent tous les engagements pris en matière d’aide publique au développement, notamment qu’ils consacrent 0,7 % de leur revenu national brut à l’aide aux pays en développement, entre 0,15 % et 0,20 % de ce revenu devant être alloué à l’aide aux pays les moins avancés. </t>
  </si>
  <si>
    <t>Mobiliser des ressources financières supplémentaires de diverses provenances en faveur des pays en développement.</t>
  </si>
  <si>
    <t xml:space="preserve">Aider les pays en développement à rendre leur dette viable à long terme au moyen de politiques concertées visant à favoriser le financement de la dette, son allégement ou sa restructuration, selon le cas, et à réduire le surendettement en réglant le problème de la dette extérieure des pays pauvres très endettés. </t>
  </si>
  <si>
    <t xml:space="preserve">Adopter et mettre en œuvre des systèmes de promotion de l’investissement en faveur des pays les moins avancés. </t>
  </si>
  <si>
    <t xml:space="preserve">Renforcer l’accès à la science, à la technologie et à l’innovation de même que la coopération Nord-Sud et Sud-Sud et la coopération triangulaire régionale et internationale dans ces domaines. Améliorer le partage des savoirs selon des modalités convenues d’un commun accord, notamment en coordonnant mieux les mécanismes existants, en particulier à l’Organisation des Nations Unies et dans le cadre d’un mécanisme mondial de facilitation des technologies qui pourrait être établi. </t>
  </si>
  <si>
    <t xml:space="preserve">Promouvoir la mise au point, le transfert et la diffusion de technologies respectueuses de l’environnement en faveur des pays en développement, à des conditions favorables, y compris privilégiées et préférentielles, convenues d’un commun accord. </t>
  </si>
  <si>
    <t xml:space="preserve">Faire en sorte que la banque de technologies et le mécanisme de renforcement des capacités scientifiques et technologiques et des capacités d’innovation des pays les moins avancés soient pleinement opérationnels d’ici à 2017 et renforcer l’utilisation des technologies clés, en particulier l’informatique et les communications. </t>
  </si>
  <si>
    <t xml:space="preserve">Apporter, à l’échelon international, un soutien accru pour assurer le renforcement efficace et ciblé des capacités des pays en développement et appuyer ainsi les plans nationaux visant à atteindre tous les objectifs de développement durable, notamment dans le cadre de la coopération Nord-Sud et Sud-Sud et de la coopération triangulaire. </t>
  </si>
  <si>
    <t xml:space="preserve">Promouvoir un système commercial multilatéral universel, réglementé, ouvert, non discriminatoire et équitable sous l’égide de l’Organisation mondiale du commerce, notamment grâce à la tenue de négociations dans le cadre du Programme de Doha pour le développement. </t>
  </si>
  <si>
    <t>Accroître nettement les exportations des pays en développement, en particulier en vue de doubler la part des pays les moins avancés dans les exportations mondiales d’ici à 2020.</t>
  </si>
  <si>
    <t xml:space="preserve">Permettre l’accès rapide de tous les pays les moins avancés aux marchés en franchise de droits et hors contingent, conformément aux décisions de l’Organisation mondiale du commerce, notamment en veillant à ce que les règles préférentielles applicables aux importations provenant des pays les moins avancés soient transparentes et simples et qu'elles facilitent l’accès aux marchés. </t>
  </si>
  <si>
    <t>Renforcer la stabilité macroéconomique mondiale, notamment en favorisant la coordination et la cohérence des politiques.</t>
  </si>
  <si>
    <t xml:space="preserve">Renforcer la cohérence des politiques de développement durable. </t>
  </si>
  <si>
    <t xml:space="preserve">Respecter la marge de manœuvre et l’autorité de chaque pays en ce qui concerne l’élaboration et l’application des politiques d’élimination de la pauvreté et de développement durable. </t>
  </si>
  <si>
    <t xml:space="preserve">Renforcer le partenariat mondial pour le développement durable, associé à des partenariats multipartites permettant de mobiliser et de partager des savoirs, des connaissances spécialisées, des technologies et des ressources financières, afin d’aider tous les pays, en particulier les pays en développement, à atteindre les objectifs de développement durable. </t>
  </si>
  <si>
    <t xml:space="preserve">D’ici à 2020, apporter un soutien accru au renforcement des capacités des pays en développement, notamment des pays les moins avancés et des petits États insulaires en développement, l’objectif étant de disposer d’un beaucoup plus grand nombre de données de qualité, actualisées et exactes, ventilées par niveau de revenu, sexe, âge, race, appartenance ethnique, statut migratoire, handicap, emplacement géographique et selon d’autres caractéristiques propres à chaque pays. </t>
  </si>
  <si>
    <t>D’ici à 2030, tirer parti des initiatives existantes pour établir des indicateurs de progrès en matière de développement durable capables de compléter le produit intérieur brut, et appuyer le renforcement des capacités statistiques des pays en développement.</t>
  </si>
  <si>
    <t>Quel type d'actions devraient être mises en place à l'échelle locale?</t>
  </si>
  <si>
    <t>Forces et faiblesses au regard de la cible</t>
  </si>
  <si>
    <t>Opportunités et menaces au regard de la cible</t>
  </si>
  <si>
    <t xml:space="preserve">D’ici à 2030, éliminer complètement l’extrême pauvreté dans le monde entier (s’entend actuellement du fait de vivre avec moins de 1,25 dollar par jour). </t>
  </si>
  <si>
    <t xml:space="preserve">Mettre en place des systèmes et mesures de protection sociale pour tous, adaptés au contexte national, y compris des socles de protection sociale, et faire en sorte que, d’ici à 2030, une part importante des pauvres et des personnes vulnérables en bénéficient. </t>
  </si>
  <si>
    <t xml:space="preserve">D’ici à 2030, faire en sorte que tous les hommes et les femmes, en particulier les pauvres et les personnes vulnérables, aient les mêmes droits aux ressources économiques et qu’ils aient accès aux services de base, à la propriété, au contrôle des terres et à d’autres formes de propriété, à l’héritage et aux ressources naturelles de même qu'à de nouvelles technologies et à des services financiers adéquats, y compris la microfinance. </t>
  </si>
  <si>
    <t xml:space="preserve">D’ici à 2030, renforcer la résilience des pauvres et des personnes en situation vulnérable et réduire leur exposition et leur vulnérabilité aux phénomènes climatiques extrêmes et à d’autres chocs et catastrophes d’ordre économique, social ou environnemental. </t>
  </si>
  <si>
    <t xml:space="preserve">D’ici à 2030, éliminer la faim et faire en sorte que chacun, en particulier les pauvres et les personnes en situation vulnérable, y compris les nourrissons, ait accès tout au long de l’année à une alimentation saine, nutritive et suffisante. </t>
  </si>
  <si>
    <t>Résultats-synthèses</t>
  </si>
  <si>
    <t>Quel type d'actions devraient être mises en place 
à l'échelle nationale?</t>
  </si>
  <si>
    <t xml:space="preserve">D’ici à 2030, faire passer le taux mondial de mortalité maternelle au-dessous de 70 par 100_x001E_000 naissances vivantes. </t>
  </si>
  <si>
    <t>CONTEXTE</t>
  </si>
  <si>
    <t>EXPLOITATION DES RÉSULTATS</t>
  </si>
  <si>
    <t>DE LA PRIORISATION DES CIBLES À L'ÉLABORATION DU PLAN</t>
  </si>
  <si>
    <t>ÉTAPES PRÉALABLES ET DESCRIPTION DU CONTEXTE DE PRIORISATION</t>
  </si>
  <si>
    <t>VISION</t>
  </si>
  <si>
    <t>AXES STRATÉGIQUES</t>
  </si>
  <si>
    <t>OBJECTIFS</t>
  </si>
  <si>
    <t>ÉNONCÉ DE VISION</t>
  </si>
  <si>
    <t>OBJECTIF #1</t>
  </si>
  <si>
    <t>OBJECTIF #2</t>
  </si>
  <si>
    <t>OBJECTIF #3</t>
  </si>
  <si>
    <t>ACTIONS</t>
  </si>
  <si>
    <t>ACTION 1</t>
  </si>
  <si>
    <t>ACTION 2</t>
  </si>
  <si>
    <t>ACTION 3</t>
  </si>
  <si>
    <t>ACTION 4</t>
  </si>
  <si>
    <t>ACTION 5</t>
  </si>
  <si>
    <t>ACTION 6</t>
  </si>
  <si>
    <t>ACTION 7</t>
  </si>
  <si>
    <t>ACTION 8</t>
  </si>
  <si>
    <t>ACTION 9</t>
  </si>
  <si>
    <t># CIBLES DES ODD VISÉES</t>
  </si>
  <si>
    <t>INDICATEURS</t>
  </si>
  <si>
    <t>Enjeux : opportunités et menaces</t>
  </si>
  <si>
    <t>Stratégies d'actions pouvant contribuer à l'atteinte de la cible</t>
  </si>
  <si>
    <t xml:space="preserve">Cibles : évaluez les niveaux d'importance, de performance et de compétence des cibles ci-dessous, et indiquez des pistes d'actions favorisant leur atteinte. </t>
  </si>
  <si>
    <t>Cibles : évaluez les niveaux d'importance, de performance et de compétence des cibles ci-dessous, et indiquez des pistes d'actions favorisant leur atteinte.</t>
  </si>
  <si>
    <t xml:space="preserve">D’ici à 2030, doubler la productivité agricole et les revenus des petits producteurs alimentaires, en particulier les femmes, les Autochtones, les exploitants familiaux, les éleveurs et les pêcheurs, y compris en assurant l’égalité d’accès aux terres, aux autres ressources productives et intrants, au savoir, aux services financiers, aux marchés et aux possibilités d’ajout de valeurs et d’emplois autre qu’agricole. </t>
  </si>
  <si>
    <t xml:space="preserve">Maintenir un taux de croissance économique par habitant adapté au contexte national et, en particulier, un taux de croissance annuelle du produit intérieur brut d’au moins 7 % dans les pays les moins avancés. </t>
  </si>
  <si>
    <t xml:space="preserve">D’ici à 2020, réduire considérablement la proportion de jeunes non scolarisés et sans emploi, ni formation. </t>
  </si>
  <si>
    <t xml:space="preserve">Mettre en œuvre l’engagement des pays développés à la Convention-cadre des Nations Unies sur les changements climatiques de mobiliser ensemble, auprès de multiples sources, 100 milliards de dollars des États-Unis par an d’ici à 2020. Cette initiative a pour but de répondre aux besoins des pays en développement relativement aux mesures concrètes d’atténuation et à la transparence de leur mise en œuvre. Elle a aussi pour but de doter le Fonds vert pour le climat des moyens financiers nécessaires pour le rendre  pleinement opérationnel dans les plus brefs délais possibles. </t>
  </si>
  <si>
    <t xml:space="preserve">D’ici à 2025, prévenir et réduire nettement la pollution marine de tous les types, en particulier celle résultant des activités terrestres, y compris les déchets en mer et la pollution par les nutriments. </t>
  </si>
  <si>
    <t xml:space="preserve">Veiller à ce que les États appliquent pleinement les dispositions du droit international, énoncées dans la Convention des Nations Unies sur le droit de la mer, y compris, le cas échéant, celles des régimes régionaux et internationaux en vigueur relatifs à la préservation et à l’exploitation durable des océans et de leurs ressources. </t>
  </si>
  <si>
    <t xml:space="preserve">Mobiliser des ressources financières de toutes les provenances et les augmenter nettement pour préserver la biodiversité et les écosystèmes et les exploiter durablement. </t>
  </si>
  <si>
    <t xml:space="preserve">Mobiliser d’importantes ressources de toutes les provenances et à tous les niveaux pour financer la gestion durable des forêts et inciter les pays en développement à privilégier ce type de gestion, notamment aux fins de préservation des forêts et de reboisement. </t>
  </si>
  <si>
    <t xml:space="preserve">Encourager et promouvoir les partenariats publics, les partenariats publics-privés et les partenariats avec la société civile, en comptant sur l’expérience acquise et les stratégies de financement appliquées en cette matière. </t>
  </si>
  <si>
    <t>Stratégies d'actions pouvant contribuer à l'atteinte de la cible et proposées lors de l'analyse</t>
  </si>
  <si>
    <t>Autres propositions d'actions pouvant contribuer à l'atteinte de la cible (facultatif)</t>
  </si>
  <si>
    <t>Analyse des forces, faiblesses, opportunités et menaces (FFOM)</t>
  </si>
  <si>
    <t xml:space="preserve">D’ici à 2030, réduire de moitié au moins la proportion d’hommes, de femmes et d’enfants de tout âge qui vivent dans la pauvreté sous tous ses aspects, telle qu'elle est définie par chaque pays et quelle qu’en soit les formes. </t>
  </si>
  <si>
    <t>D’ici à 2030, doubler la productivité agricole et les revenus des petits producteurs alimentaires, en particulier les femmes, les Autochtones, les exploitants familiaux, les éleveurs et les pêcheurs, y compris, en assurant l’égalité d’accès aux terres, aux autres ressources productives et intrants, au savoir, aux services financiers, aux marchés et aux possibilités d’ajout de valeur et d’emploi autres qu’agricoles.</t>
  </si>
  <si>
    <t>D’ici à 2030, assurer la viabilité des systèmes de production alimentaire et mettre en œuvre des pratiques agricoles résilientes qui permettent d’accroître la productivité et la production, contribuent à la préservation des écosystèmes, renforcent les capacités d’adaptation aux changements climatiques, aux phénomènes météorologiques extrêmes, à la sécheresse, aux inondations et à d’autres catastrophes et améliorent progressivement la qualité des terres et des sols.</t>
  </si>
  <si>
    <t>D’ici à 2020, préserver la diversité génétique des semences, des cultures et des animaux d’élevage ou domestiqués et des espèces sauvages apparentées, y compris, au moyen de banques de semences et de plantes bien gérées et diversifiées aux niveaux national, régional et international, et garantir l’accès aux avantages que présentent l’utilisation des ressources génétiques et du savoir traditionnel associé et le partage juste et équitable de ces avantages, comme cela a été décidé à l’échelle internationale.</t>
  </si>
  <si>
    <t>D’ici à 2030, faire passer le taux mondial de mortalité maternelle au-dessous de 70 pour 100 000 naissances vivantes.</t>
  </si>
  <si>
    <t>D’ici à 2030, éliminer les décès évitables de nouveau-nés et d’enfants de moins de 5 ans.</t>
  </si>
  <si>
    <t xml:space="preserve">D’ici à 2030, mettre fin à l’épidémie de sida, à la tuberculose, au paludisme et aux maladies tropicales négligées et combattre l’hépatite, les maladies transmises par l’eau et autres maladies transmissibles. </t>
  </si>
  <si>
    <t>D’ici à 2030, réduire d’un tiers, par la prévention et le traitement, le taux de mortalité prématurée due à des maladies non transmissibles et promouvoir la santé mentale et le bien-être.</t>
  </si>
  <si>
    <t>Renforcer la prévention et le traitement de l’abus de substances psychoactives, notamment de stupéfiants et d’alcool.</t>
  </si>
  <si>
    <t>D’ici à 2020, diminuer de moitié à l’échelle mondiale le nombre de décès et de blessures dus à des accidents de la route.</t>
  </si>
  <si>
    <t xml:space="preserve">D’ici à 2030, assurer l’accès de tous à des services de soins de santé sexuelle et procréative, y compris à des fins de planification familiale, d’information et d’éducation, et la prise en compte de la santé procréative dans les stratégies et programmes nationaux. </t>
  </si>
  <si>
    <t xml:space="preserve">Faire en sorte que chacun bénéficie d’une assurance santé, comprenant une protection contre les risques financiers et donnant accès à des services de santé essentiels de qualité et à des médicaments et vaccins essentiels sûrs, efficaces, de qualité et d’un coût abordable. </t>
  </si>
  <si>
    <t>D’ici à 2030, réduire nettement le nombre de décès et de maladies dus à des substances chimiques dangereuses et à la pollution et à la contamination de l’air, de l’eau et du sol.</t>
  </si>
  <si>
    <t xml:space="preserve">Appuyer la recherche et la mise au point de vaccins et de médicaments contre les maladies, transmissibles ou non, qui touchent principalement les habitants des pays en développement, donner accès, à un coût abordable, à des médicaments et vaccins essentiels, conformément à la Déclaration de Doha sur l’Accord sur les ADPIC et la santé publique, qui réaffirme le droit qu’ont les pays en développement de tirer pleinement parti des dispositions de l’Accord sur les aspects des droits de propriété intellectuelle qui touchent au commerce relatives à la marge de manœuvre nécessaire pour protéger la santé publique et, en particulier, assurer l’accès universel aux médicaments. </t>
  </si>
  <si>
    <t>Renforcer les moyens dont disposent tous les pays, en particulier les pays en développement, en matière d’alerte rapide, de réduction des risques et de gestion des risques sanitaires nationaux et mondiaux.</t>
  </si>
  <si>
    <t xml:space="preserve">D’ici à 2030, faire en sorte que toutes les filles et tous les garçons suivent, sur un pied d’égalité, un cycle complet d’enseignement primaire et secondaire gratuit et de qualité, qui débouche sur un apprentissage véritablement utile. </t>
  </si>
  <si>
    <t xml:space="preserve">D’ici à 2030, faire en sorte que toutes les filles et tous les garçons aient accès à des activités de développement et de soins de la petite enfance et à une éducation préscolaire de qualité qui les préparent à suivre un enseignement primaire. </t>
  </si>
  <si>
    <t>D’ici à 2030, faire en sorte que les femmes et les hommes aient tous accès dans des conditions d’égalité à un enseignement technique, professionnel ou tertiaire, y compris universitaire, de qualité et d’un coût abordable.</t>
  </si>
  <si>
    <t>D’ici à 2030, augmenter nettement le nombre de jeunes et d’adultes disposant des compétences, notamment techniques et professionnelles, nécessaires à l’emploi, à l’obtention d’un travail décent et à l’entrepreneuriat.</t>
  </si>
  <si>
    <t>D’ici à 2030, éliminer les inégalités entre les sexes dans le domaine de l’éducation et assurer l’égalité d’accès des personnes vulnérables, y compris les personnes handicapées, les Autochtones et les enfants en situation vulnérable, à tous les niveaux d’enseignement et de formation professionnelle.</t>
  </si>
  <si>
    <t>D’ici à 2030, veiller à ce que tous les jeunes et une proportion considérable d'adultes, hommes et femmes, sachent lire, écrire et compter.</t>
  </si>
  <si>
    <t>D’ici à 2030, faire en sorte que tous les élèves acquièrent les connaissances et compétences nécessaires pour promouvoir le développement durable, notamment par l’éducation en faveur du développement et de modes de vie durables, des droits de l’homme, de l’égalité des sexes, de la promotion d’une culture de paix et de non-violence, de la citoyenneté mondiale et de l’appréciation de la diversité culturelle et de la contribution de la culture au développement durable.</t>
  </si>
  <si>
    <t>Faire construire des établissements scolaires qui soient adaptés aux enfants, aux personnes handicapées et aux deux sexes ou adapter les établissements existants à cette fin et fournir un cadre d’apprentissage effectif qui soit sûr, exempt de violence et accessible à tous.</t>
  </si>
  <si>
    <t>D’ici à 2020, augmenter nettement à l’échelle mondiale le nombre de bourses d’études offertes aux pays en développement, en particulier les pays les moins avancés, les petits États insulaires en développement et les pays d’Afrique, pour financer le suivi d’études supérieures, y compris la formation professionnelle, les cursus informatiques, techniques et scientifiques et les études d’ingénieur, dans des pays développés et d’autres pays en développement.</t>
  </si>
  <si>
    <t>D’ici à 2030, accroître nettement le nombre d’enseignants qualifiés, notamment au moyen de la coopération internationale pour la formation d’enseignants dans les pays en développement, surtout dans les pays les moins avancés et les petits États insulaires en développement.</t>
  </si>
  <si>
    <t>Mettre fin, dans le monde entier, à toutes les formes de discrimination à l’égard des femmes et des filles.</t>
  </si>
  <si>
    <t>Éliminer de la vie publique et de la vie privée toutes les formes de violence faite aux femmes et aux filles, y compris la traite et l’exploitation sexuelle et d’autres types d’exploitation.</t>
  </si>
  <si>
    <t xml:space="preserve">Éliminer toutes les pratiques préjudiciables, telles que le mariage des enfants, le mariage précoce ou forcé et la mutilation génitale féminine. </t>
  </si>
  <si>
    <t xml:space="preserve">Faire une place aux soins et travaux domestiques non rémunérés et les valoriser, par l’apport de services publics, d’infrastructures et de politiques de protection sociale et la promotion du partage des responsabilités dans le ménage et la famille, en fonction du contexte national. </t>
  </si>
  <si>
    <t>Garantir la participation entière et effective des femmes et leur accès en toute égalité aux fonctions de direction à tous les niveaux de décision, dans la vie politique, économique et publique.</t>
  </si>
  <si>
    <t xml:space="preserve">Assurer l’accès de tous aux soins de santé sexuelle et procréative et faire en sorte que chacun puisse exercer ses droits en matière de procréation, ainsi qu’il a été décidé dans le Programme d’action de la Conférence internationale sur la population et le développement et le Programme d’action de Beijing et les documents finaux des conférences d’examen qui ont suivi. </t>
  </si>
  <si>
    <t xml:space="preserve">Entreprendre des réformes visant à donner aux femmes les mêmes droits aux ressources économiques, ainsi qu’à l’accès à la propriété et au contrôle des terres et d’autres formes de propriété, aux services financiers, à l’héritage et aux ressources naturelles, dans le respect du droit interne. </t>
  </si>
  <si>
    <t>Adopter des politiques bien conçues et des dispositions législatives applicables en faveur de la promotion de l’égalité des sexes et de l’autonomisation de toutes les femmes et de toutes les filles à tous les niveaux et renforcer celles qui existent.</t>
  </si>
  <si>
    <t>D’ici à 2030, assurer l’accès universel et équitable à l’eau potable, à un coût abordable.</t>
  </si>
  <si>
    <t xml:space="preserve">D’ici à 2030, améliorer la qualité de l’eau en réduisant la pollution, en éliminant l’immersion de déchets et en réduisant au minimum les émissions de produits chimiques et de matières dangereuses, en diminuant de moitié la proportion d’eaux usées non traitées et en augmentant nettement à l’échelle mondiale le recyclage et la réutilisation sans danger de l’eau. </t>
  </si>
  <si>
    <t>D’ici à 2030, mettre en œuvre une gestion intégrée des ressources en eau à tous les niveaux, y compris au moyen de la coopération transfrontière selon ce qu’il convient.</t>
  </si>
  <si>
    <t xml:space="preserve"> D’ici à 2020, protéger et restaurer les écosystèmes liés à l’eau, notamment les montagnes, les forêts, les zones humides, les rivières, les aquifères et les lacs.</t>
  </si>
  <si>
    <t xml:space="preserve">D’ici à 2030, développer la coopération internationale et l’appui au renforcement des capacités des pays en développement en ce qui concerne les activités et programmes relatifs à l’eau et à l’assainissement, y compris la collecte de l’eau, la désalinisation, l’utilisation rationnelle de l’eau, le traitement des eaux usées, le recyclage et les techniques de réutilisation. </t>
  </si>
  <si>
    <t>Appuyer et renforcer la participation de la population locale à l’amélioration de la gestion de l’eau et de l’assainissement.</t>
  </si>
  <si>
    <t>D’ici à 2030, accroître nettement la part de l’énergie renouvelable dans le bouquet énergétique mondial.</t>
  </si>
  <si>
    <t>D’ici à 2030, multiplier par deux le taux mondial d’amélioration de l’efficacité énergétique.</t>
  </si>
  <si>
    <t xml:space="preserve">D’ici à 2030, renforcer la coopération internationale en vue de faciliter l’accès à la recherche et aux technologies relatives à l’énergie propre, notamment l’énergie renouvelable, l’efficacité énergétique et les nouvelles technologies relatives aux combustibles fossiles propres, et promouvoir l’investissement dans l’infrastructure énergétique et les technologies relatives à l’énergie propre. </t>
  </si>
  <si>
    <t>D’ici à 2030, développer l’infrastructure et améliorer la technologie afin d’approvisionner en services énergétiques modernes et durables tous les habitants des pays en développement, en particulier des pays les moins avancés et des petits États insulaires en développement.</t>
  </si>
  <si>
    <t>Maintenir un taux de croissance économique par habitant adapté au contexte national et, en particulier, un taux de croissance annuelle du produit intérieur brut d’au moins 7 % dans les pays les moins avancés.</t>
  </si>
  <si>
    <t>Parvenir à un niveau élevé de productivité économique par la diversification, la modernisation technologique et l’innovation, notamment en mettant l’accent sur les secteurs à forte valeur ajoutée et à forte intensité de main-d’œuvre.</t>
  </si>
  <si>
    <t>Promouvoir des politiques axées sur le développement qui favorisent des activités productives, la création d’emplois décents, l’entrepreneuriat, la créativité et l’innovation et stimulent la croissance des microentreprises et des petites et moyennes entreprises et facilitent leur intégration dans le secteur formel, y compris par l’accès aux services financiers.</t>
  </si>
  <si>
    <t xml:space="preserve">Améliorer progressivement, jusqu’en 2030, l’efficience de l’utilisation des ressources mondiales du point de vue de la consommation comme de la production et s’attacher à ce que la croissance économique n’entraîne plus la dégradation de l’environnement, comme prévu dans le cadre décennal de programmation relatif à la consommation et à la production durables, les pays développés montrant l’exemple en la matière. </t>
  </si>
  <si>
    <t>D’ici à 2020, réduire considérablement la proportion de jeunes non scolarisés et sans emploi ni formation.</t>
  </si>
  <si>
    <t>Prendre des mesures immédiates et efficaces pour interdire et éliminer les pires formes de travail des enfants, supprimer le travail forcé et, d’ici à 2025, mettre fin au travail des enfants sous toutes ses formes, y compris le recrutement et l’utilisation d’enfants soldats.</t>
  </si>
  <si>
    <t>D’ici à 2030, élaborer et mettre en œuvre des politiques visant à développer un tourisme durable qui crée des emplois et mette en valeur la culture et les produits locaux.</t>
  </si>
  <si>
    <t>Renforcer la capacité des institutions financières nationales de favoriser et généraliser l’accès de tous aux services bancaires et financiers et aux services d’assurance.</t>
  </si>
  <si>
    <t>Accroître l’appui apporté dans le cadre de l’initiative Aide pour le commerce aux pays en développement, en particulier aux pays les moins avancés, y compris par l’intermédiaire du cadre intégré renforcé pour l’assistance technique liée au commerce en faveur des pays les moins avancés.</t>
  </si>
  <si>
    <t xml:space="preserve">Mettre en place une infrastructure de qualité, fiable, durable et résiliente, y compris une infrastructure régionale et transfrontière, pour favoriser le développement économique et le bien-être de l’être humain, en mettant l’accent sur un accès universel, à un coût abordable et dans des conditions d’équité. </t>
  </si>
  <si>
    <t>Promouvoir une industrialisation durable qui profite à tous et, d’ici à 2030, augmenter nettement la contribution de l’industrie à l’emploi et au produit intérieur brut, en fonction du contexte national, et la multiplier par deux dans les pays les moins avancés.</t>
  </si>
  <si>
    <t>Accroître, en particulier dans les pays en développement, l’accès des entreprises, notamment des petites entreprises industrielles, aux services financiers, y compris aux prêts consentis à des conditions abordables, et leur intégration dans les chaînes de valeur et sur les marchés.</t>
  </si>
  <si>
    <t>Soutenir la recherche-développement et l’innovation technologiques nationales dans les pays en développement, notamment en instaurant des conditions propices, entre autres, à la diversification industrielle et à l’ajout de valeur aux marchandises.</t>
  </si>
  <si>
    <t>Accroître nettement l’accès aux technologies de l’information et de la communication et faire en sorte que tous les habitants des pays les moins avancés aient accès à Internet à un coût abordable d’ici à 2020.</t>
  </si>
  <si>
    <t>D’ici à 2030, faire en sorte, au moyen d’améliorations progressives, que les revenus des 40 % les plus pauvres de la population augmentent plus rapidement que le revenu moyen national, et ce, de manière durable.</t>
  </si>
  <si>
    <t>D’ici à 2030, autonomiser toutes les personnes et favoriser leur intégration sociale, économique et politique, indépendamment de leur âge, de leur sexe, de leurs handicaps, de leur race, de leur appartenance ethnique, de leurs origines, de leur religion ou de leur statut économique ou autre.</t>
  </si>
  <si>
    <t xml:space="preserve">Assurer l’égalité des chances et réduire l’inégalité des résultats, notamment en éliminant les lois, politiques et pratiques discriminatoires et en promouvant l’adoption de lois, politiques et mesures adéquates en la matière. </t>
  </si>
  <si>
    <t>Améliorer la réglementation et la surveillance des institutions et marchés financiers mondiaux et renforcer l’application des règles.</t>
  </si>
  <si>
    <t xml:space="preserve">Faire en sorte que les pays en développement soient davantage représentés et entendus lors de la prise de décisions dans les institutions économiques et financières internationales, afin que celles-ci soient plus efficaces, crédibles, transparentes et légitimes. </t>
  </si>
  <si>
    <t>Mettre en œuvre le principe d’un traitement spécial et différencié pour les pays en développement, en particulier les pays les moins avancés, conformément aux accords de l’Organisation mondiale du commerce.</t>
  </si>
  <si>
    <t xml:space="preserve">D’ici à 2030, assurer l’accès de tous à un logement et des services de base adéquats et sûrs, à un coût abordable, et assainir les quartiers de taudis. </t>
  </si>
  <si>
    <t xml:space="preserve">D’ici à 2030, assurer l’accès de tous à des systèmes de transport sûrs, accessibles et viables, à un coût abordable, en améliorant la sécurité routière, notamment en développant les transports publics, une attention particulière devant être accordée aux besoins des personnes en situation vulnérable, des femmes, des enfants, des personnes handicapées et des personnes âgées. </t>
  </si>
  <si>
    <t>D’ici à 2030, renforcer l’urbanisation durable pour tous et les capacités de planification et de gestion participatives, intégrées et durables des établissements humains dans tous les pays.</t>
  </si>
  <si>
    <t>Renforcer les efforts de protection et de préservation du patrimoine culturel et naturel mondial.</t>
  </si>
  <si>
    <t>D’ici à 2030, réduire nettement le nombre de personnes tuées et le nombre de personnes touchées par les catastrophes, y compris celles d’origine hydrique, et réduire nettement le montant des pertes économiques dues à ces catastrophes exprimé en proportion du produit intérieur brut, l’accent étant mis sur la protection des pauvres et des personnes en situation vulnérable.</t>
  </si>
  <si>
    <t xml:space="preserve">D’ici à 2030, réduire l’impact environnemental négatif des villes par habitant, y compris en accordant une attention particulière à la qualité de l’air et à la gestion, notamment municipale, des déchets. </t>
  </si>
  <si>
    <t>D’ici à 2030, assurer l’accès de tous, en particulier des femmes et des enfants, des personnes âgées et des personnes handicapées, à des espaces verts et des espaces publics sûrs.</t>
  </si>
  <si>
    <t>Favoriser l’établissement de liens économiques, sociaux et environnementaux positifs entre zones urbaines, périurbaines et rurales en renforçant la planification du développement à l’échelle nationale et régionale.</t>
  </si>
  <si>
    <t>D’ici à 2020, accroître nettement le nombre de villes et d’établissements humains qui adoptent et mettent en œuvre des politiques et plans d’action intégrés en faveur de l’insertion de tous, l’utilisation rationnelle des ressources, de l’adaptation aux effets des changements climatiques et de leur atténuation et de la résilience face aux catastrophes, et élaborer et mettre en œuvre, conformément au cadre de Hyogo à venir, une gestion globale des risques de catastrophe à tous les niveaux.</t>
  </si>
  <si>
    <t xml:space="preserve">Aider les pays les moins avancés, y compris par une assistance financière et technique, à construire des bâtiments durables et résilients en utilisant des matériaux locaux. </t>
  </si>
  <si>
    <t>Mettre en œuvre le cadre décennal de programmation relatif à la consommation et la production durables avec la participation de tous les pays, les pays développés montrant l’exemple en la matière, compte tenu du degré de développement et des capacités des pays en développement.</t>
  </si>
  <si>
    <t>D’ici à 2030, parvenir à une gestion durable et à une utilisation rationnelle des ressources naturelles.</t>
  </si>
  <si>
    <t xml:space="preserve">D’ici à 2030, réduire de moitié à l’échelle mondiale le volume de déchets alimentaires par habitant au niveau de la distribution comme de la consommation et réduire les pertes de produits alimentaires tout au long des chaînes de production et d’approvisionnement, y compris les pertes après récolte. </t>
  </si>
  <si>
    <t>D’ici à 2020, instaurer une gestion écologiquement rationnelle des produits chimiques et de tous les déchets tout au long de leur cycle de vie, conformément aux principes directeurs arrêtés à l’échelle internationale, et réduire considérablement leur déversement dans l’air, l’eau et le sol, afin de minimiser leurs effets négatifs sur la santé et l’environnement.</t>
  </si>
  <si>
    <t>Encourager les entreprises, en particulier les grandes et les transnationales, à adopter des pratiques viables et à intégrer dans les rapports qu’elles établissent des informations sur la viabilité.</t>
  </si>
  <si>
    <t xml:space="preserve">Promouvoir des pratiques durables dans le cadre de la passation des marchés publics, conformément aux politiques et priorités nationales. </t>
  </si>
  <si>
    <t>D’ici à 2030, faire en sorte que toutes les personnes, partout dans le monde, aient les informations et connaissances nécessaires au développement durable et à un style de vie en harmonie avec la nature.</t>
  </si>
  <si>
    <t xml:space="preserve">Aider les pays en développement à se doter des moyens scientifiques et technologiques qui leur permettent de s’orienter vers des modes de consommation et de production plus durables. </t>
  </si>
  <si>
    <t xml:space="preserve">Rationaliser les subventions aux combustibles fossiles qui sont source de gaspillage, en éliminant les distorsions du marché, selon le contexte national, y compris par la restructuration de la fiscalité et l’élimination progressive des subventions nuisibles, afin de mettre en évidence leur impact sur l’environnement, en tenant pleinement compte des besoins et de la situation propres aux pays en développement et en réduisant au minimum les éventuels effets pernicieux sur le développement de ces pays tout en protégeant les pauvres et les collectivités concernées. </t>
  </si>
  <si>
    <t>Améliorer l’éducation, la sensibilisation et les capacités individuelles et institutionnelles en ce qui concerne l’adaptation aux changements climatiques, l’atténuation de leurs effets et la réduction de leur impact et les systèmes d’alerte rapide.</t>
  </si>
  <si>
    <t>Mettre en œuvre l’engagement que les pays développés parties à la Convention-cadre des Nations Unies sur les changements climatiques ont pris de mobiliser ensemble auprès de multiples sources 100 milliards de dollars des États-Unis par an d’ici à 2020 pour répondre aux besoins des pays en développement en ce qui concerne les mesures concrètes d’atténuation et la transparence de leur mise en œuvre et rendre le Fonds vert pour le climat pleinement opérationnel en le dotant dans les plus brefs délais des moyens financiers nécessaires.</t>
  </si>
  <si>
    <t>Promouvoir des mécanismes de renforcement des capacités afin que les pays les moins avancés se dotent de moyens efficaces de planification et de gestion pour faire face aux changements climatiques, l’accent étant mis notamment sur les femmes, les jeunes, la population locale et les groupes marginalisés.</t>
  </si>
  <si>
    <t>D’ici à 2020, gérer et protéger durablement les écosystèmes marins et côtiers, notamment en renforçant leur résilience, afin d’éviter les graves conséquences de leur dégradation et prendre des mesures en faveur de leur restauration pour rétablir la santé et la productivité des océans.</t>
  </si>
  <si>
    <t>Réduire au maximum l’acidification des océans et lutter contre ses effets, notamment en renforçant la coopération scientifique à tous les niveaux.</t>
  </si>
  <si>
    <t>D’ici à 2020, réglementer efficacement la pêche, mettre un terme à la surpêche, à la pêche illicite, non déclarée et non réglementée et aux pratiques de pêche destructrices et exécuter des plans de gestion fondés sur des données scientifiques, l’objectif étant de rétablir les stocks de poissons le plus rapidement possible, au moins à des niveaux permettant d’obtenir un rendement constant maximal compte tenu des caractéristiques biologiques.</t>
  </si>
  <si>
    <t xml:space="preserve">D’ici à 2020, préserver au moins 10 % des zones marines et côtières, conformément au droit national et international et compte tenu des meilleures informations scientifiques disponibles. </t>
  </si>
  <si>
    <t xml:space="preserve">D’ici à 2030, faire mieux bénéficier les petits États insulaires en développement et les pays les moins avancés des retombées économiques de l’exploitation durable des ressources marines, notamment grâce à une gestion durable des pêches, de l’aquaculture et du tourisme. </t>
  </si>
  <si>
    <t xml:space="preserve">Approfondir les connaissances scientifiques, renforcer les capacités de recherche et transférer les techniques marines, conformément aux Critères et principes directeurs de la Commission océanographique intergouvernementale concernant le transfert de techniques marines, l’objectif étant d’améliorer la santé des océans et de renforcer la contribution de la biodiversité marine au développement des pays en développement, en particulier des petits États insulaires en développement et des pays les moins avancés. </t>
  </si>
  <si>
    <t>Garantir aux petits pêcheurs l’accès aux ressources marines et aux marchés.</t>
  </si>
  <si>
    <t>D’ici à 2020, promouvoir la gestion durable de tous les types de forêt, mettre un terme à la déforestation, restaurer les forêts dégradées et accroître nettement le boisement et le reboisement au niveau mondial.</t>
  </si>
  <si>
    <t>D’ici à 2020, lutter contre la désertification, restaurer les terres et sols dégradés, notamment les terres touchées par la désertification, la sécheresse et les inondations, et s’efforcer de parvenir à un monde sans dégradation des sols.</t>
  </si>
  <si>
    <t>D’ici à 2030, assurer la préservation des écosystèmes montagneux, notamment de leur biodiversité, afin de mieux tirer parti de leurs bienfaits essentiels pour le développement durable.</t>
  </si>
  <si>
    <t>Partager, de manière juste et équitable, les bénéfices découlant de l’utilisation des ressources génétiques et promouvoir un accès approprié à celles-ci.</t>
  </si>
  <si>
    <t>Prendre d’urgence des mesures pour mettre un terme au braconnage et au trafic d’espèces végétales et animales protégées et s’attaquer au problème sous l’angle de l’offre et de la demande.</t>
  </si>
  <si>
    <t xml:space="preserve">D’ici à 2020, prendre des mesures pour empêcher l’introduction d’espèces exotiques envahissantes, atténuer sensiblement les effets que ces espèces ont sur les écosystèmes terrestres et aquatiques et contrôler ou éradiquer les espèces prioritaires. </t>
  </si>
  <si>
    <t xml:space="preserve">D’ici à 2020, intégrer la protection des écosystèmes et de la biodiversité dans la planification nationale, dans les mécanismes de développement, dans les stratégies de réduction de la pauvreté et dans la comptabilité. </t>
  </si>
  <si>
    <t>Mobiliser des ressources financières de toutes les provenances et les augmenter nettement pour préserver la biodiversité et les écosystèmes et les exploiter durablement.</t>
  </si>
  <si>
    <t xml:space="preserve">Mobiliser d’importantes ressources de toutes les provenances et à tous les niveaux pour financer la gestion durable des forêts et inciter les pays en développement à privilégier ce type de gestion, notamment aux fins de la préservation des forêts et du reboisement. </t>
  </si>
  <si>
    <t>Réduire nettement, partout dans le monde, toutes les formes de violence et les taux de mortalité qui y sont associés.</t>
  </si>
  <si>
    <t xml:space="preserve">Mettre un terme à la maltraitance, à l’exploitation et à la traite, et à toutes les formes de violence et de torture dont sont victimes les enfants. </t>
  </si>
  <si>
    <t xml:space="preserve">Promouvoir l’état de droit aux niveaux national et international et donner à tous accès à la justice dans des conditions d’égalité. </t>
  </si>
  <si>
    <t xml:space="preserve">D’ici à 2030, réduire nettement les flux financiers illicites et le trafic d’armes, renforcer les activités de récupération et de restitution des biens volés et lutter contre toutes les formes de criminalité organisée. </t>
  </si>
  <si>
    <t>Mettre en place des institutions efficaces, responsables et transparentes à tous les niveaux.</t>
  </si>
  <si>
    <t>Faire en sorte que le dynamisme, l’ouverture, la participation et la représentation à tous les niveaux caractérisent la prise de décisions.</t>
  </si>
  <si>
    <t xml:space="preserve">Élargir et renforcer la participation des pays en développement aux institutions chargées de la gouvernance au niveau mondial. </t>
  </si>
  <si>
    <t xml:space="preserve">Promouvoir et appliquer des lois et politiques non discriminatoires pour le développement durable. </t>
  </si>
  <si>
    <t>Améliorer, notamment grâce à l’aide internationale aux pays en développement, la mobilisation de ressources nationales en vue de renforcer les capacités nationales de collecte de l’impôt et d’autres recettes.</t>
  </si>
  <si>
    <t>Aider les pays en développement à rendre leur dette viable à long terme au moyen de politiques concertées visant à favoriser le financement de la dette, son allégement ou sa restructuration, selon le cas, et réduire le surendettement en réglant le problème de la dette extérieure des pays pauvres très endettés.</t>
  </si>
  <si>
    <t>Adopter et mettre en œuvre des systèmes de promotion de l’investissement en faveur des pays les moins avancés.</t>
  </si>
  <si>
    <t>Renforcer l’accès à la science, à la technologie et à l’innovation et la coopération Nord-Sud et Sud-Sud et la coopération triangulaire régionale et internationale dans ces domaines et améliorer le partage des savoirs selon des modalités arrêtées d’un commun accord, notamment en coordonnant mieux les mécanismes existants, en particulier au niveau de l’Organisation des Nations Unies, et dans le cadre d’un mécanisme mondial de facilitation des technologies qui pourrait être arrêté.</t>
  </si>
  <si>
    <t xml:space="preserve">Promouvoir la mise au point, le transfert et la diffusion de technologies respectueuses de l’environnement en faveur des pays en développement, à des conditions favorables, y compris privilégiées et préférentielles, arrêtées d’un commun accord. </t>
  </si>
  <si>
    <t>Promouvoir un système commercial multilatéral universel, réglementé, ouvert, non discriminatoire et équitable sous l’égide de l’Organisation mondiale du commerce, notamment grâce à la tenue de négociations dans le cadre du Programme de Doha pour le développement.</t>
  </si>
  <si>
    <t xml:space="preserve">Permettre l’accès rapide de tous les pays les moins avancés aux marchés en franchise de droits et hors contingent, conformément aux décisions de l’Organisation mondiale du commerce, notamment en veillant à ce que les règles préférentielles applicables aux importations provenant des pays les moins avancés soient transparentes et simples et facilitent l’accès aux marchés. </t>
  </si>
  <si>
    <t xml:space="preserve">Renforcer la stabilité macroéconomique mondiale, notamment en favorisant la coordination et la cohérence des politiques. </t>
  </si>
  <si>
    <t>Respecter la marge de manœuvre et l’autorité de chaque pays en ce qui concerne l’élaboration et l’application des politiques d’élimination de la pauvreté et de développement durable.</t>
  </si>
  <si>
    <t>Renforcer le partenariat mondial pour le développement durable, associé à des partenariats multipartites permettant de mobiliser et de partager des savoirs, des connaissances spécialisées, des technologies et des ressources financières, afin d’aider tous les pays, en particulier les pays en développement, à atteindre les objectifs de développement durable.</t>
  </si>
  <si>
    <t xml:space="preserve">Encourager et promouvoir les partenariats publics, les partenariats publics-privés et les partenariats avec la société civile, en faisant fond sur l’expérience acquise et les stratégies de financement appliquées en la matière. </t>
  </si>
  <si>
    <t>D’ici à 2020, apporter un soutien accru au renforcement des capacités des pays en développement, notamment des pays les moins avancés et des petits États insulaires en développement, l’objectif étant de disposer d’un beaucoup plus grand nombre de données de qualité, actualisées et exactes, ventilées par niveau de revenu, sexe, âge, race, appartenance ethnique, statut migratoire, handicap, emplacement géographique et selon d’autres caractéristiques propres à chaque pays.</t>
  </si>
  <si>
    <t xml:space="preserve">D’ici à 2030, tirer parti des initiatives existantes pour établir des indicateurs de progrès en matière de développement durable qui viendraient compléter le produit intérieur brut, et appuyer le renforcement des capacités statistiques des pays en développement. </t>
  </si>
  <si>
    <t>s</t>
  </si>
  <si>
    <t>Interventions rapides et structurantes de l'État et prise en compte des spécificités locales</t>
  </si>
  <si>
    <t>Maintien des actions actuelles mises en place au niveau national</t>
  </si>
  <si>
    <t>Maintien ou accélération des actions actuelles mises en place au niveau national</t>
  </si>
  <si>
    <t>Anticipations  et planification des actions directes de l'État à long terme</t>
  </si>
  <si>
    <r>
      <rPr>
        <sz val="10.5"/>
        <rFont val="Arial"/>
        <family val="2"/>
      </rPr>
      <t xml:space="preserve">La Grille de priorisation des cibles des ODD de la Francophonie (GPC-ODD) permet d’obtenir une masse importante d’informations, qu’il faut ensuite interpréter, analyser et exploiter correctement en vue d’arriver à l’élaboration du plan de développement durable.
Il n’y a pas de méthodologie unique permettant d’y arriver : la planification n’est pas une science exacte, il n’existe pas de formule mathématique.
La grille propose ci-dessous un canevas méthodologique qui invite à réfléchir, sur la base des informations fournies par la GPC-ODD, à l’énoncé de la VISION, à la détermination des AXES STRATÉGIQUES, à l’identification des principaux OBJECTIFS, et à la formulation des ACTIONS, qui concourent à l’atteinte de chaque CIBLE PRIORISÉE.  
En effet, l’utilisation de la GPC-ODD offre une vision au niveau « cellulaire » (cible unique) des ODD. L’objectif est de regrouper les cibles de mêmes enjeux ou pistes d’actions, et passer au « niveau tissulaire » (axes stratégiques, projets, programmes). </t>
    </r>
    <r>
      <rPr>
        <sz val="11"/>
        <rFont val="Arial"/>
        <family val="2"/>
      </rPr>
      <t xml:space="preserve">
</t>
    </r>
  </si>
  <si>
    <t xml:space="preserve">Pour formuler l'énoncé de vision, déterminez d'abord un horizon temporel (ex. : 2030, 2063, etc.), et décrivez le mode et le niveau de développement que vous souhaitez atteindre à cette échéance. 
Inspirez-vous, par exemple, de l'équilibre des dimensions (environnement, social, économie, gouvernance, culture) et des résultats de la GPC-ODD. 
Basez-vous sur les principaux enjeux relevés par la priorisation des cibles des ODD. 
Visez le changement de paradigme, la transformation structurelle des modes de consommation et de production, une approche nouvelle du développement. 
Demeurez dans le cadre de la vision gouvernemantale, si elle existe. </t>
  </si>
  <si>
    <t>Les axes stratégiques sont des thèmes dominants, ou les principaux moteurs de développement durable du territoire étudié. Considérez les cibles urgentes, prioritaires et à consolider. Plusieurs de ces cibles - y compris de différents ODD - affichent les mêmes enjeux (menaces et opportunités), ont les mêmes causes, sont fortement liées, ou nécessitent les mêmes types d'actions. Regroupez les cibles urgentes/prioritaires ayant des enjeux ou pistes d'actions similaires. Portez une attention particulière aux synergies entre les cibles. Identifiez les 4-5 principaux axes stratégiques (ou moteurs de développement durables) du pays, de la région ou de la collectivité locale étudiée. Un axe stratégique n'est pas nécessairement un ODD.
Ex. : infrastructures, renforcement de capacités, vulnérabilité aux changements climatiques, dégradation des ressources naturelles, inégalités, emplois des jeunes, énergie.</t>
  </si>
  <si>
    <t>Les objectifs du plan découlent des axes stratégiques et de la vision. 
Ils peuvent couvrir différents aspects des axes stratégiques et répondre plus précisément à certains enjeux nommés par les participants et jugés prioritaires par suite de l’utilisation de la GPC-ODD.
Les objectifs doivent être simples, mesurables, atteignables, réalistes et assortis d’échéances temporelles (SMART).</t>
  </si>
  <si>
    <t>AXES STRATÉGIQUES #1</t>
  </si>
  <si>
    <t>AXES STRATÉGIQUES #2</t>
  </si>
  <si>
    <t>AXES STRATÉGIQUES #3</t>
  </si>
  <si>
    <t>TOGO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</si>
</sst>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C0C]d\ mmm\ yyyy;@"/>
  </numFmts>
  <fonts count="64" x14ac:knownFonts="1">
    <font>
      <sz val="10"/>
      <name val="Helv"/>
    </font>
    <font>
      <sz val="10"/>
      <name val="Helv"/>
    </font>
    <font>
      <b/>
      <sz val="12"/>
      <name val="Arial"/>
      <family val="2"/>
    </font>
    <font>
      <u/>
      <sz val="10"/>
      <color theme="10"/>
      <name val="Helv"/>
    </font>
    <font>
      <u/>
      <sz val="10"/>
      <color theme="11"/>
      <name val="Helv"/>
    </font>
    <font>
      <sz val="9"/>
      <color indexed="8"/>
      <name val="Arial"/>
      <family val="2"/>
    </font>
    <font>
      <b/>
      <sz val="9"/>
      <color indexed="8"/>
      <name val="Arial"/>
      <family val="2"/>
    </font>
    <font>
      <b/>
      <sz val="12"/>
      <color indexed="8"/>
      <name val="Arial"/>
      <family val="2"/>
    </font>
    <font>
      <sz val="13"/>
      <color indexed="8"/>
      <name val="Arial"/>
      <family val="2"/>
    </font>
    <font>
      <b/>
      <sz val="9"/>
      <color indexed="81"/>
      <name val="Tahoma"/>
      <family val="2"/>
    </font>
    <font>
      <sz val="10"/>
      <color indexed="81"/>
      <name val="Tahoma"/>
      <family val="2"/>
    </font>
    <font>
      <b/>
      <sz val="16"/>
      <color theme="1"/>
      <name val="Calibri"/>
      <family val="2"/>
      <scheme val="minor"/>
    </font>
    <font>
      <b/>
      <sz val="20"/>
      <color theme="1"/>
      <name val="Calibri"/>
      <family val="2"/>
      <scheme val="minor"/>
    </font>
    <font>
      <b/>
      <sz val="12"/>
      <color theme="1"/>
      <name val="Calibri"/>
      <family val="2"/>
      <scheme val="minor"/>
    </font>
    <font>
      <b/>
      <sz val="12"/>
      <name val="Calibri"/>
      <family val="2"/>
      <scheme val="minor"/>
    </font>
    <font>
      <sz val="12"/>
      <color indexed="8"/>
      <name val="Calibri"/>
      <family val="2"/>
      <scheme val="minor"/>
    </font>
    <font>
      <sz val="12"/>
      <name val="Arial"/>
      <family val="2"/>
    </font>
    <font>
      <b/>
      <sz val="11"/>
      <color indexed="81"/>
      <name val="Tahoma"/>
      <family val="2"/>
    </font>
    <font>
      <sz val="11"/>
      <color indexed="81"/>
      <name val="Tahoma"/>
      <family val="2"/>
    </font>
    <font>
      <b/>
      <sz val="18"/>
      <name val="Arial"/>
      <family val="2"/>
    </font>
    <font>
      <sz val="12"/>
      <color indexed="8"/>
      <name val="Arial"/>
      <family val="2"/>
    </font>
    <font>
      <b/>
      <sz val="14"/>
      <color indexed="8"/>
      <name val="Calibri"/>
      <family val="2"/>
      <scheme val="minor"/>
    </font>
    <font>
      <sz val="17"/>
      <color indexed="8"/>
      <name val="Arial"/>
      <family val="2"/>
    </font>
    <font>
      <sz val="36"/>
      <name val="Arial"/>
      <family val="2"/>
    </font>
    <font>
      <sz val="32"/>
      <name val="Arial"/>
      <family val="2"/>
    </font>
    <font>
      <sz val="9"/>
      <color indexed="81"/>
      <name val="Tahoma"/>
      <family val="2"/>
    </font>
    <font>
      <b/>
      <sz val="20"/>
      <name val="Arial"/>
      <family val="2"/>
    </font>
    <font>
      <b/>
      <sz val="12"/>
      <color rgb="FF000000"/>
      <name val="Helv"/>
    </font>
    <font>
      <sz val="10"/>
      <color theme="0"/>
      <name val="Helv"/>
    </font>
    <font>
      <sz val="12"/>
      <color indexed="81"/>
      <name val="Tahoma"/>
      <family val="2"/>
    </font>
    <font>
      <b/>
      <sz val="12"/>
      <color indexed="81"/>
      <name val="Tahoma"/>
      <family val="2"/>
    </font>
    <font>
      <sz val="11"/>
      <name val="Calibri"/>
      <family val="2"/>
      <scheme val="minor"/>
    </font>
    <font>
      <b/>
      <sz val="10"/>
      <color theme="0"/>
      <name val="Helv"/>
    </font>
    <font>
      <b/>
      <sz val="20"/>
      <color rgb="FF215968"/>
      <name val="Arial"/>
      <family val="2"/>
    </font>
    <font>
      <sz val="10"/>
      <color rgb="FF215968"/>
      <name val="Helv"/>
    </font>
    <font>
      <b/>
      <sz val="14"/>
      <color rgb="FF215968"/>
      <name val="Arial"/>
      <family val="2"/>
    </font>
    <font>
      <sz val="13"/>
      <color rgb="FF215968"/>
      <name val="Arial"/>
      <family val="2"/>
    </font>
    <font>
      <b/>
      <sz val="17"/>
      <color rgb="FF215968"/>
      <name val="Arial"/>
      <family val="2"/>
    </font>
    <font>
      <b/>
      <sz val="12"/>
      <color rgb="FF215968"/>
      <name val="Arial"/>
      <family val="2"/>
    </font>
    <font>
      <i/>
      <sz val="12"/>
      <color rgb="FF215968"/>
      <name val="Arial"/>
      <family val="2"/>
    </font>
    <font>
      <b/>
      <sz val="12"/>
      <color theme="1"/>
      <name val="Arial"/>
      <family val="2"/>
    </font>
    <font>
      <b/>
      <sz val="18"/>
      <color theme="1"/>
      <name val="Arial"/>
      <family val="2"/>
    </font>
    <font>
      <b/>
      <sz val="12"/>
      <color theme="0"/>
      <name val="Arial"/>
      <family val="2"/>
    </font>
    <font>
      <b/>
      <sz val="18"/>
      <color theme="0"/>
      <name val="Arial"/>
      <family val="2"/>
    </font>
    <font>
      <b/>
      <sz val="11"/>
      <name val="Arial"/>
      <family val="2"/>
    </font>
    <font>
      <b/>
      <sz val="11"/>
      <color theme="1"/>
      <name val="Arial"/>
      <family val="2"/>
    </font>
    <font>
      <sz val="11"/>
      <color theme="1"/>
      <name val="Arial"/>
      <family val="2"/>
    </font>
    <font>
      <sz val="11"/>
      <name val="Arial"/>
      <family val="2"/>
    </font>
    <font>
      <b/>
      <sz val="11"/>
      <color theme="0"/>
      <name val="Arial"/>
      <family val="2"/>
    </font>
    <font>
      <sz val="18"/>
      <name val="Century Gothic"/>
      <family val="2"/>
    </font>
    <font>
      <sz val="28"/>
      <name val="Century Gothic"/>
      <family val="2"/>
    </font>
    <font>
      <b/>
      <sz val="10"/>
      <name val="Helv"/>
    </font>
    <font>
      <sz val="10.5"/>
      <name val="Arial"/>
      <family val="2"/>
    </font>
    <font>
      <b/>
      <sz val="10.5"/>
      <name val="Arial"/>
      <family val="2"/>
    </font>
    <font>
      <sz val="10.5"/>
      <name val="Helv"/>
    </font>
    <font>
      <b/>
      <sz val="10.5"/>
      <name val="Calibri"/>
      <family val="2"/>
      <scheme val="minor"/>
    </font>
    <font>
      <sz val="10.5"/>
      <name val="Calibri"/>
      <family val="2"/>
      <scheme val="minor"/>
    </font>
    <font>
      <b/>
      <sz val="10.5"/>
      <color theme="0"/>
      <name val="Arial"/>
      <family val="2"/>
    </font>
    <font>
      <sz val="10.5"/>
      <color theme="0"/>
      <name val="Helv"/>
    </font>
    <font>
      <b/>
      <sz val="11"/>
      <color rgb="FF000000"/>
      <name val="Tahoma"/>
      <family val="2"/>
    </font>
    <font>
      <sz val="11"/>
      <color rgb="FF000000"/>
      <name val="Tahoma"/>
      <family val="2"/>
    </font>
    <font>
      <sz val="12"/>
      <color rgb="FF000000"/>
      <name val="Tahoma"/>
      <family val="2"/>
    </font>
    <font>
      <b/>
      <sz val="12"/>
      <color rgb="FF000000"/>
      <name val="Tahoma"/>
      <family val="2"/>
    </font>
    <font>
      <b/>
      <sz val="9"/>
      <color rgb="FF000000"/>
      <name val="Tahoma"/>
      <family val="2"/>
    </font>
  </fonts>
  <fills count="79">
    <fill>
      <patternFill patternType="none"/>
    </fill>
    <fill>
      <patternFill patternType="gray125"/>
    </fill>
    <fill>
      <patternFill patternType="gray0625"/>
    </fill>
    <fill>
      <patternFill patternType="lightGray"/>
    </fill>
    <fill>
      <patternFill patternType="solid">
        <fgColor theme="0"/>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3" tint="0.39997558519241921"/>
        <bgColor indexed="64"/>
      </patternFill>
    </fill>
    <fill>
      <patternFill patternType="solid">
        <fgColor rgb="FF7030A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lightGray">
        <fgColor theme="0" tint="-0.34998626667073579"/>
        <bgColor theme="4" tint="0.79998168889431442"/>
      </patternFill>
    </fill>
    <fill>
      <patternFill patternType="solid">
        <fgColor theme="9" tint="0.59999389629810485"/>
        <bgColor theme="0"/>
      </patternFill>
    </fill>
    <fill>
      <patternFill patternType="solid">
        <fgColor theme="6" tint="0.59999389629810485"/>
        <bgColor theme="0"/>
      </patternFill>
    </fill>
    <fill>
      <patternFill patternType="solid">
        <fgColor theme="7" tint="0.59999389629810485"/>
        <bgColor theme="0"/>
      </patternFill>
    </fill>
    <fill>
      <patternFill patternType="solid">
        <fgColor theme="0"/>
        <bgColor theme="0"/>
      </patternFill>
    </fill>
    <fill>
      <patternFill patternType="solid">
        <fgColor indexed="65"/>
        <bgColor theme="0"/>
      </patternFill>
    </fill>
    <fill>
      <patternFill patternType="solid">
        <fgColor theme="4" tint="0.79998168889431442"/>
        <bgColor theme="0"/>
      </patternFill>
    </fill>
    <fill>
      <patternFill patternType="solid">
        <fgColor theme="0"/>
        <bgColor theme="0" tint="-0.34998626667073579"/>
      </patternFill>
    </fill>
    <fill>
      <patternFill patternType="solid">
        <fgColor theme="9" tint="0.59999389629810485"/>
        <bgColor theme="0" tint="-0.34998626667073579"/>
      </patternFill>
    </fill>
    <fill>
      <patternFill patternType="solid">
        <fgColor theme="6" tint="0.59999389629810485"/>
        <bgColor theme="0" tint="-0.34998626667073579"/>
      </patternFill>
    </fill>
    <fill>
      <patternFill patternType="solid">
        <fgColor theme="7" tint="0.59999389629810485"/>
        <bgColor theme="0" tint="-0.34998626667073579"/>
      </patternFill>
    </fill>
    <fill>
      <patternFill patternType="solid">
        <fgColor indexed="65"/>
        <bgColor theme="0" tint="-0.34998626667073579"/>
      </patternFill>
    </fill>
    <fill>
      <patternFill patternType="solid">
        <fgColor theme="4" tint="0.79998168889431442"/>
        <bgColor theme="0" tint="-0.34998626667073579"/>
      </patternFill>
    </fill>
    <fill>
      <patternFill patternType="solid">
        <fgColor theme="4" tint="0.79995117038483843"/>
        <bgColor theme="0" tint="-0.34998626667073579"/>
      </patternFill>
    </fill>
    <fill>
      <patternFill patternType="solid">
        <fgColor theme="0"/>
        <bgColor auto="1"/>
      </patternFill>
    </fill>
    <fill>
      <patternFill patternType="solid">
        <fgColor indexed="65"/>
        <bgColor auto="1"/>
      </patternFill>
    </fill>
    <fill>
      <patternFill patternType="solid">
        <fgColor theme="4" tint="0.79998168889431442"/>
        <bgColor auto="1"/>
      </patternFill>
    </fill>
    <fill>
      <patternFill patternType="gray0625">
        <fgColor theme="0" tint="-0.34998626667073579"/>
        <bgColor theme="0"/>
      </patternFill>
    </fill>
    <fill>
      <patternFill patternType="gray0625">
        <fgColor theme="0" tint="-0.34998626667073579"/>
        <bgColor indexed="65"/>
      </patternFill>
    </fill>
    <fill>
      <patternFill patternType="gray0625">
        <fgColor theme="0" tint="-0.34998626667073579"/>
        <bgColor theme="4" tint="0.79998168889431442"/>
      </patternFill>
    </fill>
    <fill>
      <patternFill patternType="solid">
        <fgColor theme="4"/>
        <bgColor indexed="64"/>
      </patternFill>
    </fill>
    <fill>
      <patternFill patternType="solid">
        <fgColor theme="9"/>
        <bgColor indexed="64"/>
      </patternFill>
    </fill>
    <fill>
      <patternFill patternType="solid">
        <fgColor rgb="FF00B0F0"/>
        <bgColor indexed="64"/>
      </patternFill>
    </fill>
    <fill>
      <patternFill patternType="solid">
        <fgColor theme="7"/>
        <bgColor indexed="64"/>
      </patternFill>
    </fill>
    <fill>
      <patternFill patternType="solid">
        <fgColor rgb="FFFF8787"/>
        <bgColor indexed="64"/>
      </patternFill>
    </fill>
    <fill>
      <patternFill patternType="solid">
        <fgColor rgb="FFFFB469"/>
        <bgColor indexed="64"/>
      </patternFill>
    </fill>
    <fill>
      <patternFill patternType="solid">
        <fgColor rgb="FF7AD575"/>
        <bgColor indexed="64"/>
      </patternFill>
    </fill>
    <fill>
      <patternFill patternType="solid">
        <fgColor rgb="FFB39FD1"/>
        <bgColor indexed="64"/>
      </patternFill>
    </fill>
    <fill>
      <patternFill patternType="solid">
        <fgColor rgb="FFF4FD49"/>
        <bgColor indexed="64"/>
      </patternFill>
    </fill>
    <fill>
      <patternFill patternType="solid">
        <fgColor rgb="FFC8F4F4"/>
        <bgColor indexed="64"/>
      </patternFill>
    </fill>
    <fill>
      <patternFill patternType="solid">
        <fgColor rgb="FFFCEB70"/>
        <bgColor indexed="64"/>
      </patternFill>
    </fill>
    <fill>
      <patternFill patternType="solid">
        <fgColor rgb="FF9DC290"/>
        <bgColor indexed="64"/>
      </patternFill>
    </fill>
    <fill>
      <patternFill patternType="solid">
        <fgColor rgb="FFC2AFE2"/>
        <bgColor indexed="64"/>
      </patternFill>
    </fill>
    <fill>
      <patternFill patternType="solid">
        <fgColor rgb="FFDA9694"/>
        <bgColor indexed="64"/>
      </patternFill>
    </fill>
    <fill>
      <patternFill patternType="solid">
        <fgColor rgb="FF99CCFF"/>
        <bgColor indexed="64"/>
      </patternFill>
    </fill>
    <fill>
      <patternFill patternType="solid">
        <fgColor rgb="FFA7D971"/>
        <bgColor indexed="64"/>
      </patternFill>
    </fill>
    <fill>
      <patternFill patternType="solid">
        <fgColor rgb="FF9E9EF8"/>
        <bgColor indexed="64"/>
      </patternFill>
    </fill>
    <fill>
      <patternFill patternType="gray0625">
        <fgColor theme="0" tint="-0.34998626667073579"/>
        <bgColor theme="9" tint="0.59999389629810485"/>
      </patternFill>
    </fill>
    <fill>
      <patternFill patternType="gray0625">
        <fgColor theme="0" tint="-0.34998626667073579"/>
        <bgColor theme="6" tint="0.59999389629810485"/>
      </patternFill>
    </fill>
    <fill>
      <patternFill patternType="gray0625">
        <fgColor theme="0" tint="-0.34998626667073579"/>
        <bgColor theme="7" tint="0.59999389629810485"/>
      </patternFill>
    </fill>
    <fill>
      <patternFill patternType="solid">
        <fgColor rgb="FFFEFADA"/>
        <bgColor indexed="64"/>
      </patternFill>
    </fill>
    <fill>
      <patternFill patternType="gray0625">
        <fgColor theme="0" tint="-0.34998626667073579"/>
        <bgColor rgb="FFFEFADA"/>
      </patternFill>
    </fill>
    <fill>
      <patternFill patternType="solid">
        <fgColor rgb="FFFEFADA"/>
        <bgColor theme="0"/>
      </patternFill>
    </fill>
    <fill>
      <patternFill patternType="solid">
        <fgColor rgb="FFFEFADA"/>
        <bgColor theme="0" tint="-0.34998626667073579"/>
      </patternFill>
    </fill>
    <fill>
      <patternFill patternType="solid">
        <fgColor rgb="FFD5E6D0"/>
        <bgColor indexed="64"/>
      </patternFill>
    </fill>
    <fill>
      <patternFill patternType="solid">
        <fgColor rgb="FFD5E6D0"/>
        <bgColor theme="0" tint="-0.34998626667073579"/>
      </patternFill>
    </fill>
    <fill>
      <patternFill patternType="solid">
        <fgColor rgb="FFD5E6D0"/>
        <bgColor theme="0"/>
      </patternFill>
    </fill>
    <fill>
      <patternFill patternType="gray0625">
        <fgColor theme="0" tint="-0.34998626667073579"/>
        <bgColor rgb="FFD5E6D0"/>
      </patternFill>
    </fill>
    <fill>
      <patternFill patternType="solid">
        <fgColor rgb="FFE6DFF1"/>
        <bgColor indexed="64"/>
      </patternFill>
    </fill>
    <fill>
      <patternFill patternType="solid">
        <fgColor rgb="FFE6DFF1"/>
        <bgColor theme="0" tint="-0.34998626667073579"/>
      </patternFill>
    </fill>
    <fill>
      <patternFill patternType="solid">
        <fgColor rgb="FFE6DFF1"/>
        <bgColor theme="0"/>
      </patternFill>
    </fill>
    <fill>
      <patternFill patternType="gray0625">
        <fgColor theme="0" tint="-0.34998626667073579"/>
        <bgColor rgb="FFE6DFF1"/>
      </patternFill>
    </fill>
    <fill>
      <patternFill patternType="solid">
        <fgColor rgb="FFE1F0FF"/>
        <bgColor indexed="64"/>
      </patternFill>
    </fill>
    <fill>
      <patternFill patternType="solid">
        <fgColor rgb="FFE1F0FF"/>
        <bgColor theme="0" tint="-0.34998626667073579"/>
      </patternFill>
    </fill>
    <fill>
      <patternFill patternType="solid">
        <fgColor rgb="FFE1F0FF"/>
        <bgColor theme="0"/>
      </patternFill>
    </fill>
    <fill>
      <patternFill patternType="gray0625">
        <fgColor theme="0" tint="-0.34998626667073579"/>
        <bgColor rgb="FFE1F0FF"/>
      </patternFill>
    </fill>
    <fill>
      <patternFill patternType="solid">
        <fgColor rgb="FFE9F5DB"/>
        <bgColor indexed="64"/>
      </patternFill>
    </fill>
    <fill>
      <patternFill patternType="gray0625">
        <fgColor theme="0" tint="-0.34998626667073579"/>
        <bgColor rgb="FFE9F5DB"/>
      </patternFill>
    </fill>
    <fill>
      <patternFill patternType="solid">
        <fgColor rgb="FFE9F5DB"/>
        <bgColor theme="0"/>
      </patternFill>
    </fill>
    <fill>
      <patternFill patternType="solid">
        <fgColor rgb="FFE9F5DB"/>
        <bgColor theme="0" tint="-0.34998626667073579"/>
      </patternFill>
    </fill>
    <fill>
      <patternFill patternType="solid">
        <fgColor rgb="FF215968"/>
        <bgColor indexed="64"/>
      </patternFill>
    </fill>
    <fill>
      <patternFill patternType="solid">
        <fgColor rgb="FFACBBC6"/>
        <bgColor indexed="64"/>
      </patternFill>
    </fill>
  </fills>
  <borders count="64">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indexed="64"/>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right style="medium">
        <color auto="1"/>
      </right>
      <top/>
      <bottom style="thin">
        <color auto="1"/>
      </bottom>
      <diagonal/>
    </border>
    <border>
      <left/>
      <right style="medium">
        <color auto="1"/>
      </right>
      <top style="thin">
        <color auto="1"/>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ck">
        <color theme="0"/>
      </left>
      <right style="thick">
        <color theme="0"/>
      </right>
      <top/>
      <bottom/>
      <diagonal/>
    </border>
    <border>
      <left style="thick">
        <color theme="0"/>
      </left>
      <right style="thin">
        <color theme="0"/>
      </right>
      <top/>
      <bottom style="thin">
        <color theme="0"/>
      </bottom>
      <diagonal/>
    </border>
    <border>
      <left style="thin">
        <color theme="0"/>
      </left>
      <right style="thick">
        <color theme="0"/>
      </right>
      <top/>
      <bottom style="thin">
        <color theme="0"/>
      </bottom>
      <diagonal/>
    </border>
    <border>
      <left style="thick">
        <color theme="0"/>
      </left>
      <right style="thin">
        <color theme="0"/>
      </right>
      <top style="thin">
        <color theme="0"/>
      </top>
      <bottom/>
      <diagonal/>
    </border>
    <border>
      <left style="thin">
        <color theme="0"/>
      </left>
      <right style="thick">
        <color theme="0"/>
      </right>
      <top style="thin">
        <color theme="0"/>
      </top>
      <bottom/>
      <diagonal/>
    </border>
    <border>
      <left style="thick">
        <color theme="0"/>
      </left>
      <right style="thick">
        <color theme="0"/>
      </right>
      <top/>
      <bottom style="thin">
        <color theme="0"/>
      </bottom>
      <diagonal/>
    </border>
    <border>
      <left style="thick">
        <color theme="0"/>
      </left>
      <right style="thick">
        <color theme="0"/>
      </right>
      <top style="thin">
        <color theme="0"/>
      </top>
      <bottom/>
      <diagonal/>
    </border>
    <border>
      <left/>
      <right style="thick">
        <color theme="0"/>
      </right>
      <top style="thin">
        <color theme="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medium">
        <color indexed="64"/>
      </right>
      <top/>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right/>
      <top/>
      <bottom style="medium">
        <color theme="0"/>
      </bottom>
      <diagonal/>
    </border>
    <border>
      <left/>
      <right/>
      <top style="medium">
        <color theme="0"/>
      </top>
      <bottom style="medium">
        <color theme="0"/>
      </bottom>
      <diagonal/>
    </border>
    <border>
      <left/>
      <right/>
      <top style="medium">
        <color theme="0"/>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style="medium">
        <color theme="0" tint="-0.499984740745262"/>
      </top>
      <bottom style="thin">
        <color theme="0" tint="-0.499984740745262"/>
      </bottom>
      <diagonal/>
    </border>
    <border>
      <left/>
      <right style="medium">
        <color rgb="FF215968"/>
      </right>
      <top style="medium">
        <color rgb="FF215968"/>
      </top>
      <bottom style="medium">
        <color rgb="FF215968"/>
      </bottom>
      <diagonal/>
    </border>
    <border>
      <left style="medium">
        <color rgb="FF215968"/>
      </left>
      <right/>
      <top style="medium">
        <color rgb="FF215968"/>
      </top>
      <bottom style="medium">
        <color theme="0"/>
      </bottom>
      <diagonal/>
    </border>
    <border>
      <left style="medium">
        <color rgb="FF215968"/>
      </left>
      <right/>
      <top style="medium">
        <color theme="0"/>
      </top>
      <bottom style="medium">
        <color theme="0"/>
      </bottom>
      <diagonal/>
    </border>
    <border>
      <left style="medium">
        <color rgb="FF215968"/>
      </left>
      <right/>
      <top style="medium">
        <color theme="0"/>
      </top>
      <bottom style="medium">
        <color rgb="FF215968"/>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s>
  <cellStyleXfs count="20">
    <xf numFmtId="0" fontId="0" fillId="0" borderId="0"/>
    <xf numFmtId="4" fontId="1" fillId="0" borderId="0" applyFont="0" applyFill="0" applyBorder="0" applyAlignment="0" applyProtection="0"/>
    <xf numFmtId="0" fontId="1" fillId="2" borderId="0" applyNumberFormat="0" applyFont="0" applyBorder="0" applyAlignment="0" applyProtection="0"/>
    <xf numFmtId="0" fontId="1" fillId="1" borderId="0" applyNumberFormat="0" applyFont="0" applyBorder="0" applyAlignment="0" applyProtection="0"/>
    <xf numFmtId="0" fontId="1" fillId="3" borderId="0" applyNumberFormat="0" applyFont="0" applyBorder="0" applyAlignment="0" applyProtection="0"/>
    <xf numFmtId="0" fontId="1" fillId="0" borderId="0" applyNumberFormat="0" applyFont="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502">
    <xf numFmtId="0" fontId="0" fillId="0" borderId="0" xfId="0"/>
    <xf numFmtId="0" fontId="0" fillId="4" borderId="0" xfId="0" applyFill="1"/>
    <xf numFmtId="0" fontId="11" fillId="4" borderId="0" xfId="0" applyFont="1" applyFill="1"/>
    <xf numFmtId="0" fontId="11" fillId="0" borderId="11" xfId="0" applyFont="1" applyBorder="1" applyAlignment="1">
      <alignment horizontal="center" vertical="center"/>
    </xf>
    <xf numFmtId="0" fontId="0" fillId="6" borderId="1" xfId="0" applyFill="1" applyBorder="1"/>
    <xf numFmtId="0" fontId="0" fillId="7" borderId="8" xfId="0" applyFill="1" applyBorder="1"/>
    <xf numFmtId="0" fontId="13" fillId="8" borderId="2" xfId="0" applyFont="1" applyFill="1" applyBorder="1" applyAlignment="1">
      <alignment horizontal="center" vertical="center" wrapText="1"/>
    </xf>
    <xf numFmtId="0" fontId="0" fillId="4" borderId="0" xfId="0" applyFill="1" applyAlignment="1">
      <alignment horizontal="left" vertical="center"/>
    </xf>
    <xf numFmtId="0" fontId="13" fillId="6" borderId="7" xfId="0" applyFont="1" applyFill="1" applyBorder="1" applyAlignment="1">
      <alignment horizontal="center" vertical="center" wrapText="1"/>
    </xf>
    <xf numFmtId="0" fontId="13" fillId="8" borderId="7" xfId="0" applyFont="1" applyFill="1" applyBorder="1" applyAlignment="1">
      <alignment horizontal="center" vertical="center" wrapText="1"/>
    </xf>
    <xf numFmtId="0" fontId="11" fillId="0" borderId="12" xfId="0" applyFont="1" applyBorder="1" applyAlignment="1">
      <alignment horizontal="center" vertical="center"/>
    </xf>
    <xf numFmtId="0" fontId="0" fillId="7" borderId="7" xfId="0" applyFill="1" applyBorder="1"/>
    <xf numFmtId="0" fontId="0" fillId="9" borderId="7" xfId="0" applyFill="1" applyBorder="1"/>
    <xf numFmtId="0" fontId="0" fillId="10" borderId="9" xfId="0" applyFill="1" applyBorder="1"/>
    <xf numFmtId="0" fontId="13" fillId="7" borderId="7" xfId="0" applyFont="1" applyFill="1" applyBorder="1" applyAlignment="1">
      <alignment horizontal="center" vertical="center" wrapText="1"/>
    </xf>
    <xf numFmtId="0" fontId="13" fillId="10" borderId="7" xfId="0" applyFont="1" applyFill="1" applyBorder="1" applyAlignment="1">
      <alignment horizontal="center" vertical="center" wrapText="1"/>
    </xf>
    <xf numFmtId="0" fontId="0" fillId="10" borderId="7" xfId="0" applyFill="1" applyBorder="1"/>
    <xf numFmtId="0" fontId="13" fillId="9" borderId="7" xfId="0" applyFont="1" applyFill="1" applyBorder="1" applyAlignment="1">
      <alignment horizontal="center" vertical="center" wrapText="1"/>
    </xf>
    <xf numFmtId="0" fontId="13" fillId="11" borderId="7" xfId="0" applyFont="1" applyFill="1" applyBorder="1" applyAlignment="1">
      <alignment horizontal="center" vertical="center" wrapText="1"/>
    </xf>
    <xf numFmtId="0" fontId="11" fillId="0" borderId="13" xfId="0" applyFont="1" applyBorder="1" applyAlignment="1">
      <alignment horizontal="center" vertical="center"/>
    </xf>
    <xf numFmtId="0" fontId="13" fillId="11" borderId="3" xfId="0" applyFont="1" applyFill="1" applyBorder="1" applyAlignment="1">
      <alignment horizontal="center" vertical="center" wrapText="1"/>
    </xf>
    <xf numFmtId="0" fontId="13" fillId="11" borderId="10" xfId="0" applyFont="1" applyFill="1" applyBorder="1" applyAlignment="1">
      <alignment horizontal="center" vertical="center" wrapText="1"/>
    </xf>
    <xf numFmtId="0" fontId="13" fillId="11" borderId="4" xfId="0" applyFont="1" applyFill="1" applyBorder="1" applyAlignment="1">
      <alignment horizontal="center" vertical="center" wrapText="1"/>
    </xf>
    <xf numFmtId="0" fontId="11" fillId="0" borderId="0" xfId="0" applyFont="1" applyBorder="1"/>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0" xfId="0" applyFont="1"/>
    <xf numFmtId="0" fontId="0" fillId="12" borderId="8" xfId="0" applyFill="1" applyBorder="1"/>
    <xf numFmtId="0" fontId="14" fillId="12" borderId="7" xfId="0" applyFont="1" applyFill="1" applyBorder="1" applyAlignment="1">
      <alignment horizontal="center" vertical="center" wrapText="1"/>
    </xf>
    <xf numFmtId="0" fontId="0" fillId="12" borderId="6" xfId="0" applyFill="1" applyBorder="1"/>
    <xf numFmtId="0" fontId="0" fillId="9" borderId="6" xfId="0" applyFill="1" applyBorder="1"/>
    <xf numFmtId="0" fontId="0" fillId="0" borderId="0" xfId="0" applyAlignment="1">
      <alignment horizontal="center" vertical="center" wrapText="1"/>
    </xf>
    <xf numFmtId="0" fontId="0" fillId="8" borderId="7" xfId="0" applyFill="1" applyBorder="1"/>
    <xf numFmtId="0" fontId="2" fillId="4" borderId="0" xfId="0" applyNumberFormat="1" applyFont="1" applyFill="1" applyAlignment="1" applyProtection="1">
      <alignment horizontal="left" vertical="center"/>
    </xf>
    <xf numFmtId="0" fontId="2" fillId="4" borderId="0" xfId="0" applyNumberFormat="1" applyFont="1" applyFill="1" applyAlignment="1" applyProtection="1">
      <alignment horizontal="left" vertical="center" wrapText="1"/>
    </xf>
    <xf numFmtId="0" fontId="2" fillId="4" borderId="0" xfId="0" applyNumberFormat="1" applyFont="1" applyFill="1" applyBorder="1" applyAlignment="1" applyProtection="1">
      <alignment horizontal="left" vertical="center"/>
    </xf>
    <xf numFmtId="0" fontId="0" fillId="4" borderId="0" xfId="0" applyFill="1" applyAlignment="1">
      <alignment horizontal="center" vertical="center" wrapText="1"/>
    </xf>
    <xf numFmtId="0" fontId="0" fillId="0" borderId="0" xfId="0" applyAlignment="1" applyProtection="1">
      <alignment wrapText="1"/>
    </xf>
    <xf numFmtId="0" fontId="13" fillId="11" borderId="7" xfId="0" applyFont="1" applyFill="1" applyBorder="1" applyAlignment="1" applyProtection="1">
      <alignment horizontal="center" vertical="center" textRotation="90" wrapText="1"/>
    </xf>
    <xf numFmtId="0" fontId="13" fillId="6" borderId="7" xfId="0" applyFont="1" applyFill="1" applyBorder="1" applyAlignment="1" applyProtection="1">
      <alignment horizontal="center" vertical="center" textRotation="90" wrapText="1"/>
    </xf>
    <xf numFmtId="0" fontId="14" fillId="12" borderId="7" xfId="0" applyFont="1" applyFill="1" applyBorder="1" applyAlignment="1" applyProtection="1">
      <alignment horizontal="center" vertical="center" textRotation="90" wrapText="1"/>
    </xf>
    <xf numFmtId="0" fontId="13" fillId="7" borderId="7" xfId="0" applyFont="1" applyFill="1" applyBorder="1" applyAlignment="1" applyProtection="1">
      <alignment horizontal="center" vertical="center" textRotation="90" wrapText="1"/>
    </xf>
    <xf numFmtId="0" fontId="13" fillId="9" borderId="7" xfId="0" applyFont="1" applyFill="1" applyBorder="1" applyAlignment="1" applyProtection="1">
      <alignment horizontal="center" vertical="center" textRotation="90" wrapText="1"/>
    </xf>
    <xf numFmtId="0" fontId="13" fillId="8" borderId="7" xfId="0" applyFont="1" applyFill="1" applyBorder="1" applyAlignment="1" applyProtection="1">
      <alignment horizontal="center" vertical="center" textRotation="90" wrapText="1"/>
    </xf>
    <xf numFmtId="0" fontId="13" fillId="10" borderId="7" xfId="0" applyFont="1" applyFill="1" applyBorder="1" applyAlignment="1" applyProtection="1">
      <alignment horizontal="center" vertical="center" textRotation="90" wrapText="1"/>
    </xf>
    <xf numFmtId="0" fontId="5" fillId="4" borderId="0" xfId="0" applyFont="1" applyFill="1" applyProtection="1"/>
    <xf numFmtId="0" fontId="5" fillId="4" borderId="0" xfId="0" applyFont="1" applyFill="1" applyAlignment="1" applyProtection="1">
      <alignment horizontal="center" vertical="center" wrapText="1"/>
    </xf>
    <xf numFmtId="0" fontId="5" fillId="4" borderId="0" xfId="0" applyFont="1" applyFill="1" applyAlignment="1" applyProtection="1">
      <alignment horizontal="left" vertical="top" wrapText="1"/>
    </xf>
    <xf numFmtId="0" fontId="5" fillId="4" borderId="0" xfId="0" applyFont="1" applyFill="1" applyAlignment="1" applyProtection="1">
      <alignment horizontal="justify"/>
    </xf>
    <xf numFmtId="0" fontId="5" fillId="4" borderId="0" xfId="0" applyFont="1" applyFill="1" applyAlignment="1" applyProtection="1">
      <alignment horizontal="center" vertical="center"/>
    </xf>
    <xf numFmtId="0" fontId="5" fillId="0" borderId="0" xfId="0" applyFont="1" applyProtection="1"/>
    <xf numFmtId="0" fontId="6" fillId="4" borderId="0" xfId="0" applyFont="1" applyFill="1" applyBorder="1" applyAlignment="1" applyProtection="1">
      <alignment vertical="center"/>
    </xf>
    <xf numFmtId="0" fontId="6" fillId="0" borderId="0" xfId="0" applyFont="1" applyBorder="1" applyAlignment="1" applyProtection="1">
      <alignment vertical="center"/>
    </xf>
    <xf numFmtId="0" fontId="22" fillId="4" borderId="0" xfId="0" applyFont="1" applyFill="1" applyAlignment="1" applyProtection="1">
      <alignment horizontal="left" vertical="center"/>
    </xf>
    <xf numFmtId="0" fontId="22" fillId="0" borderId="0" xfId="0" applyFont="1" applyProtection="1"/>
    <xf numFmtId="0" fontId="22" fillId="0" borderId="7" xfId="0" applyFont="1" applyBorder="1" applyProtection="1"/>
    <xf numFmtId="0" fontId="15" fillId="4" borderId="0" xfId="0" applyFont="1" applyFill="1" applyAlignment="1" applyProtection="1">
      <alignment horizontal="left" vertical="center"/>
    </xf>
    <xf numFmtId="0" fontId="15" fillId="0" borderId="0" xfId="0" applyFont="1" applyProtection="1"/>
    <xf numFmtId="0" fontId="15" fillId="0" borderId="7" xfId="0" applyFont="1" applyBorder="1" applyProtection="1"/>
    <xf numFmtId="0" fontId="5" fillId="0" borderId="0" xfId="0" applyFont="1" applyAlignment="1" applyProtection="1">
      <alignment horizontal="center" vertical="center" wrapText="1"/>
    </xf>
    <xf numFmtId="0" fontId="5" fillId="0" borderId="0" xfId="0" applyFont="1" applyAlignment="1" applyProtection="1">
      <alignment horizontal="left" vertical="top" wrapText="1"/>
    </xf>
    <xf numFmtId="0" fontId="5" fillId="0" borderId="0" xfId="0" applyFont="1" applyAlignment="1" applyProtection="1">
      <alignment horizontal="justify"/>
    </xf>
    <xf numFmtId="0" fontId="5" fillId="0" borderId="0" xfId="0" applyFont="1" applyAlignment="1" applyProtection="1">
      <alignment horizontal="center" vertical="center"/>
    </xf>
    <xf numFmtId="0" fontId="16" fillId="4" borderId="0" xfId="0" applyNumberFormat="1" applyFont="1" applyFill="1" applyBorder="1" applyAlignment="1" applyProtection="1">
      <alignment horizontal="left" vertical="center" wrapText="1"/>
    </xf>
    <xf numFmtId="0" fontId="8" fillId="4" borderId="0" xfId="0" applyFont="1" applyFill="1" applyAlignment="1" applyProtection="1">
      <alignment horizontal="left" vertical="center"/>
    </xf>
    <xf numFmtId="0" fontId="8" fillId="0" borderId="0" xfId="0" applyFont="1" applyProtection="1"/>
    <xf numFmtId="0" fontId="15" fillId="17" borderId="16" xfId="0" applyFont="1" applyFill="1" applyBorder="1" applyAlignment="1" applyProtection="1">
      <alignment horizontal="center" vertical="center" wrapText="1"/>
    </xf>
    <xf numFmtId="0" fontId="15" fillId="17" borderId="17" xfId="0" applyFont="1" applyFill="1" applyBorder="1" applyAlignment="1" applyProtection="1">
      <alignment horizontal="center" vertical="center" wrapText="1"/>
    </xf>
    <xf numFmtId="0" fontId="15" fillId="17" borderId="18" xfId="0" applyFont="1" applyFill="1" applyBorder="1" applyAlignment="1" applyProtection="1">
      <alignment horizontal="center" vertical="center" wrapText="1"/>
    </xf>
    <xf numFmtId="0" fontId="15" fillId="15" borderId="19" xfId="0" applyFont="1" applyFill="1" applyBorder="1" applyAlignment="1" applyProtection="1">
      <alignment horizontal="center" vertical="center" wrapText="1"/>
    </xf>
    <xf numFmtId="0" fontId="15" fillId="15" borderId="17" xfId="0" applyFont="1" applyFill="1" applyBorder="1" applyAlignment="1" applyProtection="1">
      <alignment horizontal="center" vertical="center" wrapText="1"/>
    </xf>
    <xf numFmtId="0" fontId="15" fillId="17" borderId="20" xfId="0" applyFont="1" applyFill="1" applyBorder="1" applyAlignment="1" applyProtection="1">
      <alignment horizontal="center" vertical="center" wrapText="1"/>
    </xf>
    <xf numFmtId="0" fontId="15" fillId="15" borderId="20" xfId="0" applyFont="1" applyFill="1" applyBorder="1" applyAlignment="1" applyProtection="1">
      <alignment horizontal="center" vertical="center" wrapText="1"/>
    </xf>
    <xf numFmtId="0" fontId="15" fillId="0" borderId="0" xfId="0" applyFont="1" applyFill="1" applyAlignment="1" applyProtection="1">
      <alignment horizontal="left" vertical="center"/>
    </xf>
    <xf numFmtId="0" fontId="1" fillId="4" borderId="0" xfId="0" applyFont="1" applyFill="1" applyProtection="1">
      <protection hidden="1"/>
    </xf>
    <xf numFmtId="0" fontId="1" fillId="0" borderId="0" xfId="0" applyFont="1" applyProtection="1">
      <protection hidden="1"/>
    </xf>
    <xf numFmtId="0" fontId="27" fillId="0" borderId="0" xfId="0" applyFont="1"/>
    <xf numFmtId="0" fontId="27" fillId="0" borderId="0" xfId="0" applyFont="1" applyAlignment="1">
      <alignment horizontal="left" vertical="center" readingOrder="1"/>
    </xf>
    <xf numFmtId="0" fontId="28" fillId="0" borderId="0" xfId="0" applyFont="1"/>
    <xf numFmtId="0" fontId="28" fillId="4" borderId="0" xfId="0" applyFont="1" applyFill="1"/>
    <xf numFmtId="0" fontId="31" fillId="4" borderId="0" xfId="0" applyFont="1" applyFill="1"/>
    <xf numFmtId="0" fontId="31" fillId="0" borderId="0" xfId="0" applyFont="1"/>
    <xf numFmtId="0" fontId="31" fillId="4" borderId="0" xfId="0" applyFont="1" applyFill="1" applyAlignment="1">
      <alignment horizontal="center" vertical="center"/>
    </xf>
    <xf numFmtId="0" fontId="5" fillId="0" borderId="0" xfId="0" applyFont="1" applyFill="1" applyBorder="1" applyAlignment="1" applyProtection="1">
      <alignment horizontal="justify"/>
    </xf>
    <xf numFmtId="0" fontId="5" fillId="0" borderId="0" xfId="0" applyFont="1" applyFill="1" applyBorder="1" applyProtection="1"/>
    <xf numFmtId="0" fontId="2" fillId="5" borderId="22" xfId="0" applyFont="1" applyFill="1" applyBorder="1" applyAlignment="1" applyProtection="1">
      <alignment vertical="center" wrapText="1"/>
    </xf>
    <xf numFmtId="0" fontId="7" fillId="15" borderId="22" xfId="0" applyFont="1" applyFill="1" applyBorder="1" applyAlignment="1" applyProtection="1">
      <alignment vertical="center" wrapText="1"/>
    </xf>
    <xf numFmtId="0" fontId="7" fillId="47" borderId="24" xfId="0" applyFont="1" applyFill="1" applyBorder="1" applyAlignment="1" applyProtection="1">
      <alignment horizontal="center" vertical="center" wrapText="1"/>
    </xf>
    <xf numFmtId="0" fontId="13" fillId="6" borderId="25" xfId="0" applyFont="1" applyFill="1" applyBorder="1" applyAlignment="1" applyProtection="1">
      <alignment horizontal="center" vertical="center" textRotation="90" wrapText="1"/>
    </xf>
    <xf numFmtId="0" fontId="14" fillId="12" borderId="25" xfId="0" applyFont="1" applyFill="1" applyBorder="1" applyAlignment="1" applyProtection="1">
      <alignment horizontal="center" vertical="center" textRotation="90" wrapText="1"/>
    </xf>
    <xf numFmtId="0" fontId="13" fillId="7" borderId="25" xfId="0" applyFont="1" applyFill="1" applyBorder="1" applyAlignment="1" applyProtection="1">
      <alignment horizontal="center" vertical="center" textRotation="90" wrapText="1"/>
    </xf>
    <xf numFmtId="0" fontId="13" fillId="9" borderId="25" xfId="0" applyFont="1" applyFill="1" applyBorder="1" applyAlignment="1" applyProtection="1">
      <alignment horizontal="center" vertical="center" textRotation="90" wrapText="1"/>
    </xf>
    <xf numFmtId="0" fontId="13" fillId="8" borderId="25" xfId="0" applyFont="1" applyFill="1" applyBorder="1" applyAlignment="1" applyProtection="1">
      <alignment horizontal="center" vertical="center" textRotation="90" wrapText="1"/>
    </xf>
    <xf numFmtId="0" fontId="13" fillId="10" borderId="25" xfId="0" applyFont="1" applyFill="1" applyBorder="1" applyAlignment="1" applyProtection="1">
      <alignment horizontal="center" vertical="center" textRotation="90" wrapText="1"/>
    </xf>
    <xf numFmtId="0" fontId="13" fillId="11" borderId="25" xfId="0" applyFont="1" applyFill="1" applyBorder="1" applyAlignment="1" applyProtection="1">
      <alignment horizontal="center" vertical="center" textRotation="90" wrapText="1"/>
    </xf>
    <xf numFmtId="0" fontId="8" fillId="4" borderId="25" xfId="0" applyFont="1" applyFill="1" applyBorder="1" applyAlignment="1" applyProtection="1">
      <alignment textRotation="90"/>
    </xf>
    <xf numFmtId="0" fontId="7" fillId="5" borderId="25" xfId="0" applyFont="1" applyFill="1" applyBorder="1" applyAlignment="1" applyProtection="1">
      <alignment horizontal="center" vertical="center" wrapText="1"/>
    </xf>
    <xf numFmtId="0" fontId="8" fillId="4" borderId="25" xfId="0" applyFont="1" applyFill="1" applyBorder="1" applyAlignment="1" applyProtection="1">
      <alignment textRotation="90" wrapText="1"/>
    </xf>
    <xf numFmtId="0" fontId="7" fillId="15" borderId="25" xfId="0" applyFont="1" applyFill="1" applyBorder="1" applyAlignment="1" applyProtection="1">
      <alignment horizontal="center" vertical="center" wrapText="1"/>
    </xf>
    <xf numFmtId="0" fontId="7" fillId="51" borderId="25" xfId="0" applyFont="1" applyFill="1" applyBorder="1" applyAlignment="1" applyProtection="1">
      <alignment horizontal="center" vertical="center" wrapText="1"/>
    </xf>
    <xf numFmtId="0" fontId="7" fillId="51" borderId="26" xfId="0" applyFont="1" applyFill="1" applyBorder="1" applyAlignment="1" applyProtection="1">
      <alignment horizontal="center" vertical="center" wrapText="1"/>
    </xf>
    <xf numFmtId="0" fontId="7" fillId="47" borderId="26" xfId="0" applyFont="1" applyFill="1" applyBorder="1" applyAlignment="1" applyProtection="1">
      <alignment horizontal="center" vertical="center" textRotation="90" wrapText="1"/>
    </xf>
    <xf numFmtId="0" fontId="7" fillId="49" borderId="24" xfId="0" applyFont="1" applyFill="1" applyBorder="1" applyAlignment="1" applyProtection="1">
      <alignment horizontal="center" vertical="center" textRotation="90" wrapText="1"/>
    </xf>
    <xf numFmtId="0" fontId="7" fillId="48" borderId="30" xfId="0" applyFont="1" applyFill="1" applyBorder="1" applyAlignment="1" applyProtection="1">
      <alignment horizontal="center" vertical="center" textRotation="90" wrapText="1"/>
    </xf>
    <xf numFmtId="0" fontId="7" fillId="48" borderId="31" xfId="0" applyFont="1" applyFill="1" applyBorder="1" applyAlignment="1" applyProtection="1">
      <alignment horizontal="center" vertical="center" wrapText="1"/>
    </xf>
    <xf numFmtId="0" fontId="7" fillId="49" borderId="26" xfId="0" applyFont="1" applyFill="1" applyBorder="1" applyAlignment="1" applyProtection="1">
      <alignment horizontal="center" vertical="center" wrapText="1"/>
    </xf>
    <xf numFmtId="0" fontId="2" fillId="5" borderId="21" xfId="0" applyFont="1" applyFill="1" applyBorder="1" applyAlignment="1" applyProtection="1">
      <alignment vertical="center" wrapText="1"/>
    </xf>
    <xf numFmtId="0" fontId="8" fillId="0" borderId="24" xfId="0" applyFont="1" applyBorder="1" applyAlignment="1" applyProtection="1">
      <alignment textRotation="90"/>
    </xf>
    <xf numFmtId="0" fontId="2" fillId="50" borderId="32" xfId="0" applyFont="1" applyFill="1" applyBorder="1" applyAlignment="1" applyProtection="1">
      <alignment horizontal="center" vertical="center" wrapText="1"/>
    </xf>
    <xf numFmtId="0" fontId="7" fillId="50" borderId="33" xfId="0" applyFont="1" applyFill="1" applyBorder="1" applyAlignment="1" applyProtection="1">
      <alignment horizontal="center" vertical="center" wrapText="1"/>
    </xf>
    <xf numFmtId="0" fontId="7" fillId="52" borderId="26" xfId="0" applyFont="1" applyFill="1" applyBorder="1" applyAlignment="1" applyProtection="1">
      <alignment horizontal="center" vertical="center" wrapText="1"/>
    </xf>
    <xf numFmtId="0" fontId="7" fillId="53" borderId="25" xfId="0" applyFont="1" applyFill="1" applyBorder="1" applyAlignment="1" applyProtection="1">
      <alignment horizontal="center" vertical="center" wrapText="1"/>
    </xf>
    <xf numFmtId="0" fontId="8" fillId="53" borderId="25" xfId="0" applyFont="1" applyFill="1" applyBorder="1" applyAlignment="1" applyProtection="1">
      <alignment textRotation="90" wrapText="1"/>
    </xf>
    <xf numFmtId="0" fontId="20" fillId="53" borderId="25" xfId="0" applyFont="1" applyFill="1" applyBorder="1" applyAlignment="1" applyProtection="1">
      <alignment horizontal="left" vertical="center" textRotation="90" wrapText="1"/>
    </xf>
    <xf numFmtId="0" fontId="8" fillId="53" borderId="25" xfId="0" applyFont="1" applyFill="1" applyBorder="1" applyAlignment="1" applyProtection="1">
      <alignment horizontal="left" vertical="center" textRotation="90" wrapText="1"/>
    </xf>
    <xf numFmtId="0" fontId="2" fillId="50" borderId="27" xfId="0" applyFont="1" applyFill="1" applyBorder="1" applyAlignment="1" applyProtection="1">
      <alignment vertical="center" wrapText="1"/>
    </xf>
    <xf numFmtId="0" fontId="7" fillId="47" borderId="34" xfId="0" applyFont="1" applyFill="1" applyBorder="1" applyAlignment="1" applyProtection="1">
      <alignment horizontal="center" vertical="center" wrapText="1"/>
    </xf>
    <xf numFmtId="0" fontId="7" fillId="47" borderId="27" xfId="0" applyFont="1" applyFill="1" applyBorder="1" applyAlignment="1" applyProtection="1">
      <alignment horizontal="center" vertical="center" textRotation="90" wrapText="1"/>
    </xf>
    <xf numFmtId="0" fontId="7" fillId="48" borderId="27" xfId="0" applyFont="1" applyFill="1" applyBorder="1" applyAlignment="1" applyProtection="1">
      <alignment horizontal="center" vertical="center" textRotation="90" wrapText="1"/>
    </xf>
    <xf numFmtId="0" fontId="7" fillId="48" borderId="27" xfId="0" applyFont="1" applyFill="1" applyBorder="1" applyAlignment="1" applyProtection="1">
      <alignment horizontal="center" vertical="center" wrapText="1"/>
    </xf>
    <xf numFmtId="0" fontId="7" fillId="49" borderId="27" xfId="0" applyFont="1" applyFill="1" applyBorder="1" applyAlignment="1" applyProtection="1">
      <alignment horizontal="center" vertical="center" textRotation="90" wrapText="1"/>
    </xf>
    <xf numFmtId="0" fontId="7" fillId="49" borderId="27" xfId="0" applyFont="1" applyFill="1" applyBorder="1" applyAlignment="1" applyProtection="1">
      <alignment horizontal="center" vertical="center" wrapText="1"/>
    </xf>
    <xf numFmtId="0" fontId="7" fillId="50" borderId="27" xfId="0" applyFont="1" applyFill="1" applyBorder="1" applyAlignment="1" applyProtection="1">
      <alignment horizontal="center" vertical="center" wrapText="1"/>
    </xf>
    <xf numFmtId="0" fontId="2" fillId="5" borderId="23" xfId="0" applyFont="1" applyFill="1" applyBorder="1" applyAlignment="1" applyProtection="1">
      <alignment vertical="center" wrapText="1"/>
    </xf>
    <xf numFmtId="0" fontId="7" fillId="5" borderId="26" xfId="0" applyFont="1" applyFill="1" applyBorder="1" applyAlignment="1" applyProtection="1">
      <alignment horizontal="center" vertical="center" wrapText="1"/>
    </xf>
    <xf numFmtId="0" fontId="7" fillId="52" borderId="24" xfId="0" applyFont="1" applyFill="1" applyBorder="1" applyAlignment="1" applyProtection="1">
      <alignment horizontal="center" vertical="center" wrapText="1"/>
    </xf>
    <xf numFmtId="0" fontId="7" fillId="51" borderId="30" xfId="0" applyFont="1" applyFill="1" applyBorder="1" applyAlignment="1" applyProtection="1">
      <alignment horizontal="center" vertical="center" wrapText="1"/>
    </xf>
    <xf numFmtId="0" fontId="7" fillId="51" borderId="31" xfId="0" applyFont="1" applyFill="1" applyBorder="1" applyAlignment="1" applyProtection="1">
      <alignment horizontal="center" vertical="center" wrapText="1"/>
    </xf>
    <xf numFmtId="0" fontId="36" fillId="4" borderId="0" xfId="0" applyFont="1" applyFill="1" applyAlignment="1" applyProtection="1">
      <alignment horizontal="left" vertical="center"/>
    </xf>
    <xf numFmtId="0" fontId="36" fillId="0" borderId="0" xfId="0" applyFont="1" applyProtection="1"/>
    <xf numFmtId="0" fontId="15" fillId="15" borderId="19" xfId="0" applyFont="1" applyFill="1" applyBorder="1" applyAlignment="1" applyProtection="1">
      <alignment horizontal="center" vertical="center" wrapText="1"/>
      <protection locked="0"/>
    </xf>
    <xf numFmtId="0" fontId="15" fillId="15" borderId="17" xfId="0" applyFont="1" applyFill="1" applyBorder="1" applyAlignment="1" applyProtection="1">
      <alignment horizontal="center" vertical="center" wrapText="1"/>
      <protection locked="0"/>
    </xf>
    <xf numFmtId="0" fontId="15" fillId="30" borderId="17" xfId="0" applyFont="1" applyFill="1" applyBorder="1" applyAlignment="1" applyProtection="1">
      <alignment horizontal="center" vertical="center" wrapText="1"/>
      <protection locked="0"/>
    </xf>
    <xf numFmtId="0" fontId="15" fillId="23" borderId="20" xfId="0" applyFont="1" applyFill="1" applyBorder="1" applyAlignment="1" applyProtection="1">
      <alignment horizontal="center" vertical="center" wrapText="1"/>
      <protection locked="0"/>
    </xf>
    <xf numFmtId="0" fontId="15" fillId="17" borderId="16" xfId="0" applyFont="1" applyFill="1" applyBorder="1" applyAlignment="1" applyProtection="1">
      <alignment horizontal="center" vertical="center" wrapText="1"/>
      <protection locked="0"/>
    </xf>
    <xf numFmtId="0" fontId="15" fillId="17" borderId="18" xfId="0" applyFont="1" applyFill="1" applyBorder="1" applyAlignment="1" applyProtection="1">
      <alignment horizontal="center" vertical="center" wrapText="1"/>
      <protection locked="0"/>
    </xf>
    <xf numFmtId="0" fontId="20" fillId="4" borderId="35" xfId="0" applyFont="1" applyFill="1" applyBorder="1" applyAlignment="1" applyProtection="1">
      <alignment horizontal="center" vertical="center" wrapText="1"/>
    </xf>
    <xf numFmtId="0" fontId="5" fillId="0" borderId="35" xfId="0" applyFont="1" applyBorder="1" applyProtection="1"/>
    <xf numFmtId="0" fontId="5" fillId="0" borderId="35" xfId="0" applyFont="1" applyBorder="1" applyAlignment="1" applyProtection="1">
      <alignment textRotation="90" wrapText="1"/>
    </xf>
    <xf numFmtId="0" fontId="5" fillId="0" borderId="35" xfId="0" applyFont="1" applyBorder="1" applyAlignment="1" applyProtection="1">
      <alignment wrapText="1"/>
    </xf>
    <xf numFmtId="0" fontId="5" fillId="4" borderId="35" xfId="0" applyFont="1" applyFill="1" applyBorder="1" applyProtection="1"/>
    <xf numFmtId="0" fontId="20" fillId="0" borderId="35" xfId="0" applyFont="1" applyBorder="1" applyAlignment="1" applyProtection="1">
      <alignment horizontal="center" vertical="center" wrapText="1"/>
    </xf>
    <xf numFmtId="0" fontId="20" fillId="15" borderId="35" xfId="0" applyFont="1" applyFill="1" applyBorder="1" applyAlignment="1" applyProtection="1">
      <alignment horizontal="center" vertical="center" wrapText="1"/>
    </xf>
    <xf numFmtId="0" fontId="20" fillId="24" borderId="35" xfId="0" applyFont="1" applyFill="1" applyBorder="1" applyAlignment="1" applyProtection="1">
      <alignment horizontal="center" vertical="center" wrapText="1"/>
    </xf>
    <xf numFmtId="0" fontId="5" fillId="28" borderId="35" xfId="0" applyFont="1" applyFill="1" applyBorder="1" applyProtection="1"/>
    <xf numFmtId="0" fontId="5" fillId="28" borderId="35" xfId="0" applyFont="1" applyFill="1" applyBorder="1" applyAlignment="1" applyProtection="1">
      <alignment textRotation="90" wrapText="1"/>
    </xf>
    <xf numFmtId="0" fontId="5" fillId="28" borderId="35" xfId="0" applyFont="1" applyFill="1" applyBorder="1" applyAlignment="1" applyProtection="1">
      <alignment wrapText="1"/>
    </xf>
    <xf numFmtId="0" fontId="5" fillId="24" borderId="35" xfId="0" applyFont="1" applyFill="1" applyBorder="1" applyProtection="1"/>
    <xf numFmtId="0" fontId="20" fillId="28" borderId="35" xfId="0" applyFont="1" applyFill="1" applyBorder="1" applyAlignment="1" applyProtection="1">
      <alignment horizontal="center" vertical="center" wrapText="1"/>
    </xf>
    <xf numFmtId="0" fontId="20" fillId="29" borderId="35" xfId="0" applyFont="1" applyFill="1" applyBorder="1" applyAlignment="1" applyProtection="1">
      <alignment horizontal="center" vertical="center" wrapText="1"/>
    </xf>
    <xf numFmtId="0" fontId="20" fillId="21" borderId="35" xfId="0" applyFont="1" applyFill="1" applyBorder="1" applyAlignment="1" applyProtection="1">
      <alignment horizontal="center" vertical="center" wrapText="1"/>
    </xf>
    <xf numFmtId="0" fontId="5" fillId="22" borderId="35" xfId="0" applyFont="1" applyFill="1" applyBorder="1" applyProtection="1"/>
    <xf numFmtId="0" fontId="5" fillId="22" borderId="35" xfId="0" applyFont="1" applyFill="1" applyBorder="1" applyAlignment="1" applyProtection="1">
      <alignment textRotation="90" wrapText="1"/>
    </xf>
    <xf numFmtId="0" fontId="5" fillId="22" borderId="35" xfId="0" applyFont="1" applyFill="1" applyBorder="1" applyAlignment="1" applyProtection="1">
      <alignment wrapText="1"/>
    </xf>
    <xf numFmtId="0" fontId="5" fillId="21" borderId="35" xfId="0" applyFont="1" applyFill="1" applyBorder="1" applyProtection="1"/>
    <xf numFmtId="0" fontId="20" fillId="22" borderId="35" xfId="0" applyFont="1" applyFill="1" applyBorder="1" applyAlignment="1" applyProtection="1">
      <alignment horizontal="center" vertical="center" wrapText="1"/>
    </xf>
    <xf numFmtId="0" fontId="20" fillId="23" borderId="35" xfId="0" applyFont="1" applyFill="1" applyBorder="1" applyAlignment="1" applyProtection="1">
      <alignment horizontal="center" vertical="center" wrapText="1"/>
    </xf>
    <xf numFmtId="0" fontId="20" fillId="34" borderId="35" xfId="0" applyFont="1" applyFill="1" applyBorder="1" applyAlignment="1" applyProtection="1">
      <alignment horizontal="center" vertical="center" wrapText="1"/>
    </xf>
    <xf numFmtId="0" fontId="5" fillId="35" borderId="35" xfId="0" applyFont="1" applyFill="1" applyBorder="1" applyProtection="1"/>
    <xf numFmtId="0" fontId="5" fillId="35" borderId="35" xfId="0" applyFont="1" applyFill="1" applyBorder="1" applyAlignment="1" applyProtection="1">
      <alignment textRotation="90" wrapText="1"/>
    </xf>
    <xf numFmtId="0" fontId="5" fillId="35" borderId="35" xfId="0" applyFont="1" applyFill="1" applyBorder="1" applyAlignment="1" applyProtection="1">
      <alignment wrapText="1"/>
    </xf>
    <xf numFmtId="0" fontId="5" fillId="34" borderId="35" xfId="0" applyFont="1" applyFill="1" applyBorder="1" applyProtection="1"/>
    <xf numFmtId="0" fontId="20" fillId="35" borderId="35" xfId="0" applyFont="1" applyFill="1" applyBorder="1" applyAlignment="1" applyProtection="1">
      <alignment horizontal="center" vertical="center" wrapText="1"/>
    </xf>
    <xf numFmtId="0" fontId="20" fillId="36" borderId="35" xfId="0" applyFont="1" applyFill="1" applyBorder="1" applyAlignment="1" applyProtection="1">
      <alignment horizontal="center" vertical="center" wrapText="1"/>
    </xf>
    <xf numFmtId="0" fontId="15" fillId="23" borderId="17" xfId="0" applyFont="1" applyFill="1" applyBorder="1" applyAlignment="1" applyProtection="1">
      <alignment horizontal="center" vertical="center" wrapText="1"/>
    </xf>
    <xf numFmtId="0" fontId="15" fillId="15" borderId="16" xfId="0" applyFont="1" applyFill="1" applyBorder="1" applyAlignment="1" applyProtection="1">
      <alignment horizontal="center" vertical="center" wrapText="1"/>
    </xf>
    <xf numFmtId="0" fontId="15" fillId="15" borderId="18" xfId="0" applyFont="1" applyFill="1" applyBorder="1" applyAlignment="1" applyProtection="1">
      <alignment horizontal="center" vertical="center" wrapText="1"/>
    </xf>
    <xf numFmtId="0" fontId="20" fillId="31" borderId="35" xfId="0" applyFont="1" applyFill="1" applyBorder="1" applyAlignment="1" applyProtection="1">
      <alignment horizontal="center" vertical="center" wrapText="1"/>
    </xf>
    <xf numFmtId="0" fontId="5" fillId="32" borderId="35" xfId="0" applyFont="1" applyFill="1" applyBorder="1" applyProtection="1"/>
    <xf numFmtId="0" fontId="5" fillId="32" borderId="35" xfId="0" applyFont="1" applyFill="1" applyBorder="1" applyAlignment="1" applyProtection="1">
      <alignment textRotation="90" wrapText="1"/>
    </xf>
    <xf numFmtId="0" fontId="5" fillId="32" borderId="35" xfId="0" applyFont="1" applyFill="1" applyBorder="1" applyAlignment="1" applyProtection="1">
      <alignment wrapText="1"/>
    </xf>
    <xf numFmtId="0" fontId="5" fillId="31" borderId="35" xfId="0" applyFont="1" applyFill="1" applyBorder="1" applyProtection="1"/>
    <xf numFmtId="0" fontId="20" fillId="32" borderId="35" xfId="0" applyFont="1" applyFill="1" applyBorder="1" applyAlignment="1" applyProtection="1">
      <alignment horizontal="center" vertical="center" wrapText="1"/>
    </xf>
    <xf numFmtId="0" fontId="20" fillId="33" borderId="35" xfId="0" applyFont="1" applyFill="1" applyBorder="1" applyAlignment="1" applyProtection="1">
      <alignment horizontal="center" vertical="center" wrapText="1"/>
    </xf>
    <xf numFmtId="0" fontId="15" fillId="17" borderId="19" xfId="0" applyFont="1" applyFill="1" applyBorder="1" applyAlignment="1" applyProtection="1">
      <alignment horizontal="center" vertical="center" wrapText="1"/>
    </xf>
    <xf numFmtId="0" fontId="15" fillId="17" borderId="36" xfId="0" applyFont="1" applyFill="1" applyBorder="1" applyAlignment="1" applyProtection="1">
      <alignment horizontal="center" vertical="center" wrapText="1"/>
    </xf>
    <xf numFmtId="0" fontId="20" fillId="13" borderId="35" xfId="0" applyFont="1" applyFill="1" applyBorder="1" applyAlignment="1" applyProtection="1">
      <alignment horizontal="center" vertical="center" wrapText="1"/>
    </xf>
    <xf numFmtId="0" fontId="20" fillId="14" borderId="35" xfId="0" applyFont="1" applyFill="1" applyBorder="1" applyAlignment="1" applyProtection="1">
      <alignment horizontal="center" vertical="center" wrapText="1"/>
    </xf>
    <xf numFmtId="0" fontId="20" fillId="16" borderId="35" xfId="0" applyFont="1" applyFill="1" applyBorder="1" applyAlignment="1" applyProtection="1">
      <alignment horizontal="center" vertical="center" wrapText="1"/>
    </xf>
    <xf numFmtId="0" fontId="20" fillId="0" borderId="35" xfId="0" applyFont="1" applyFill="1" applyBorder="1" applyAlignment="1" applyProtection="1">
      <alignment horizontal="center" vertical="center" wrapText="1"/>
    </xf>
    <xf numFmtId="0" fontId="5" fillId="0" borderId="35" xfId="0" applyFont="1" applyFill="1" applyBorder="1" applyProtection="1"/>
    <xf numFmtId="0" fontId="5" fillId="0" borderId="35" xfId="0" applyFont="1" applyFill="1" applyBorder="1" applyAlignment="1" applyProtection="1">
      <alignment textRotation="90" wrapText="1"/>
    </xf>
    <xf numFmtId="0" fontId="5" fillId="0" borderId="35" xfId="0" applyFont="1" applyFill="1" applyBorder="1" applyAlignment="1" applyProtection="1">
      <alignment wrapText="1"/>
    </xf>
    <xf numFmtId="0" fontId="20" fillId="25" borderId="35" xfId="0" applyFont="1" applyFill="1" applyBorder="1" applyAlignment="1" applyProtection="1">
      <alignment horizontal="center" vertical="center" wrapText="1"/>
    </xf>
    <xf numFmtId="0" fontId="20" fillId="26" borderId="35" xfId="0" applyFont="1" applyFill="1" applyBorder="1" applyAlignment="1" applyProtection="1">
      <alignment horizontal="center" vertical="center" wrapText="1"/>
    </xf>
    <xf numFmtId="0" fontId="20" fillId="27" borderId="35" xfId="0" applyFont="1" applyFill="1" applyBorder="1" applyAlignment="1" applyProtection="1">
      <alignment horizontal="center" vertical="center" wrapText="1"/>
    </xf>
    <xf numFmtId="0" fontId="20" fillId="18" borderId="35" xfId="0" applyFont="1" applyFill="1" applyBorder="1" applyAlignment="1" applyProtection="1">
      <alignment horizontal="center" vertical="center" wrapText="1"/>
    </xf>
    <xf numFmtId="0" fontId="20" fillId="19" borderId="35" xfId="0" applyFont="1" applyFill="1" applyBorder="1" applyAlignment="1" applyProtection="1">
      <alignment horizontal="center" vertical="center" wrapText="1"/>
    </xf>
    <xf numFmtId="0" fontId="20" fillId="20" borderId="35" xfId="0" applyFont="1" applyFill="1" applyBorder="1" applyAlignment="1" applyProtection="1">
      <alignment horizontal="center" vertical="center" wrapText="1"/>
    </xf>
    <xf numFmtId="0" fontId="20" fillId="54" borderId="35" xfId="0" applyFont="1" applyFill="1" applyBorder="1" applyAlignment="1" applyProtection="1">
      <alignment horizontal="center" vertical="center" wrapText="1"/>
    </xf>
    <xf numFmtId="0" fontId="20" fillId="55" borderId="35" xfId="0" applyFont="1" applyFill="1" applyBorder="1" applyAlignment="1" applyProtection="1">
      <alignment horizontal="center" vertical="center" wrapText="1"/>
    </xf>
    <xf numFmtId="0" fontId="20" fillId="56" borderId="35" xfId="0" applyFont="1" applyFill="1" applyBorder="1" applyAlignment="1" applyProtection="1">
      <alignment horizontal="center" vertical="center" wrapText="1"/>
    </xf>
    <xf numFmtId="0" fontId="20" fillId="4" borderId="39" xfId="0" applyFont="1" applyFill="1" applyBorder="1" applyAlignment="1" applyProtection="1">
      <alignment horizontal="center" vertical="center" wrapText="1"/>
    </xf>
    <xf numFmtId="0" fontId="20" fillId="21" borderId="39" xfId="0" applyFont="1" applyFill="1" applyBorder="1" applyAlignment="1" applyProtection="1">
      <alignment horizontal="center" vertical="center" wrapText="1"/>
    </xf>
    <xf numFmtId="0" fontId="5" fillId="22" borderId="39" xfId="0" applyFont="1" applyFill="1" applyBorder="1" applyProtection="1"/>
    <xf numFmtId="0" fontId="5" fillId="22" borderId="39" xfId="0" applyFont="1" applyFill="1" applyBorder="1" applyAlignment="1" applyProtection="1">
      <alignment textRotation="90" wrapText="1"/>
    </xf>
    <xf numFmtId="0" fontId="5" fillId="22" borderId="39" xfId="0" applyFont="1" applyFill="1" applyBorder="1" applyAlignment="1" applyProtection="1">
      <alignment wrapText="1"/>
    </xf>
    <xf numFmtId="0" fontId="5" fillId="21" borderId="39" xfId="0" applyFont="1" applyFill="1" applyBorder="1" applyProtection="1"/>
    <xf numFmtId="0" fontId="20" fillId="22" borderId="39" xfId="0" applyFont="1" applyFill="1" applyBorder="1" applyAlignment="1" applyProtection="1">
      <alignment horizontal="center" vertical="center" wrapText="1"/>
    </xf>
    <xf numFmtId="0" fontId="20" fillId="23" borderId="39" xfId="0" applyFont="1" applyFill="1" applyBorder="1" applyAlignment="1" applyProtection="1">
      <alignment horizontal="center" vertical="center" wrapText="1"/>
    </xf>
    <xf numFmtId="0" fontId="20" fillId="34" borderId="38" xfId="0" applyFont="1" applyFill="1" applyBorder="1" applyAlignment="1" applyProtection="1">
      <alignment horizontal="center" vertical="center" wrapText="1"/>
    </xf>
    <xf numFmtId="0" fontId="5" fillId="35" borderId="38" xfId="0" applyFont="1" applyFill="1" applyBorder="1" applyProtection="1"/>
    <xf numFmtId="0" fontId="5" fillId="35" borderId="38" xfId="0" applyFont="1" applyFill="1" applyBorder="1" applyAlignment="1" applyProtection="1">
      <alignment textRotation="90" wrapText="1"/>
    </xf>
    <xf numFmtId="0" fontId="5" fillId="35" borderId="38" xfId="0" applyFont="1" applyFill="1" applyBorder="1" applyAlignment="1" applyProtection="1">
      <alignment wrapText="1"/>
    </xf>
    <xf numFmtId="0" fontId="5" fillId="34" borderId="38" xfId="0" applyFont="1" applyFill="1" applyBorder="1" applyProtection="1"/>
    <xf numFmtId="0" fontId="20" fillId="35" borderId="38" xfId="0" applyFont="1" applyFill="1" applyBorder="1" applyAlignment="1" applyProtection="1">
      <alignment horizontal="center" vertical="center" wrapText="1"/>
    </xf>
    <xf numFmtId="0" fontId="20" fillId="36" borderId="38" xfId="0" applyFont="1" applyFill="1" applyBorder="1" applyAlignment="1" applyProtection="1">
      <alignment horizontal="center" vertical="center" wrapText="1"/>
    </xf>
    <xf numFmtId="0" fontId="20" fillId="34" borderId="39" xfId="0" applyFont="1" applyFill="1" applyBorder="1" applyAlignment="1" applyProtection="1">
      <alignment horizontal="center" vertical="center" wrapText="1"/>
    </xf>
    <xf numFmtId="0" fontId="5" fillId="35" borderId="39" xfId="0" applyFont="1" applyFill="1" applyBorder="1" applyProtection="1"/>
    <xf numFmtId="0" fontId="5" fillId="35" borderId="39" xfId="0" applyFont="1" applyFill="1" applyBorder="1" applyAlignment="1" applyProtection="1">
      <alignment textRotation="90" wrapText="1"/>
    </xf>
    <xf numFmtId="0" fontId="5" fillId="35" borderId="39" xfId="0" applyFont="1" applyFill="1" applyBorder="1" applyAlignment="1" applyProtection="1">
      <alignment wrapText="1"/>
    </xf>
    <xf numFmtId="0" fontId="5" fillId="34" borderId="39" xfId="0" applyFont="1" applyFill="1" applyBorder="1" applyProtection="1"/>
    <xf numFmtId="0" fontId="20" fillId="35" borderId="39" xfId="0" applyFont="1" applyFill="1" applyBorder="1" applyAlignment="1" applyProtection="1">
      <alignment horizontal="center" vertical="center" wrapText="1"/>
    </xf>
    <xf numFmtId="0" fontId="20" fillId="36" borderId="39" xfId="0" applyFont="1" applyFill="1" applyBorder="1" applyAlignment="1" applyProtection="1">
      <alignment horizontal="center" vertical="center" wrapText="1"/>
    </xf>
    <xf numFmtId="0" fontId="20" fillId="4" borderId="38" xfId="0" applyFont="1" applyFill="1" applyBorder="1" applyAlignment="1" applyProtection="1">
      <alignment horizontal="center" vertical="center" wrapText="1"/>
    </xf>
    <xf numFmtId="0" fontId="5" fillId="0" borderId="39" xfId="0" applyFont="1" applyBorder="1" applyProtection="1"/>
    <xf numFmtId="0" fontId="5" fillId="0" borderId="39" xfId="0" applyFont="1" applyBorder="1" applyAlignment="1" applyProtection="1">
      <alignment textRotation="90" wrapText="1"/>
    </xf>
    <xf numFmtId="0" fontId="5" fillId="0" borderId="39" xfId="0" applyFont="1" applyBorder="1" applyAlignment="1" applyProtection="1">
      <alignment wrapText="1"/>
    </xf>
    <xf numFmtId="0" fontId="5" fillId="4" borderId="39" xfId="0" applyFont="1" applyFill="1" applyBorder="1" applyProtection="1"/>
    <xf numFmtId="0" fontId="20" fillId="0" borderId="39" xfId="0" applyFont="1" applyBorder="1" applyAlignment="1" applyProtection="1">
      <alignment horizontal="center" vertical="center" wrapText="1"/>
    </xf>
    <xf numFmtId="0" fontId="20" fillId="15" borderId="39" xfId="0" applyFont="1" applyFill="1" applyBorder="1" applyAlignment="1" applyProtection="1">
      <alignment horizontal="center" vertical="center" wrapText="1"/>
    </xf>
    <xf numFmtId="0" fontId="5" fillId="0" borderId="38" xfId="0" applyFont="1" applyBorder="1" applyProtection="1"/>
    <xf numFmtId="0" fontId="5" fillId="0" borderId="38" xfId="0" applyFont="1" applyBorder="1" applyAlignment="1" applyProtection="1">
      <alignment textRotation="90" wrapText="1"/>
    </xf>
    <xf numFmtId="0" fontId="5" fillId="0" borderId="38" xfId="0" applyFont="1" applyBorder="1" applyAlignment="1" applyProtection="1">
      <alignment wrapText="1"/>
    </xf>
    <xf numFmtId="0" fontId="5" fillId="4" borderId="38" xfId="0" applyFont="1" applyFill="1" applyBorder="1" applyProtection="1"/>
    <xf numFmtId="0" fontId="20" fillId="0" borderId="38" xfId="0" applyFont="1" applyBorder="1" applyAlignment="1" applyProtection="1">
      <alignment horizontal="center" vertical="center" wrapText="1"/>
    </xf>
    <xf numFmtId="0" fontId="20" fillId="15" borderId="38" xfId="0" applyFont="1" applyFill="1" applyBorder="1" applyAlignment="1" applyProtection="1">
      <alignment horizontal="center" vertical="center" wrapText="1"/>
    </xf>
    <xf numFmtId="0" fontId="20" fillId="31" borderId="38" xfId="0" applyFont="1" applyFill="1" applyBorder="1" applyAlignment="1" applyProtection="1">
      <alignment horizontal="center" vertical="center" wrapText="1"/>
    </xf>
    <xf numFmtId="0" fontId="5" fillId="32" borderId="38" xfId="0" applyFont="1" applyFill="1" applyBorder="1" applyProtection="1"/>
    <xf numFmtId="0" fontId="5" fillId="32" borderId="38" xfId="0" applyFont="1" applyFill="1" applyBorder="1" applyAlignment="1" applyProtection="1">
      <alignment textRotation="90" wrapText="1"/>
    </xf>
    <xf numFmtId="0" fontId="5" fillId="32" borderId="38" xfId="0" applyFont="1" applyFill="1" applyBorder="1" applyAlignment="1" applyProtection="1">
      <alignment wrapText="1"/>
    </xf>
    <xf numFmtId="0" fontId="5" fillId="31" borderId="38" xfId="0" applyFont="1" applyFill="1" applyBorder="1" applyProtection="1"/>
    <xf numFmtId="0" fontId="20" fillId="32" borderId="38" xfId="0" applyFont="1" applyFill="1" applyBorder="1" applyAlignment="1" applyProtection="1">
      <alignment horizontal="center" vertical="center" wrapText="1"/>
    </xf>
    <xf numFmtId="0" fontId="20" fillId="33" borderId="38" xfId="0" applyFont="1" applyFill="1" applyBorder="1" applyAlignment="1" applyProtection="1">
      <alignment horizontal="center" vertical="center" wrapText="1"/>
    </xf>
    <xf numFmtId="0" fontId="20" fillId="13" borderId="39" xfId="0" applyFont="1" applyFill="1" applyBorder="1" applyAlignment="1" applyProtection="1">
      <alignment horizontal="center" vertical="center" wrapText="1"/>
    </xf>
    <xf numFmtId="0" fontId="20" fillId="14" borderId="39" xfId="0" applyFont="1" applyFill="1" applyBorder="1" applyAlignment="1" applyProtection="1">
      <alignment horizontal="center" vertical="center" wrapText="1"/>
    </xf>
    <xf numFmtId="0" fontId="20" fillId="16" borderId="39" xfId="0" applyFont="1" applyFill="1" applyBorder="1" applyAlignment="1" applyProtection="1">
      <alignment horizontal="center" vertical="center" wrapText="1"/>
    </xf>
    <xf numFmtId="0" fontId="5" fillId="0" borderId="39" xfId="0" applyFont="1" applyFill="1" applyBorder="1" applyProtection="1"/>
    <xf numFmtId="0" fontId="20" fillId="0" borderId="39" xfId="0" applyFont="1" applyFill="1" applyBorder="1" applyAlignment="1" applyProtection="1">
      <alignment horizontal="center" vertical="center" wrapText="1"/>
    </xf>
    <xf numFmtId="0" fontId="20" fillId="54" borderId="38" xfId="0" applyFont="1" applyFill="1" applyBorder="1" applyAlignment="1" applyProtection="1">
      <alignment horizontal="center" vertical="center" wrapText="1"/>
    </xf>
    <xf numFmtId="0" fontId="20" fillId="55" borderId="38" xfId="0" applyFont="1" applyFill="1" applyBorder="1" applyAlignment="1" applyProtection="1">
      <alignment horizontal="center" vertical="center" wrapText="1"/>
    </xf>
    <xf numFmtId="0" fontId="20" fillId="56" borderId="38" xfId="0" applyFont="1" applyFill="1" applyBorder="1" applyAlignment="1" applyProtection="1">
      <alignment horizontal="center" vertical="center" wrapText="1"/>
    </xf>
    <xf numFmtId="0" fontId="20" fillId="54" borderId="39" xfId="0" applyFont="1" applyFill="1" applyBorder="1" applyAlignment="1" applyProtection="1">
      <alignment horizontal="center" vertical="center" wrapText="1"/>
    </xf>
    <xf numFmtId="0" fontId="20" fillId="55" borderId="39" xfId="0" applyFont="1" applyFill="1" applyBorder="1" applyAlignment="1" applyProtection="1">
      <alignment horizontal="center" vertical="center" wrapText="1"/>
    </xf>
    <xf numFmtId="0" fontId="20" fillId="56" borderId="39" xfId="0" applyFont="1" applyFill="1" applyBorder="1" applyAlignment="1" applyProtection="1">
      <alignment horizontal="center" vertical="center" wrapText="1"/>
    </xf>
    <xf numFmtId="0" fontId="20" fillId="13" borderId="38" xfId="0" applyFont="1" applyFill="1" applyBorder="1" applyAlignment="1" applyProtection="1">
      <alignment horizontal="center" vertical="center" wrapText="1"/>
    </xf>
    <xf numFmtId="0" fontId="20" fillId="14" borderId="38" xfId="0" applyFont="1" applyFill="1" applyBorder="1" applyAlignment="1" applyProtection="1">
      <alignment horizontal="center" vertical="center" wrapText="1"/>
    </xf>
    <xf numFmtId="0" fontId="20" fillId="16" borderId="38" xfId="0" applyFont="1" applyFill="1" applyBorder="1" applyAlignment="1" applyProtection="1">
      <alignment horizontal="center" vertical="center" wrapText="1"/>
    </xf>
    <xf numFmtId="0" fontId="5" fillId="0" borderId="38" xfId="0" applyFont="1" applyFill="1" applyBorder="1" applyProtection="1"/>
    <xf numFmtId="0" fontId="20" fillId="0" borderId="38" xfId="0" applyFont="1" applyFill="1" applyBorder="1" applyAlignment="1" applyProtection="1">
      <alignment horizontal="center" vertical="center" wrapText="1"/>
    </xf>
    <xf numFmtId="0" fontId="20" fillId="18" borderId="39" xfId="0" applyFont="1" applyFill="1" applyBorder="1" applyAlignment="1" applyProtection="1">
      <alignment horizontal="center" vertical="center" wrapText="1"/>
    </xf>
    <xf numFmtId="0" fontId="20" fillId="19" borderId="39" xfId="0" applyFont="1" applyFill="1" applyBorder="1" applyAlignment="1" applyProtection="1">
      <alignment horizontal="center" vertical="center" wrapText="1"/>
    </xf>
    <xf numFmtId="0" fontId="20" fillId="20" borderId="39" xfId="0" applyFont="1" applyFill="1" applyBorder="1" applyAlignment="1" applyProtection="1">
      <alignment horizontal="center" vertical="center" wrapText="1"/>
    </xf>
    <xf numFmtId="0" fontId="5" fillId="0" borderId="39" xfId="0" applyFont="1" applyFill="1" applyBorder="1" applyAlignment="1" applyProtection="1">
      <alignment textRotation="90" wrapText="1"/>
    </xf>
    <xf numFmtId="0" fontId="5" fillId="0" borderId="39" xfId="0" applyFont="1" applyFill="1" applyBorder="1" applyAlignment="1" applyProtection="1">
      <alignment wrapText="1"/>
    </xf>
    <xf numFmtId="0" fontId="20" fillId="57" borderId="35" xfId="0" applyFont="1" applyFill="1" applyBorder="1" applyAlignment="1" applyProtection="1">
      <alignment horizontal="center" vertical="center" wrapText="1"/>
      <protection locked="0"/>
    </xf>
    <xf numFmtId="0" fontId="20" fillId="58" borderId="39" xfId="0" applyFont="1" applyFill="1" applyBorder="1" applyAlignment="1" applyProtection="1">
      <alignment horizontal="center" vertical="center" wrapText="1"/>
      <protection locked="0"/>
    </xf>
    <xf numFmtId="0" fontId="20" fillId="58" borderId="38" xfId="0" applyFont="1" applyFill="1" applyBorder="1" applyAlignment="1" applyProtection="1">
      <alignment horizontal="center" vertical="center" wrapText="1"/>
      <protection locked="0"/>
    </xf>
    <xf numFmtId="0" fontId="20" fillId="58" borderId="35" xfId="0" applyFont="1" applyFill="1" applyBorder="1" applyAlignment="1" applyProtection="1">
      <alignment horizontal="center" vertical="center" wrapText="1"/>
      <protection locked="0"/>
    </xf>
    <xf numFmtId="0" fontId="20" fillId="59" borderId="35" xfId="0" applyFont="1" applyFill="1" applyBorder="1" applyAlignment="1" applyProtection="1">
      <alignment horizontal="center" vertical="center" wrapText="1"/>
      <protection locked="0"/>
    </xf>
    <xf numFmtId="0" fontId="20" fillId="59" borderId="39" xfId="0" applyFont="1" applyFill="1" applyBorder="1" applyAlignment="1" applyProtection="1">
      <alignment horizontal="center" vertical="center" wrapText="1"/>
      <protection locked="0"/>
    </xf>
    <xf numFmtId="0" fontId="20" fillId="60" borderId="35" xfId="0" applyFont="1" applyFill="1" applyBorder="1" applyAlignment="1" applyProtection="1">
      <alignment horizontal="center" vertical="center" wrapText="1"/>
      <protection locked="0"/>
    </xf>
    <xf numFmtId="0" fontId="20" fillId="57" borderId="39" xfId="0" applyFont="1" applyFill="1" applyBorder="1" applyAlignment="1" applyProtection="1">
      <alignment horizontal="center" vertical="center" wrapText="1"/>
      <protection locked="0"/>
    </xf>
    <xf numFmtId="0" fontId="20" fillId="57" borderId="38" xfId="0" applyFont="1" applyFill="1" applyBorder="1" applyAlignment="1" applyProtection="1">
      <alignment horizontal="center" vertical="center" wrapText="1"/>
      <protection locked="0"/>
    </xf>
    <xf numFmtId="0" fontId="20" fillId="57" borderId="35" xfId="0" applyFont="1" applyFill="1" applyBorder="1" applyAlignment="1" applyProtection="1">
      <alignment horizontal="center" vertical="center" wrapText="1"/>
    </xf>
    <xf numFmtId="0" fontId="20" fillId="60" borderId="35" xfId="0" applyFont="1" applyFill="1" applyBorder="1" applyAlignment="1" applyProtection="1">
      <alignment horizontal="center" vertical="center" wrapText="1"/>
    </xf>
    <xf numFmtId="0" fontId="20" fillId="59" borderId="39" xfId="0" applyFont="1" applyFill="1" applyBorder="1" applyAlignment="1" applyProtection="1">
      <alignment horizontal="center" vertical="center" wrapText="1"/>
    </xf>
    <xf numFmtId="0" fontId="20" fillId="58" borderId="38" xfId="0" applyFont="1" applyFill="1" applyBorder="1" applyAlignment="1" applyProtection="1">
      <alignment horizontal="center" vertical="center" wrapText="1"/>
    </xf>
    <xf numFmtId="0" fontId="20" fillId="58" borderId="35" xfId="0" applyFont="1" applyFill="1" applyBorder="1" applyAlignment="1" applyProtection="1">
      <alignment horizontal="center" vertical="center" wrapText="1"/>
    </xf>
    <xf numFmtId="0" fontId="20" fillId="58" borderId="39" xfId="0" applyFont="1" applyFill="1" applyBorder="1" applyAlignment="1" applyProtection="1">
      <alignment horizontal="center" vertical="center" wrapText="1"/>
    </xf>
    <xf numFmtId="0" fontId="20" fillId="59" borderId="35" xfId="0" applyFont="1" applyFill="1" applyBorder="1" applyAlignment="1" applyProtection="1">
      <alignment horizontal="center" vertical="center" wrapText="1"/>
    </xf>
    <xf numFmtId="0" fontId="20" fillId="57" borderId="39" xfId="0" applyFont="1" applyFill="1" applyBorder="1" applyAlignment="1" applyProtection="1">
      <alignment horizontal="center" vertical="center" wrapText="1"/>
    </xf>
    <xf numFmtId="0" fontId="20" fillId="57" borderId="38" xfId="0" applyFont="1" applyFill="1" applyBorder="1" applyAlignment="1" applyProtection="1">
      <alignment horizontal="center" vertical="center" wrapText="1"/>
    </xf>
    <xf numFmtId="0" fontId="20" fillId="61" borderId="35" xfId="0" applyFont="1" applyFill="1" applyBorder="1" applyAlignment="1" applyProtection="1">
      <alignment horizontal="center" vertical="center" wrapText="1"/>
      <protection locked="0"/>
    </xf>
    <xf numFmtId="0" fontId="20" fillId="62" borderId="35" xfId="0" applyFont="1" applyFill="1" applyBorder="1" applyAlignment="1" applyProtection="1">
      <alignment horizontal="center" vertical="center" wrapText="1"/>
      <protection locked="0"/>
    </xf>
    <xf numFmtId="0" fontId="20" fillId="63" borderId="39" xfId="0" applyFont="1" applyFill="1" applyBorder="1" applyAlignment="1" applyProtection="1">
      <alignment horizontal="center" vertical="center" wrapText="1"/>
      <protection locked="0"/>
    </xf>
    <xf numFmtId="0" fontId="20" fillId="64" borderId="38" xfId="0" applyFont="1" applyFill="1" applyBorder="1" applyAlignment="1" applyProtection="1">
      <alignment horizontal="center" vertical="center" wrapText="1"/>
      <protection locked="0"/>
    </xf>
    <xf numFmtId="0" fontId="20" fillId="64" borderId="35" xfId="0" applyFont="1" applyFill="1" applyBorder="1" applyAlignment="1" applyProtection="1">
      <alignment horizontal="center" vertical="center" wrapText="1"/>
      <protection locked="0"/>
    </xf>
    <xf numFmtId="0" fontId="20" fillId="64" borderId="39" xfId="0" applyFont="1" applyFill="1" applyBorder="1" applyAlignment="1" applyProtection="1">
      <alignment horizontal="center" vertical="center" wrapText="1"/>
      <protection locked="0"/>
    </xf>
    <xf numFmtId="0" fontId="20" fillId="63" borderId="35" xfId="0" applyFont="1" applyFill="1" applyBorder="1" applyAlignment="1" applyProtection="1">
      <alignment horizontal="center" vertical="center" wrapText="1"/>
      <protection locked="0"/>
    </xf>
    <xf numFmtId="0" fontId="20" fillId="61" borderId="39" xfId="0" applyFont="1" applyFill="1" applyBorder="1" applyAlignment="1" applyProtection="1">
      <alignment horizontal="center" vertical="center" wrapText="1"/>
      <protection locked="0"/>
    </xf>
    <xf numFmtId="0" fontId="20" fillId="61" borderId="38" xfId="0" applyFont="1" applyFill="1" applyBorder="1" applyAlignment="1" applyProtection="1">
      <alignment horizontal="center" vertical="center" wrapText="1"/>
      <protection locked="0"/>
    </xf>
    <xf numFmtId="0" fontId="20" fillId="61" borderId="35" xfId="0" applyFont="1" applyFill="1" applyBorder="1" applyAlignment="1" applyProtection="1">
      <alignment horizontal="center" vertical="center" wrapText="1"/>
    </xf>
    <xf numFmtId="0" fontId="20" fillId="64" borderId="35" xfId="0" applyFont="1" applyFill="1" applyBorder="1" applyAlignment="1" applyProtection="1">
      <alignment horizontal="center" vertical="center" wrapText="1"/>
    </xf>
    <xf numFmtId="0" fontId="20" fillId="61" borderId="39" xfId="0" applyFont="1" applyFill="1" applyBorder="1" applyAlignment="1" applyProtection="1">
      <alignment horizontal="center" vertical="center" wrapText="1"/>
    </xf>
    <xf numFmtId="0" fontId="20" fillId="64" borderId="38" xfId="0" applyFont="1" applyFill="1" applyBorder="1" applyAlignment="1" applyProtection="1">
      <alignment horizontal="center" vertical="center" wrapText="1"/>
    </xf>
    <xf numFmtId="0" fontId="20" fillId="64" borderId="39" xfId="0" applyFont="1" applyFill="1" applyBorder="1" applyAlignment="1" applyProtection="1">
      <alignment horizontal="center" vertical="center" wrapText="1"/>
    </xf>
    <xf numFmtId="0" fontId="20" fillId="61" borderId="38" xfId="0" applyFont="1" applyFill="1" applyBorder="1" applyAlignment="1" applyProtection="1">
      <alignment horizontal="center" vertical="center" wrapText="1"/>
    </xf>
    <xf numFmtId="0" fontId="20" fillId="62" borderId="35" xfId="0" applyFont="1" applyFill="1" applyBorder="1" applyAlignment="1" applyProtection="1">
      <alignment horizontal="center" vertical="center" wrapText="1"/>
    </xf>
    <xf numFmtId="0" fontId="20" fillId="63" borderId="35" xfId="0" applyFont="1" applyFill="1" applyBorder="1" applyAlignment="1" applyProtection="1">
      <alignment horizontal="center" vertical="center" wrapText="1"/>
    </xf>
    <xf numFmtId="0" fontId="20" fillId="63" borderId="39" xfId="0" applyFont="1" applyFill="1" applyBorder="1" applyAlignment="1" applyProtection="1">
      <alignment horizontal="center" vertical="center" wrapText="1"/>
    </xf>
    <xf numFmtId="0" fontId="20" fillId="65" borderId="35" xfId="0" applyFont="1" applyFill="1" applyBorder="1" applyAlignment="1" applyProtection="1">
      <alignment horizontal="center" vertical="center" wrapText="1"/>
      <protection locked="0"/>
    </xf>
    <xf numFmtId="0" fontId="20" fillId="66" borderId="35" xfId="0" applyFont="1" applyFill="1" applyBorder="1" applyAlignment="1" applyProtection="1">
      <alignment horizontal="center" vertical="center" wrapText="1"/>
      <protection locked="0"/>
    </xf>
    <xf numFmtId="0" fontId="20" fillId="67" borderId="39" xfId="0" applyFont="1" applyFill="1" applyBorder="1" applyAlignment="1" applyProtection="1">
      <alignment horizontal="center" vertical="center" wrapText="1"/>
      <protection locked="0"/>
    </xf>
    <xf numFmtId="0" fontId="20" fillId="68" borderId="38" xfId="0" applyFont="1" applyFill="1" applyBorder="1" applyAlignment="1" applyProtection="1">
      <alignment horizontal="center" vertical="center" wrapText="1"/>
      <protection locked="0"/>
    </xf>
    <xf numFmtId="0" fontId="20" fillId="68" borderId="35" xfId="0" applyFont="1" applyFill="1" applyBorder="1" applyAlignment="1" applyProtection="1">
      <alignment horizontal="center" vertical="center" wrapText="1"/>
      <protection locked="0"/>
    </xf>
    <xf numFmtId="0" fontId="20" fillId="68" borderId="39" xfId="0" applyFont="1" applyFill="1" applyBorder="1" applyAlignment="1" applyProtection="1">
      <alignment horizontal="center" vertical="center" wrapText="1"/>
      <protection locked="0"/>
    </xf>
    <xf numFmtId="0" fontId="20" fillId="67" borderId="35" xfId="0" applyFont="1" applyFill="1" applyBorder="1" applyAlignment="1" applyProtection="1">
      <alignment horizontal="center" vertical="center" wrapText="1"/>
      <protection locked="0"/>
    </xf>
    <xf numFmtId="0" fontId="20" fillId="65" borderId="39" xfId="0" applyFont="1" applyFill="1" applyBorder="1" applyAlignment="1" applyProtection="1">
      <alignment horizontal="center" vertical="center" wrapText="1"/>
      <protection locked="0"/>
    </xf>
    <xf numFmtId="0" fontId="20" fillId="65" borderId="38" xfId="0" applyFont="1" applyFill="1" applyBorder="1" applyAlignment="1" applyProtection="1">
      <alignment horizontal="center" vertical="center" wrapText="1"/>
      <protection locked="0"/>
    </xf>
    <xf numFmtId="0" fontId="20" fillId="65" borderId="35" xfId="0" applyFont="1" applyFill="1" applyBorder="1" applyAlignment="1" applyProtection="1">
      <alignment horizontal="center" vertical="center" wrapText="1"/>
    </xf>
    <xf numFmtId="0" fontId="20" fillId="66" borderId="35" xfId="0" applyFont="1" applyFill="1" applyBorder="1" applyAlignment="1" applyProtection="1">
      <alignment horizontal="center" vertical="center" wrapText="1"/>
    </xf>
    <xf numFmtId="0" fontId="20" fillId="67" borderId="39" xfId="0" applyFont="1" applyFill="1" applyBorder="1" applyAlignment="1" applyProtection="1">
      <alignment horizontal="center" vertical="center" wrapText="1"/>
    </xf>
    <xf numFmtId="0" fontId="20" fillId="68" borderId="38" xfId="0" applyFont="1" applyFill="1" applyBorder="1" applyAlignment="1" applyProtection="1">
      <alignment horizontal="center" vertical="center" wrapText="1"/>
    </xf>
    <xf numFmtId="0" fontId="20" fillId="68" borderId="35" xfId="0" applyFont="1" applyFill="1" applyBorder="1" applyAlignment="1" applyProtection="1">
      <alignment horizontal="center" vertical="center" wrapText="1"/>
    </xf>
    <xf numFmtId="0" fontId="20" fillId="68" borderId="39" xfId="0" applyFont="1" applyFill="1" applyBorder="1" applyAlignment="1" applyProtection="1">
      <alignment horizontal="center" vertical="center" wrapText="1"/>
    </xf>
    <xf numFmtId="0" fontId="20" fillId="67" borderId="35" xfId="0" applyFont="1" applyFill="1" applyBorder="1" applyAlignment="1" applyProtection="1">
      <alignment horizontal="center" vertical="center" wrapText="1"/>
    </xf>
    <xf numFmtId="0" fontId="20" fillId="65" borderId="39" xfId="0" applyFont="1" applyFill="1" applyBorder="1" applyAlignment="1" applyProtection="1">
      <alignment horizontal="center" vertical="center" wrapText="1"/>
    </xf>
    <xf numFmtId="0" fontId="20" fillId="65" borderId="38" xfId="0" applyFont="1" applyFill="1" applyBorder="1" applyAlignment="1" applyProtection="1">
      <alignment horizontal="center" vertical="center" wrapText="1"/>
    </xf>
    <xf numFmtId="0" fontId="20" fillId="69" borderId="35" xfId="0" applyFont="1" applyFill="1" applyBorder="1" applyAlignment="1" applyProtection="1">
      <alignment horizontal="center" vertical="center" wrapText="1"/>
      <protection locked="0"/>
    </xf>
    <xf numFmtId="0" fontId="20" fillId="70" borderId="35" xfId="0" applyFont="1" applyFill="1" applyBorder="1" applyAlignment="1" applyProtection="1">
      <alignment horizontal="center" vertical="center" wrapText="1"/>
      <protection locked="0"/>
    </xf>
    <xf numFmtId="0" fontId="20" fillId="71" borderId="39" xfId="0" applyFont="1" applyFill="1" applyBorder="1" applyAlignment="1" applyProtection="1">
      <alignment horizontal="center" vertical="center" wrapText="1"/>
      <protection locked="0"/>
    </xf>
    <xf numFmtId="0" fontId="20" fillId="72" borderId="38" xfId="0" applyFont="1" applyFill="1" applyBorder="1" applyAlignment="1" applyProtection="1">
      <alignment horizontal="center" vertical="center" wrapText="1"/>
      <protection locked="0"/>
    </xf>
    <xf numFmtId="0" fontId="20" fillId="72" borderId="35" xfId="0" applyFont="1" applyFill="1" applyBorder="1" applyAlignment="1" applyProtection="1">
      <alignment horizontal="center" vertical="center" wrapText="1"/>
      <protection locked="0"/>
    </xf>
    <xf numFmtId="0" fontId="20" fillId="72" borderId="39" xfId="0" applyFont="1" applyFill="1" applyBorder="1" applyAlignment="1" applyProtection="1">
      <alignment horizontal="center" vertical="center" wrapText="1"/>
      <protection locked="0"/>
    </xf>
    <xf numFmtId="0" fontId="20" fillId="71" borderId="35" xfId="0" applyFont="1" applyFill="1" applyBorder="1" applyAlignment="1" applyProtection="1">
      <alignment horizontal="center" vertical="center" wrapText="1"/>
      <protection locked="0"/>
    </xf>
    <xf numFmtId="0" fontId="20" fillId="69" borderId="39" xfId="0" applyFont="1" applyFill="1" applyBorder="1" applyAlignment="1" applyProtection="1">
      <alignment horizontal="center" vertical="center" wrapText="1"/>
      <protection locked="0"/>
    </xf>
    <xf numFmtId="0" fontId="20" fillId="69" borderId="38" xfId="0" applyFont="1" applyFill="1" applyBorder="1" applyAlignment="1" applyProtection="1">
      <alignment horizontal="center" vertical="center" wrapText="1"/>
      <protection locked="0"/>
    </xf>
    <xf numFmtId="0" fontId="20" fillId="69" borderId="35" xfId="0" applyFont="1" applyFill="1" applyBorder="1" applyAlignment="1" applyProtection="1">
      <alignment horizontal="center" vertical="center" wrapText="1"/>
    </xf>
    <xf numFmtId="0" fontId="20" fillId="70" borderId="35" xfId="0" applyFont="1" applyFill="1" applyBorder="1" applyAlignment="1" applyProtection="1">
      <alignment horizontal="center" vertical="center" wrapText="1"/>
    </xf>
    <xf numFmtId="0" fontId="20" fillId="71" borderId="39" xfId="0" applyFont="1" applyFill="1" applyBorder="1" applyAlignment="1" applyProtection="1">
      <alignment horizontal="center" vertical="center" wrapText="1"/>
    </xf>
    <xf numFmtId="0" fontId="20" fillId="72" borderId="38" xfId="0" applyFont="1" applyFill="1" applyBorder="1" applyAlignment="1" applyProtection="1">
      <alignment horizontal="center" vertical="center" wrapText="1"/>
    </xf>
    <xf numFmtId="0" fontId="20" fillId="72" borderId="35" xfId="0" applyFont="1" applyFill="1" applyBorder="1" applyAlignment="1" applyProtection="1">
      <alignment horizontal="center" vertical="center" wrapText="1"/>
    </xf>
    <xf numFmtId="0" fontId="20" fillId="72" borderId="39" xfId="0" applyFont="1" applyFill="1" applyBorder="1" applyAlignment="1" applyProtection="1">
      <alignment horizontal="center" vertical="center" wrapText="1"/>
    </xf>
    <xf numFmtId="0" fontId="20" fillId="71" borderId="35" xfId="0" applyFont="1" applyFill="1" applyBorder="1" applyAlignment="1" applyProtection="1">
      <alignment horizontal="center" vertical="center" wrapText="1"/>
    </xf>
    <xf numFmtId="0" fontId="20" fillId="69" borderId="39" xfId="0" applyFont="1" applyFill="1" applyBorder="1" applyAlignment="1" applyProtection="1">
      <alignment horizontal="center" vertical="center" wrapText="1"/>
    </xf>
    <xf numFmtId="0" fontId="20" fillId="69" borderId="38" xfId="0" applyFont="1" applyFill="1" applyBorder="1" applyAlignment="1" applyProtection="1">
      <alignment horizontal="center" vertical="center" wrapText="1"/>
    </xf>
    <xf numFmtId="0" fontId="20" fillId="73" borderId="35" xfId="0" applyFont="1" applyFill="1" applyBorder="1" applyAlignment="1" applyProtection="1">
      <alignment horizontal="center" vertical="center" wrapText="1"/>
    </xf>
    <xf numFmtId="0" fontId="20" fillId="73" borderId="39" xfId="0" applyFont="1" applyFill="1" applyBorder="1" applyAlignment="1" applyProtection="1">
      <alignment horizontal="center" vertical="center" wrapText="1"/>
    </xf>
    <xf numFmtId="0" fontId="20" fillId="74" borderId="38" xfId="0" applyFont="1" applyFill="1" applyBorder="1" applyAlignment="1" applyProtection="1">
      <alignment horizontal="center" vertical="center" wrapText="1"/>
    </xf>
    <xf numFmtId="0" fontId="20" fillId="74" borderId="35" xfId="0" applyFont="1" applyFill="1" applyBorder="1" applyAlignment="1" applyProtection="1">
      <alignment horizontal="center" vertical="center" wrapText="1"/>
    </xf>
    <xf numFmtId="0" fontId="20" fillId="74" borderId="39" xfId="0" applyFont="1" applyFill="1" applyBorder="1" applyAlignment="1" applyProtection="1">
      <alignment horizontal="center" vertical="center" wrapText="1"/>
    </xf>
    <xf numFmtId="0" fontId="20" fillId="75" borderId="35" xfId="0" applyFont="1" applyFill="1" applyBorder="1" applyAlignment="1" applyProtection="1">
      <alignment horizontal="center" vertical="center" wrapText="1"/>
    </xf>
    <xf numFmtId="0" fontId="20" fillId="75" borderId="39" xfId="0" applyFont="1" applyFill="1" applyBorder="1" applyAlignment="1" applyProtection="1">
      <alignment horizontal="center" vertical="center" wrapText="1"/>
    </xf>
    <xf numFmtId="0" fontId="20" fillId="76" borderId="35" xfId="0" applyFont="1" applyFill="1" applyBorder="1" applyAlignment="1" applyProtection="1">
      <alignment horizontal="center" vertical="center" wrapText="1"/>
    </xf>
    <xf numFmtId="0" fontId="20" fillId="73" borderId="38" xfId="0" applyFont="1" applyFill="1" applyBorder="1" applyAlignment="1" applyProtection="1">
      <alignment horizontal="center" vertical="center" wrapText="1"/>
    </xf>
    <xf numFmtId="0" fontId="42" fillId="77" borderId="21" xfId="0" applyFont="1" applyFill="1" applyBorder="1" applyAlignment="1">
      <alignment horizontal="center" vertical="center" wrapText="1"/>
    </xf>
    <xf numFmtId="0" fontId="40" fillId="41" borderId="22" xfId="0" applyFont="1" applyFill="1" applyBorder="1" applyAlignment="1">
      <alignment horizontal="center" vertical="center" wrapText="1"/>
    </xf>
    <xf numFmtId="0" fontId="2" fillId="42" borderId="22" xfId="0" applyFont="1" applyFill="1" applyBorder="1" applyAlignment="1">
      <alignment horizontal="center" vertical="center" wrapText="1"/>
    </xf>
    <xf numFmtId="0" fontId="40" fillId="45" borderId="22" xfId="0" applyFont="1" applyFill="1" applyBorder="1" applyAlignment="1">
      <alignment horizontal="center" vertical="center" wrapText="1"/>
    </xf>
    <xf numFmtId="0" fontId="40" fillId="46" borderId="22" xfId="0" applyFont="1" applyFill="1" applyBorder="1" applyAlignment="1">
      <alignment horizontal="center" vertical="center" wrapText="1"/>
    </xf>
    <xf numFmtId="0" fontId="40" fillId="43" borderId="22" xfId="0" applyFont="1" applyFill="1" applyBorder="1" applyAlignment="1">
      <alignment horizontal="center" vertical="center" wrapText="1"/>
    </xf>
    <xf numFmtId="0" fontId="40" fillId="44" borderId="22" xfId="0" applyFont="1" applyFill="1" applyBorder="1" applyAlignment="1">
      <alignment horizontal="center" vertical="center" wrapText="1"/>
    </xf>
    <xf numFmtId="0" fontId="40" fillId="11" borderId="23" xfId="0" applyFont="1" applyFill="1" applyBorder="1" applyAlignment="1">
      <alignment horizontal="center" vertical="center" wrapText="1"/>
    </xf>
    <xf numFmtId="0" fontId="43" fillId="77" borderId="24" xfId="0" applyFont="1" applyFill="1" applyBorder="1" applyAlignment="1">
      <alignment horizontal="center" vertical="center" wrapText="1"/>
    </xf>
    <xf numFmtId="0" fontId="41" fillId="41" borderId="25" xfId="0" applyFont="1" applyFill="1" applyBorder="1" applyAlignment="1">
      <alignment horizontal="center" vertical="center" wrapText="1"/>
    </xf>
    <xf numFmtId="0" fontId="19" fillId="42" borderId="25" xfId="0" applyFont="1" applyFill="1" applyBorder="1" applyAlignment="1">
      <alignment horizontal="center" vertical="center" wrapText="1"/>
    </xf>
    <xf numFmtId="0" fontId="41" fillId="45" borderId="25" xfId="0" applyFont="1" applyFill="1" applyBorder="1" applyAlignment="1">
      <alignment horizontal="center" vertical="center" wrapText="1"/>
    </xf>
    <xf numFmtId="0" fontId="41" fillId="46" borderId="25" xfId="0" applyFont="1" applyFill="1" applyBorder="1" applyAlignment="1">
      <alignment horizontal="center" vertical="center" wrapText="1"/>
    </xf>
    <xf numFmtId="0" fontId="41" fillId="43" borderId="25" xfId="0" applyFont="1" applyFill="1" applyBorder="1" applyAlignment="1">
      <alignment horizontal="center" vertical="center" wrapText="1"/>
    </xf>
    <xf numFmtId="0" fontId="41" fillId="44" borderId="25" xfId="0" applyFont="1" applyFill="1" applyBorder="1" applyAlignment="1">
      <alignment horizontal="center" vertical="center" wrapText="1"/>
    </xf>
    <xf numFmtId="0" fontId="41" fillId="11" borderId="26" xfId="0" applyFont="1" applyFill="1" applyBorder="1" applyAlignment="1">
      <alignment horizontal="center" vertical="center" wrapText="1"/>
    </xf>
    <xf numFmtId="0" fontId="42" fillId="77" borderId="29" xfId="0" applyFont="1" applyFill="1" applyBorder="1" applyAlignment="1">
      <alignment horizontal="center" vertical="center" wrapText="1"/>
    </xf>
    <xf numFmtId="0" fontId="43" fillId="77" borderId="31" xfId="0" applyFont="1" applyFill="1" applyBorder="1" applyAlignment="1">
      <alignment horizontal="center" vertical="center" wrapText="1"/>
    </xf>
    <xf numFmtId="0" fontId="16" fillId="0" borderId="35" xfId="0" applyFont="1" applyBorder="1" applyAlignment="1">
      <alignment horizontal="center" vertical="center"/>
    </xf>
    <xf numFmtId="0" fontId="0" fillId="39" borderId="41" xfId="0" applyFill="1" applyBorder="1"/>
    <xf numFmtId="0" fontId="0" fillId="40" borderId="41" xfId="0" applyFill="1" applyBorder="1"/>
    <xf numFmtId="0" fontId="16" fillId="0" borderId="40" xfId="0" applyFont="1" applyBorder="1" applyAlignment="1">
      <alignment horizontal="left" vertical="top" wrapText="1" indent="1"/>
    </xf>
    <xf numFmtId="0" fontId="16" fillId="0" borderId="40" xfId="0" applyFont="1" applyBorder="1" applyAlignment="1">
      <alignment horizontal="center" vertical="center"/>
    </xf>
    <xf numFmtId="0" fontId="16" fillId="0" borderId="42" xfId="0" applyFont="1" applyBorder="1" applyAlignment="1">
      <alignment horizontal="center" vertical="center"/>
    </xf>
    <xf numFmtId="0" fontId="47" fillId="4" borderId="0" xfId="0" applyFont="1" applyFill="1"/>
    <xf numFmtId="0" fontId="44" fillId="78" borderId="43" xfId="0" applyFont="1" applyFill="1" applyBorder="1" applyAlignment="1">
      <alignment horizontal="center" vertical="center" wrapText="1"/>
    </xf>
    <xf numFmtId="0" fontId="44" fillId="78" borderId="44" xfId="0" applyFont="1" applyFill="1" applyBorder="1" applyAlignment="1">
      <alignment horizontal="center" vertical="center" wrapText="1"/>
    </xf>
    <xf numFmtId="0" fontId="44" fillId="78" borderId="45" xfId="0" applyFont="1" applyFill="1" applyBorder="1" applyAlignment="1">
      <alignment horizontal="center" vertical="center" wrapText="1"/>
    </xf>
    <xf numFmtId="0" fontId="47" fillId="0" borderId="49" xfId="0" applyFont="1" applyFill="1" applyBorder="1" applyAlignment="1">
      <alignment horizontal="center" vertical="center" wrapText="1"/>
    </xf>
    <xf numFmtId="0" fontId="46" fillId="4" borderId="40" xfId="0" applyFont="1" applyFill="1" applyBorder="1" applyAlignment="1">
      <alignment horizontal="center" vertical="center" wrapText="1"/>
    </xf>
    <xf numFmtId="0" fontId="47" fillId="0" borderId="35" xfId="0" applyFont="1" applyFill="1" applyBorder="1" applyAlignment="1">
      <alignment horizontal="center" vertical="center" wrapText="1"/>
    </xf>
    <xf numFmtId="0" fontId="46" fillId="4" borderId="50" xfId="0" applyFont="1" applyFill="1" applyBorder="1" applyAlignment="1">
      <alignment horizontal="center" vertical="center" wrapText="1"/>
    </xf>
    <xf numFmtId="0" fontId="47" fillId="0" borderId="51" xfId="0" applyFont="1" applyFill="1" applyBorder="1" applyAlignment="1">
      <alignment horizontal="center" vertical="center" wrapText="1"/>
    </xf>
    <xf numFmtId="0" fontId="47" fillId="4" borderId="52" xfId="0" applyFont="1" applyFill="1" applyBorder="1" applyAlignment="1">
      <alignment horizontal="center" vertical="center" wrapText="1"/>
    </xf>
    <xf numFmtId="0" fontId="47" fillId="0" borderId="38" xfId="0" applyFont="1" applyFill="1" applyBorder="1" applyAlignment="1">
      <alignment horizontal="center" vertical="center" wrapText="1"/>
    </xf>
    <xf numFmtId="0" fontId="47" fillId="4" borderId="40" xfId="0" applyFont="1" applyFill="1" applyBorder="1" applyAlignment="1">
      <alignment horizontal="center" vertical="center" wrapText="1"/>
    </xf>
    <xf numFmtId="0" fontId="46" fillId="4" borderId="52" xfId="0" applyFont="1" applyFill="1" applyBorder="1" applyAlignment="1">
      <alignment horizontal="center" vertical="center" wrapText="1"/>
    </xf>
    <xf numFmtId="0" fontId="47" fillId="0" borderId="39" xfId="0" applyFont="1" applyFill="1" applyBorder="1" applyAlignment="1">
      <alignment horizontal="center" vertical="center" wrapText="1"/>
    </xf>
    <xf numFmtId="0" fontId="20" fillId="4" borderId="41" xfId="0" applyFont="1" applyFill="1" applyBorder="1" applyAlignment="1" applyProtection="1">
      <alignment horizontal="center" vertical="center" wrapText="1"/>
    </xf>
    <xf numFmtId="0" fontId="20" fillId="24" borderId="41" xfId="0" applyFont="1" applyFill="1" applyBorder="1" applyAlignment="1" applyProtection="1">
      <alignment horizontal="center" vertical="center" wrapText="1"/>
    </xf>
    <xf numFmtId="0" fontId="20" fillId="4" borderId="54" xfId="0" applyFont="1" applyFill="1" applyBorder="1" applyAlignment="1" applyProtection="1">
      <alignment horizontal="center" vertical="center" wrapText="1"/>
    </xf>
    <xf numFmtId="0" fontId="20" fillId="34" borderId="55" xfId="0" applyFont="1" applyFill="1" applyBorder="1" applyAlignment="1" applyProtection="1">
      <alignment horizontal="center" vertical="center" wrapText="1"/>
    </xf>
    <xf numFmtId="0" fontId="20" fillId="34" borderId="41" xfId="0" applyFont="1" applyFill="1" applyBorder="1" applyAlignment="1" applyProtection="1">
      <alignment horizontal="center" vertical="center" wrapText="1"/>
    </xf>
    <xf numFmtId="0" fontId="20" fillId="34" borderId="54" xfId="0" applyFont="1" applyFill="1" applyBorder="1" applyAlignment="1" applyProtection="1">
      <alignment horizontal="center" vertical="center" wrapText="1"/>
    </xf>
    <xf numFmtId="0" fontId="16" fillId="0" borderId="40" xfId="0" applyFont="1" applyBorder="1" applyAlignment="1" applyProtection="1">
      <alignment horizontal="left" vertical="center" wrapText="1"/>
    </xf>
    <xf numFmtId="0" fontId="16" fillId="24" borderId="40" xfId="0" applyFont="1" applyFill="1" applyBorder="1" applyAlignment="1" applyProtection="1">
      <alignment horizontal="left" vertical="center" wrapText="1"/>
    </xf>
    <xf numFmtId="0" fontId="16" fillId="0" borderId="53" xfId="0" applyFont="1" applyBorder="1" applyAlignment="1" applyProtection="1">
      <alignment horizontal="left" vertical="center" wrapText="1"/>
    </xf>
    <xf numFmtId="0" fontId="16" fillId="35" borderId="52" xfId="0" applyFont="1" applyFill="1" applyBorder="1" applyAlignment="1" applyProtection="1">
      <alignment horizontal="left" vertical="center" wrapText="1"/>
    </xf>
    <xf numFmtId="0" fontId="16" fillId="35" borderId="40" xfId="0" applyFont="1" applyFill="1" applyBorder="1" applyAlignment="1" applyProtection="1">
      <alignment horizontal="left" vertical="center" wrapText="1"/>
    </xf>
    <xf numFmtId="0" fontId="16" fillId="35" borderId="53" xfId="0" applyFont="1" applyFill="1" applyBorder="1" applyAlignment="1" applyProtection="1">
      <alignment horizontal="left" vertical="center" wrapText="1"/>
    </xf>
    <xf numFmtId="0" fontId="16" fillId="34" borderId="40" xfId="0" applyFont="1" applyFill="1" applyBorder="1" applyAlignment="1" applyProtection="1">
      <alignment horizontal="left" vertical="center" wrapText="1"/>
    </xf>
    <xf numFmtId="0" fontId="20" fillId="4" borderId="55" xfId="0" applyFont="1" applyFill="1" applyBorder="1" applyAlignment="1" applyProtection="1">
      <alignment horizontal="center" vertical="center" wrapText="1"/>
    </xf>
    <xf numFmtId="0" fontId="16" fillId="28" borderId="40" xfId="0" applyFont="1" applyFill="1" applyBorder="1" applyAlignment="1" applyProtection="1">
      <alignment horizontal="left" vertical="center" wrapText="1"/>
    </xf>
    <xf numFmtId="0" fontId="16" fillId="0" borderId="52" xfId="0" applyFont="1" applyBorder="1" applyAlignment="1" applyProtection="1">
      <alignment horizontal="left" vertical="center" wrapText="1"/>
    </xf>
    <xf numFmtId="0" fontId="20" fillId="31" borderId="55" xfId="0" applyFont="1" applyFill="1" applyBorder="1" applyAlignment="1" applyProtection="1">
      <alignment horizontal="center" vertical="center" wrapText="1"/>
    </xf>
    <xf numFmtId="0" fontId="20" fillId="31" borderId="41" xfId="0" applyFont="1" applyFill="1" applyBorder="1" applyAlignment="1" applyProtection="1">
      <alignment horizontal="center" vertical="center" wrapText="1"/>
    </xf>
    <xf numFmtId="0" fontId="16" fillId="32" borderId="52" xfId="0" applyFont="1" applyFill="1" applyBorder="1" applyAlignment="1" applyProtection="1">
      <alignment horizontal="left" vertical="center" wrapText="1"/>
    </xf>
    <xf numFmtId="0" fontId="16" fillId="32" borderId="40" xfId="0" applyFont="1" applyFill="1" applyBorder="1" applyAlignment="1" applyProtection="1">
      <alignment horizontal="left" vertical="center" wrapText="1"/>
    </xf>
    <xf numFmtId="0" fontId="16" fillId="34" borderId="53" xfId="0" applyFont="1" applyFill="1" applyBorder="1" applyAlignment="1" applyProtection="1">
      <alignment horizontal="left" vertical="center" wrapText="1"/>
    </xf>
    <xf numFmtId="0" fontId="16" fillId="34" borderId="52" xfId="0" applyFont="1" applyFill="1" applyBorder="1" applyAlignment="1" applyProtection="1">
      <alignment horizontal="left" vertical="center" wrapText="1"/>
    </xf>
    <xf numFmtId="0" fontId="42" fillId="77" borderId="57" xfId="0" applyNumberFormat="1" applyFont="1" applyFill="1" applyBorder="1" applyAlignment="1" applyProtection="1">
      <alignment horizontal="left" vertical="center" wrapText="1" indent="1"/>
    </xf>
    <xf numFmtId="0" fontId="42" fillId="77" borderId="58" xfId="0" applyNumberFormat="1" applyFont="1" applyFill="1" applyBorder="1" applyAlignment="1" applyProtection="1">
      <alignment horizontal="left" vertical="center" wrapText="1" indent="1"/>
    </xf>
    <xf numFmtId="0" fontId="42" fillId="77" borderId="59" xfId="0" applyNumberFormat="1" applyFont="1" applyFill="1" applyBorder="1" applyAlignment="1" applyProtection="1">
      <alignment horizontal="left" vertical="center" wrapText="1" indent="1"/>
    </xf>
    <xf numFmtId="0" fontId="16" fillId="4" borderId="56" xfId="0" applyNumberFormat="1" applyFont="1" applyFill="1" applyBorder="1" applyAlignment="1" applyProtection="1">
      <alignment horizontal="left" vertical="center" wrapText="1" indent="1"/>
      <protection locked="0"/>
    </xf>
    <xf numFmtId="164" fontId="16" fillId="4" borderId="56" xfId="0" applyNumberFormat="1" applyFont="1" applyFill="1" applyBorder="1" applyAlignment="1" applyProtection="1">
      <alignment horizontal="left" vertical="center" wrapText="1" indent="1"/>
      <protection locked="0"/>
    </xf>
    <xf numFmtId="0" fontId="50" fillId="4" borderId="0" xfId="0" applyFont="1" applyFill="1" applyBorder="1" applyAlignment="1"/>
    <xf numFmtId="0" fontId="0" fillId="4" borderId="0" xfId="0" applyFill="1" applyBorder="1"/>
    <xf numFmtId="0" fontId="49" fillId="4" borderId="0" xfId="0" applyFont="1" applyFill="1" applyBorder="1" applyAlignment="1"/>
    <xf numFmtId="0" fontId="49" fillId="4" borderId="0" xfId="0" applyFont="1" applyFill="1" applyBorder="1" applyAlignment="1">
      <alignment horizontal="left" wrapText="1"/>
    </xf>
    <xf numFmtId="0" fontId="0" fillId="4" borderId="0" xfId="0" applyFill="1" applyBorder="1" applyAlignment="1">
      <alignment vertical="top" wrapText="1"/>
    </xf>
    <xf numFmtId="0" fontId="31" fillId="4" borderId="0" xfId="0" applyFont="1" applyFill="1" applyBorder="1" applyAlignment="1">
      <alignment horizontal="left" vertical="top" wrapText="1"/>
    </xf>
    <xf numFmtId="0" fontId="31" fillId="4" borderId="0" xfId="0" applyFont="1" applyFill="1" applyBorder="1" applyAlignment="1">
      <alignment horizontal="left" vertical="top"/>
    </xf>
    <xf numFmtId="0" fontId="31" fillId="4" borderId="0" xfId="0" applyFont="1" applyFill="1" applyBorder="1"/>
    <xf numFmtId="0" fontId="51" fillId="4" borderId="0" xfId="0" applyFont="1" applyFill="1" applyBorder="1"/>
    <xf numFmtId="0" fontId="31" fillId="4" borderId="0" xfId="0" applyFont="1" applyFill="1" applyBorder="1" applyAlignment="1">
      <alignment vertical="center"/>
    </xf>
    <xf numFmtId="0" fontId="44" fillId="4" borderId="0" xfId="0" applyFont="1" applyFill="1" applyBorder="1" applyAlignment="1">
      <alignment horizontal="right" vertical="center"/>
    </xf>
    <xf numFmtId="0" fontId="44" fillId="41" borderId="0" xfId="0" applyFont="1" applyFill="1" applyBorder="1" applyAlignment="1">
      <alignment horizontal="right" vertical="center" indent="1"/>
    </xf>
    <xf numFmtId="0" fontId="44" fillId="42" borderId="0" xfId="0" applyFont="1" applyFill="1" applyBorder="1" applyAlignment="1">
      <alignment horizontal="right" vertical="center" indent="1"/>
    </xf>
    <xf numFmtId="0" fontId="44" fillId="43" borderId="0" xfId="0" applyFont="1" applyFill="1" applyBorder="1" applyAlignment="1">
      <alignment horizontal="right" vertical="center" indent="1"/>
    </xf>
    <xf numFmtId="0" fontId="47" fillId="4" borderId="0" xfId="0" applyFont="1" applyFill="1" applyBorder="1" applyAlignment="1">
      <alignment horizontal="left" vertical="top" wrapText="1" indent="1"/>
    </xf>
    <xf numFmtId="0" fontId="52" fillId="4" borderId="0" xfId="0" applyFont="1" applyFill="1" applyBorder="1" applyAlignment="1">
      <alignment horizontal="left" vertical="top" wrapText="1" indent="1"/>
    </xf>
    <xf numFmtId="0" fontId="53" fillId="4" borderId="60" xfId="0" applyFont="1" applyFill="1" applyBorder="1" applyAlignment="1">
      <alignment horizontal="left"/>
    </xf>
    <xf numFmtId="0" fontId="52" fillId="4" borderId="60" xfId="0" applyFont="1" applyFill="1" applyBorder="1" applyAlignment="1"/>
    <xf numFmtId="0" fontId="53" fillId="4" borderId="0" xfId="0" applyFont="1" applyFill="1" applyBorder="1" applyAlignment="1">
      <alignment horizontal="left" vertical="center" wrapText="1"/>
    </xf>
    <xf numFmtId="0" fontId="52" fillId="4" borderId="0" xfId="0" applyFont="1" applyFill="1" applyBorder="1" applyAlignment="1">
      <alignment horizontal="center" vertical="top"/>
    </xf>
    <xf numFmtId="0" fontId="53" fillId="4" borderId="60" xfId="0" applyFont="1" applyFill="1" applyBorder="1" applyAlignment="1">
      <alignment horizontal="left" vertical="center" wrapText="1" indent="1"/>
    </xf>
    <xf numFmtId="0" fontId="53" fillId="4" borderId="60" xfId="0" applyFont="1" applyFill="1" applyBorder="1" applyAlignment="1">
      <alignment horizontal="left" vertical="center" indent="1"/>
    </xf>
    <xf numFmtId="0" fontId="52" fillId="4" borderId="60" xfId="0" quotePrefix="1" applyFont="1" applyFill="1" applyBorder="1" applyAlignment="1">
      <alignment horizontal="left" vertical="top" indent="1"/>
    </xf>
    <xf numFmtId="0" fontId="55" fillId="4" borderId="0" xfId="0" applyFont="1" applyFill="1" applyBorder="1" applyAlignment="1"/>
    <xf numFmtId="0" fontId="56" fillId="4" borderId="0" xfId="0" applyFont="1" applyFill="1" applyBorder="1" applyAlignment="1"/>
    <xf numFmtId="0" fontId="52" fillId="4" borderId="0" xfId="0" applyFont="1" applyFill="1" applyBorder="1" applyAlignment="1">
      <alignment horizontal="left" vertical="center" wrapText="1" indent="1"/>
    </xf>
    <xf numFmtId="0" fontId="52" fillId="4" borderId="0" xfId="0" applyFont="1" applyFill="1" applyBorder="1" applyAlignment="1">
      <alignment horizontal="left" vertical="top" indent="1"/>
    </xf>
    <xf numFmtId="0" fontId="50" fillId="4" borderId="0" xfId="0" applyNumberFormat="1" applyFont="1" applyFill="1" applyAlignment="1" applyProtection="1">
      <alignment horizontal="left" vertical="center" wrapText="1"/>
    </xf>
    <xf numFmtId="0" fontId="50" fillId="4" borderId="0" xfId="0" applyNumberFormat="1" applyFont="1" applyFill="1" applyAlignment="1" applyProtection="1">
      <alignment horizontal="left" vertical="center"/>
    </xf>
    <xf numFmtId="0" fontId="49" fillId="4" borderId="0" xfId="0" applyNumberFormat="1" applyFont="1" applyFill="1" applyAlignment="1" applyProtection="1">
      <alignment horizontal="left" vertical="center" wrapText="1"/>
    </xf>
    <xf numFmtId="0" fontId="33" fillId="0" borderId="0" xfId="0" applyFont="1" applyFill="1" applyBorder="1" applyAlignment="1" applyProtection="1">
      <alignment horizontal="left" vertical="center" wrapText="1"/>
    </xf>
    <xf numFmtId="0" fontId="26" fillId="0" borderId="0" xfId="0" applyFont="1" applyFill="1" applyBorder="1" applyAlignment="1" applyProtection="1">
      <alignment horizontal="left" vertical="center" wrapText="1"/>
    </xf>
    <xf numFmtId="0" fontId="35" fillId="0" borderId="0" xfId="0" applyFont="1" applyFill="1" applyBorder="1" applyAlignment="1" applyProtection="1">
      <alignment horizontal="left" vertical="center" wrapText="1"/>
    </xf>
    <xf numFmtId="0" fontId="2" fillId="0" borderId="0" xfId="0" applyFont="1" applyFill="1" applyBorder="1" applyAlignment="1" applyProtection="1">
      <alignment horizontal="center" vertical="center" wrapText="1"/>
    </xf>
    <xf numFmtId="0" fontId="16" fillId="0" borderId="0" xfId="0" applyFont="1" applyFill="1" applyBorder="1" applyAlignment="1" applyProtection="1">
      <alignment horizontal="right" vertical="center" wrapText="1"/>
    </xf>
    <xf numFmtId="0" fontId="2" fillId="47" borderId="21" xfId="0" applyFont="1" applyFill="1" applyBorder="1" applyAlignment="1" applyProtection="1">
      <alignment horizontal="center" vertical="center" wrapText="1"/>
    </xf>
    <xf numFmtId="0" fontId="2" fillId="47" borderId="23" xfId="0" applyFont="1" applyFill="1" applyBorder="1" applyAlignment="1" applyProtection="1">
      <alignment horizontal="center" vertical="center" wrapText="1"/>
    </xf>
    <xf numFmtId="0" fontId="2" fillId="48" borderId="28" xfId="0" applyFont="1" applyFill="1" applyBorder="1" applyAlignment="1" applyProtection="1">
      <alignment horizontal="center" vertical="center" wrapText="1"/>
    </xf>
    <xf numFmtId="0" fontId="2" fillId="48" borderId="29" xfId="0" applyFont="1" applyFill="1" applyBorder="1" applyAlignment="1" applyProtection="1">
      <alignment horizontal="center" vertical="center" wrapText="1"/>
    </xf>
    <xf numFmtId="0" fontId="2" fillId="49" borderId="21" xfId="0" applyFont="1" applyFill="1" applyBorder="1" applyAlignment="1" applyProtection="1">
      <alignment horizontal="center" vertical="center" wrapText="1"/>
    </xf>
    <xf numFmtId="0" fontId="2" fillId="49" borderId="23" xfId="0" applyFont="1" applyFill="1" applyBorder="1" applyAlignment="1" applyProtection="1">
      <alignment horizontal="center" vertical="center" wrapText="1"/>
    </xf>
    <xf numFmtId="0" fontId="7" fillId="51" borderId="22" xfId="0" applyFont="1" applyFill="1" applyBorder="1" applyAlignment="1" applyProtection="1">
      <alignment horizontal="center" vertical="center" wrapText="1"/>
    </xf>
    <xf numFmtId="0" fontId="7" fillId="51" borderId="23" xfId="0" applyFont="1" applyFill="1" applyBorder="1" applyAlignment="1" applyProtection="1">
      <alignment horizontal="center" vertical="center" wrapText="1"/>
    </xf>
    <xf numFmtId="0" fontId="34" fillId="0" borderId="0" xfId="0" applyFont="1" applyAlignment="1"/>
    <xf numFmtId="0" fontId="39" fillId="0" borderId="0" xfId="0" applyFont="1" applyFill="1" applyBorder="1" applyAlignment="1" applyProtection="1">
      <alignment horizontal="left" vertical="center" wrapText="1" indent="1"/>
    </xf>
    <xf numFmtId="0" fontId="21" fillId="0" borderId="0"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37" fillId="0" borderId="37" xfId="0" applyFont="1" applyFill="1" applyBorder="1" applyAlignment="1" applyProtection="1">
      <alignment horizontal="left" vertical="center" wrapText="1"/>
    </xf>
    <xf numFmtId="0" fontId="37" fillId="0" borderId="0" xfId="0" applyFont="1" applyFill="1" applyBorder="1" applyAlignment="1" applyProtection="1">
      <alignment horizontal="left" vertical="center" wrapText="1"/>
    </xf>
    <xf numFmtId="0" fontId="7" fillId="52" borderId="21" xfId="0" applyFont="1" applyFill="1" applyBorder="1" applyAlignment="1" applyProtection="1">
      <alignment horizontal="center" vertical="center" wrapText="1"/>
    </xf>
    <xf numFmtId="0" fontId="7" fillId="52" borderId="23"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2" fillId="47" borderId="32" xfId="0" applyFont="1" applyFill="1" applyBorder="1" applyAlignment="1" applyProtection="1">
      <alignment horizontal="center" vertical="center" wrapText="1"/>
    </xf>
    <xf numFmtId="0" fontId="2" fillId="47" borderId="27" xfId="0" applyFont="1" applyFill="1" applyBorder="1" applyAlignment="1" applyProtection="1">
      <alignment horizontal="center" vertical="center" wrapText="1"/>
    </xf>
    <xf numFmtId="0" fontId="2" fillId="48" borderId="27" xfId="0" applyFont="1" applyFill="1" applyBorder="1" applyAlignment="1" applyProtection="1">
      <alignment horizontal="center" vertical="center" wrapText="1"/>
    </xf>
    <xf numFmtId="0" fontId="2" fillId="49" borderId="27" xfId="0" applyFont="1" applyFill="1" applyBorder="1" applyAlignment="1" applyProtection="1">
      <alignment horizontal="center" vertical="center" wrapText="1"/>
    </xf>
    <xf numFmtId="0" fontId="7" fillId="51" borderId="28" xfId="0" applyFont="1" applyFill="1" applyBorder="1" applyAlignment="1" applyProtection="1">
      <alignment horizontal="center" vertical="center" wrapText="1"/>
    </xf>
    <xf numFmtId="0" fontId="7" fillId="51" borderId="29" xfId="0" applyFont="1" applyFill="1" applyBorder="1" applyAlignment="1" applyProtection="1">
      <alignment horizontal="center" vertical="center" wrapText="1"/>
    </xf>
    <xf numFmtId="0" fontId="2" fillId="53" borderId="22" xfId="0" applyFont="1" applyFill="1" applyBorder="1" applyAlignment="1" applyProtection="1">
      <alignment horizontal="center" vertical="center" wrapText="1"/>
    </xf>
    <xf numFmtId="0" fontId="39" fillId="0" borderId="0" xfId="0" applyFont="1" applyFill="1" applyBorder="1" applyAlignment="1" applyProtection="1">
      <alignment horizontal="left" vertical="center" wrapText="1"/>
    </xf>
    <xf numFmtId="0" fontId="37" fillId="7" borderId="0" xfId="0" applyFont="1" applyFill="1" applyBorder="1" applyAlignment="1" applyProtection="1">
      <alignment horizontal="left" vertical="center" wrapText="1"/>
    </xf>
    <xf numFmtId="0" fontId="12" fillId="4" borderId="0" xfId="0" applyFont="1" applyFill="1" applyBorder="1" applyAlignment="1">
      <alignment horizontal="center"/>
    </xf>
    <xf numFmtId="0" fontId="11" fillId="4" borderId="0" xfId="0" applyFont="1" applyFill="1" applyBorder="1" applyAlignment="1">
      <alignment horizontal="center" vertical="center" textRotation="90"/>
    </xf>
    <xf numFmtId="0" fontId="11" fillId="4" borderId="5" xfId="0" applyFont="1" applyFill="1" applyBorder="1" applyAlignment="1">
      <alignment horizontal="center"/>
    </xf>
    <xf numFmtId="0" fontId="24" fillId="0" borderId="0" xfId="0" applyFont="1" applyFill="1" applyBorder="1" applyAlignment="1" applyProtection="1">
      <alignment horizontal="center" vertical="center" wrapText="1"/>
      <protection hidden="1"/>
    </xf>
    <xf numFmtId="0" fontId="7" fillId="0" borderId="0" xfId="0" applyFont="1" applyFill="1" applyBorder="1" applyAlignment="1" applyProtection="1">
      <alignment horizontal="center" vertical="center"/>
      <protection hidden="1"/>
    </xf>
    <xf numFmtId="0" fontId="0" fillId="37" borderId="41" xfId="0" applyFill="1" applyBorder="1" applyAlignment="1">
      <alignment horizontal="center"/>
    </xf>
    <xf numFmtId="0" fontId="0" fillId="38" borderId="41" xfId="0" applyFill="1" applyBorder="1" applyAlignment="1">
      <alignment horizontal="center"/>
    </xf>
    <xf numFmtId="0" fontId="0" fillId="8" borderId="41" xfId="0" applyFill="1" applyBorder="1" applyAlignment="1">
      <alignment horizontal="center"/>
    </xf>
    <xf numFmtId="0" fontId="32" fillId="39" borderId="0" xfId="0" applyFont="1" applyFill="1" applyAlignment="1">
      <alignment horizontal="left" vertical="center"/>
    </xf>
    <xf numFmtId="0" fontId="32" fillId="40" borderId="0" xfId="0" applyFont="1" applyFill="1" applyAlignment="1">
      <alignment horizontal="left" vertical="center"/>
    </xf>
    <xf numFmtId="0" fontId="0" fillId="4" borderId="0" xfId="0" applyFill="1" applyAlignment="1">
      <alignment horizontal="center"/>
    </xf>
    <xf numFmtId="0" fontId="32" fillId="37" borderId="0" xfId="0" applyFont="1" applyFill="1" applyAlignment="1">
      <alignment horizontal="left" vertical="center"/>
    </xf>
    <xf numFmtId="0" fontId="32" fillId="38" borderId="0" xfId="0" applyFont="1" applyFill="1" applyAlignment="1">
      <alignment horizontal="left" vertical="center"/>
    </xf>
    <xf numFmtId="0" fontId="32" fillId="8" borderId="0" xfId="0" applyFont="1" applyFill="1" applyAlignment="1">
      <alignment horizontal="left" vertical="center"/>
    </xf>
    <xf numFmtId="0" fontId="48" fillId="77" borderId="0" xfId="0" applyFont="1" applyFill="1" applyBorder="1" applyAlignment="1">
      <alignment horizontal="center" vertical="center" textRotation="90"/>
    </xf>
    <xf numFmtId="0" fontId="48" fillId="77" borderId="0" xfId="0" applyFont="1" applyFill="1" applyBorder="1" applyAlignment="1">
      <alignment horizontal="center" vertical="center" wrapText="1"/>
    </xf>
    <xf numFmtId="0" fontId="45" fillId="41" borderId="46" xfId="0" applyFont="1" applyFill="1" applyBorder="1" applyAlignment="1">
      <alignment horizontal="center" vertical="center" wrapText="1"/>
    </xf>
    <xf numFmtId="0" fontId="45" fillId="41" borderId="47" xfId="0" applyFont="1" applyFill="1" applyBorder="1" applyAlignment="1">
      <alignment horizontal="center" vertical="center" wrapText="1"/>
    </xf>
    <xf numFmtId="0" fontId="44" fillId="42" borderId="47" xfId="0" applyFont="1" applyFill="1" applyBorder="1" applyAlignment="1">
      <alignment horizontal="center" vertical="center" wrapText="1"/>
    </xf>
    <xf numFmtId="0" fontId="45" fillId="45" borderId="47" xfId="0" applyFont="1" applyFill="1" applyBorder="1" applyAlignment="1">
      <alignment horizontal="center" vertical="center" wrapText="1"/>
    </xf>
    <xf numFmtId="0" fontId="45" fillId="46" borderId="47" xfId="0" applyFont="1" applyFill="1" applyBorder="1" applyAlignment="1">
      <alignment horizontal="center" vertical="center" wrapText="1"/>
    </xf>
    <xf numFmtId="0" fontId="45" fillId="43" borderId="47" xfId="0" applyFont="1" applyFill="1" applyBorder="1" applyAlignment="1">
      <alignment horizontal="center" vertical="center" wrapText="1"/>
    </xf>
    <xf numFmtId="0" fontId="45" fillId="44" borderId="47" xfId="0" applyFont="1" applyFill="1" applyBorder="1" applyAlignment="1">
      <alignment horizontal="center" vertical="center" wrapText="1"/>
    </xf>
    <xf numFmtId="0" fontId="45" fillId="11" borderId="47" xfId="0" applyFont="1" applyFill="1" applyBorder="1" applyAlignment="1">
      <alignment horizontal="center" vertical="center" wrapText="1"/>
    </xf>
    <xf numFmtId="0" fontId="45" fillId="11" borderId="48" xfId="0" applyFont="1" applyFill="1" applyBorder="1" applyAlignment="1">
      <alignment horizontal="center" vertical="center" wrapText="1"/>
    </xf>
    <xf numFmtId="0" fontId="52" fillId="4" borderId="60" xfId="0" quotePrefix="1" applyFont="1" applyFill="1" applyBorder="1" applyAlignment="1">
      <alignment horizontal="left" vertical="top" indent="1"/>
    </xf>
    <xf numFmtId="0" fontId="53" fillId="78" borderId="61" xfId="0" applyFont="1" applyFill="1" applyBorder="1" applyAlignment="1">
      <alignment horizontal="left" vertical="center" wrapText="1" indent="1"/>
    </xf>
    <xf numFmtId="0" fontId="0" fillId="78" borderId="62" xfId="0" applyFill="1" applyBorder="1" applyAlignment="1">
      <alignment horizontal="left" indent="1"/>
    </xf>
    <xf numFmtId="0" fontId="0" fillId="78" borderId="63" xfId="0" applyFill="1" applyBorder="1" applyAlignment="1">
      <alignment horizontal="left" indent="1"/>
    </xf>
    <xf numFmtId="0" fontId="57" fillId="77" borderId="61" xfId="0" applyFont="1" applyFill="1" applyBorder="1" applyAlignment="1">
      <alignment horizontal="left" vertical="center" indent="1"/>
    </xf>
    <xf numFmtId="0" fontId="58" fillId="77" borderId="62" xfId="0" applyFont="1" applyFill="1" applyBorder="1" applyAlignment="1">
      <alignment horizontal="left" vertical="center" indent="1"/>
    </xf>
    <xf numFmtId="0" fontId="58" fillId="77" borderId="63" xfId="0" applyFont="1" applyFill="1" applyBorder="1" applyAlignment="1">
      <alignment horizontal="left" vertical="center" indent="1"/>
    </xf>
    <xf numFmtId="0" fontId="54" fillId="78" borderId="62" xfId="0" applyFont="1" applyFill="1" applyBorder="1" applyAlignment="1">
      <alignment horizontal="left" vertical="center" indent="1"/>
    </xf>
    <xf numFmtId="0" fontId="54" fillId="78" borderId="63" xfId="0" applyFont="1" applyFill="1" applyBorder="1" applyAlignment="1">
      <alignment horizontal="left" vertical="center" indent="1"/>
    </xf>
    <xf numFmtId="0" fontId="0" fillId="78" borderId="62" xfId="0" applyFill="1" applyBorder="1" applyAlignment="1">
      <alignment horizontal="left" vertical="center" indent="1"/>
    </xf>
    <xf numFmtId="0" fontId="0" fillId="78" borderId="63" xfId="0" applyFill="1" applyBorder="1" applyAlignment="1">
      <alignment horizontal="left" vertical="center" indent="1"/>
    </xf>
    <xf numFmtId="0" fontId="50" fillId="4" borderId="0" xfId="0" applyFont="1" applyFill="1" applyBorder="1" applyAlignment="1">
      <alignment horizontal="left"/>
    </xf>
    <xf numFmtId="0" fontId="49" fillId="4" borderId="0" xfId="0" applyFont="1" applyFill="1" applyBorder="1" applyAlignment="1">
      <alignment horizontal="left" wrapText="1"/>
    </xf>
    <xf numFmtId="0" fontId="47" fillId="4" borderId="0" xfId="0" applyFont="1" applyFill="1" applyBorder="1" applyAlignment="1">
      <alignment horizontal="left" vertical="top" wrapText="1"/>
    </xf>
  </cellXfs>
  <cellStyles count="20">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Milliers,00" xfId="1" xr:uid="{00000000-0005-0000-0000-00000E000000}"/>
    <cellStyle name="Normal" xfId="0" builtinId="0"/>
    <cellStyle name="Ombré1" xfId="2" xr:uid="{00000000-0005-0000-0000-000010000000}"/>
    <cellStyle name="Ombré2" xfId="3" xr:uid="{00000000-0005-0000-0000-000011000000}"/>
    <cellStyle name="Ombré3" xfId="4" xr:uid="{00000000-0005-0000-0000-000012000000}"/>
    <cellStyle name="Vide" xfId="5" xr:uid="{00000000-0005-0000-0000-000013000000}"/>
  </cellStyles>
  <dxfs count="8898">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4FD49"/>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4FD48"/>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8787"/>
        </patternFill>
      </fill>
    </dxf>
    <dxf>
      <fill>
        <patternFill>
          <bgColor rgb="FFFF8787"/>
        </patternFill>
      </fill>
    </dxf>
    <dxf>
      <fill>
        <patternFill>
          <bgColor rgb="FFFF8787"/>
        </patternFill>
      </fill>
    </dxf>
    <dxf>
      <fill>
        <patternFill>
          <bgColor theme="0"/>
        </patternFill>
      </fill>
    </dxf>
    <dxf>
      <fill>
        <patternFill>
          <bgColor rgb="FFFF8787"/>
        </patternFill>
      </fill>
    </dxf>
    <dxf>
      <fill>
        <patternFill>
          <bgColor theme="0"/>
        </patternFill>
      </fill>
    </dxf>
    <dxf>
      <fill>
        <patternFill>
          <bgColor rgb="FFFF8787"/>
        </patternFill>
      </fill>
    </dxf>
    <dxf>
      <fill>
        <patternFill>
          <bgColor theme="0"/>
        </patternFill>
      </fill>
    </dxf>
    <dxf>
      <fill>
        <patternFill>
          <bgColor rgb="FFFF8787"/>
        </patternFill>
      </fill>
    </dxf>
    <dxf>
      <fill>
        <patternFill>
          <bgColor rgb="FFFF8787"/>
        </patternFill>
      </fill>
    </dxf>
    <dxf>
      <fill>
        <patternFill>
          <bgColor theme="0"/>
        </patternFill>
      </fill>
    </dxf>
    <dxf>
      <fill>
        <patternFill>
          <bgColor rgb="FFFF8787"/>
        </patternFill>
      </fill>
    </dxf>
    <dxf>
      <fill>
        <patternFill>
          <bgColor rgb="FFFF8787"/>
        </patternFill>
      </fill>
    </dxf>
    <dxf>
      <fill>
        <patternFill>
          <bgColor theme="0"/>
        </patternFill>
      </fill>
    </dxf>
    <dxf>
      <fill>
        <patternFill>
          <bgColor rgb="FFFF8787"/>
        </patternFill>
      </fill>
    </dxf>
    <dxf>
      <fill>
        <patternFill>
          <bgColor rgb="FFFF8787"/>
        </patternFill>
      </fill>
    </dxf>
    <dxf>
      <fill>
        <patternFill>
          <bgColor theme="0"/>
        </patternFill>
      </fill>
    </dxf>
    <dxf>
      <fill>
        <patternFill>
          <bgColor rgb="FFFF8787"/>
        </patternFill>
      </fill>
    </dxf>
    <dxf>
      <fill>
        <patternFill>
          <bgColor rgb="FFFF8787"/>
        </patternFill>
      </fill>
    </dxf>
    <dxf>
      <fill>
        <patternFill>
          <bgColor theme="0"/>
        </patternFill>
      </fill>
    </dxf>
    <dxf>
      <fill>
        <patternFill>
          <bgColor rgb="FFFF8787"/>
        </patternFill>
      </fill>
    </dxf>
    <dxf>
      <fill>
        <patternFill>
          <bgColor rgb="FFFF8787"/>
        </patternFill>
      </fill>
    </dxf>
    <dxf>
      <fill>
        <patternFill>
          <bgColor theme="0"/>
        </patternFill>
      </fill>
    </dxf>
    <dxf>
      <fill>
        <patternFill>
          <bgColor rgb="FFFF8787"/>
        </patternFill>
      </fill>
    </dxf>
    <dxf>
      <fill>
        <patternFill>
          <bgColor rgb="FFFF8787"/>
        </patternFill>
      </fill>
    </dxf>
    <dxf>
      <fill>
        <patternFill>
          <bgColor theme="0"/>
        </patternFill>
      </fill>
    </dxf>
    <dxf>
      <fill>
        <patternFill>
          <bgColor rgb="FFFF8787"/>
        </patternFill>
      </fill>
    </dxf>
    <dxf>
      <fill>
        <patternFill>
          <bgColor rgb="FFFF8787"/>
        </patternFill>
      </fill>
    </dxf>
    <dxf>
      <fill>
        <patternFill>
          <bgColor theme="0"/>
        </patternFill>
      </fill>
    </dxf>
    <dxf>
      <fill>
        <patternFill>
          <bgColor rgb="FFFF8787"/>
        </patternFill>
      </fill>
    </dxf>
    <dxf>
      <fill>
        <patternFill>
          <bgColor rgb="FFFF8787"/>
        </patternFill>
      </fill>
    </dxf>
    <dxf>
      <fill>
        <patternFill>
          <bgColor theme="0"/>
        </patternFill>
      </fill>
    </dxf>
    <dxf>
      <fill>
        <patternFill>
          <bgColor rgb="FFFF8787"/>
        </patternFill>
      </fill>
    </dxf>
    <dxf>
      <fill>
        <patternFill>
          <bgColor rgb="FFFF8787"/>
        </patternFill>
      </fill>
    </dxf>
    <dxf>
      <fill>
        <patternFill>
          <bgColor theme="0"/>
        </patternFill>
      </fill>
    </dxf>
    <dxf>
      <fill>
        <patternFill>
          <bgColor rgb="FFFF8787"/>
        </patternFill>
      </fill>
    </dxf>
    <dxf>
      <fill>
        <patternFill>
          <bgColor rgb="FFFF8787"/>
        </patternFill>
      </fill>
    </dxf>
    <dxf>
      <fill>
        <patternFill>
          <bgColor theme="0"/>
        </patternFill>
      </fill>
    </dxf>
    <dxf>
      <fill>
        <patternFill>
          <bgColor rgb="FFFF8787"/>
        </patternFill>
      </fill>
    </dxf>
    <dxf>
      <fill>
        <patternFill>
          <bgColor theme="0"/>
        </patternFill>
      </fill>
    </dxf>
    <dxf>
      <fill>
        <patternFill>
          <bgColor rgb="FFFF8787"/>
        </patternFill>
      </fill>
    </dxf>
    <dxf>
      <fill>
        <patternFill>
          <bgColor rgb="FFFF8787"/>
        </patternFill>
      </fill>
    </dxf>
    <dxf>
      <fill>
        <patternFill>
          <bgColor theme="0"/>
        </patternFill>
      </fill>
    </dxf>
    <dxf>
      <fill>
        <patternFill>
          <bgColor rgb="FFFF8787"/>
        </patternFill>
      </fill>
    </dxf>
    <dxf>
      <fill>
        <patternFill>
          <bgColor rgb="FFFF8787"/>
        </patternFill>
      </fill>
    </dxf>
    <dxf>
      <fill>
        <patternFill>
          <bgColor theme="0"/>
        </patternFill>
      </fill>
    </dxf>
    <dxf>
      <fill>
        <patternFill>
          <bgColor rgb="FFFF8787"/>
        </patternFill>
      </fill>
    </dxf>
    <dxf>
      <fill>
        <patternFill>
          <bgColor theme="0"/>
        </patternFill>
      </fill>
    </dxf>
    <dxf>
      <fill>
        <patternFill>
          <bgColor rgb="FFFF8787"/>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66CC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EAEAEA"/>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CBBC6"/>
      <color rgb="FF215968"/>
      <color rgb="FF7AD575"/>
      <color rgb="FFFFB469"/>
      <color rgb="FFFF8787"/>
      <color rgb="FFE1F2CE"/>
      <color rgb="FFB39FD1"/>
      <color rgb="FFC8F4F4"/>
      <color rgb="FFF4FD49"/>
      <color rgb="FFE9F5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fr-CA">
                <a:solidFill>
                  <a:srgbClr val="215968"/>
                </a:solidFill>
              </a:rPr>
              <a:t>Résultats-synthèses de la priorisation </a:t>
            </a:r>
            <a:br>
              <a:rPr lang="fr-CA">
                <a:solidFill>
                  <a:srgbClr val="215968"/>
                </a:solidFill>
              </a:rPr>
            </a:br>
            <a:r>
              <a:rPr lang="fr-CA">
                <a:solidFill>
                  <a:srgbClr val="215968"/>
                </a:solidFill>
              </a:rPr>
              <a:t>des cibles des ODD</a:t>
            </a:r>
          </a:p>
        </c:rich>
      </c:tx>
      <c:overlay val="0"/>
      <c:spPr>
        <a:noFill/>
        <a:ln>
          <a:noFill/>
        </a:ln>
        <a:effectLst/>
      </c:sp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FF8787"/>
              </a:solidFill>
              <a:ln>
                <a:noFill/>
              </a:ln>
              <a:effectLst/>
            </c:spPr>
            <c:extLst>
              <c:ext xmlns:c16="http://schemas.microsoft.com/office/drawing/2014/chart" uri="{C3380CC4-5D6E-409C-BE32-E72D297353CC}">
                <c16:uniqueId val="{00000001-5519-41AC-BC43-67BE7C002D58}"/>
              </c:ext>
            </c:extLst>
          </c:dPt>
          <c:dPt>
            <c:idx val="1"/>
            <c:invertIfNegative val="0"/>
            <c:bubble3D val="0"/>
            <c:spPr>
              <a:solidFill>
                <a:srgbClr val="FFB469"/>
              </a:solidFill>
              <a:ln>
                <a:noFill/>
              </a:ln>
              <a:effectLst/>
            </c:spPr>
            <c:extLst>
              <c:ext xmlns:c16="http://schemas.microsoft.com/office/drawing/2014/chart" uri="{C3380CC4-5D6E-409C-BE32-E72D297353CC}">
                <c16:uniqueId val="{00000003-5519-41AC-BC43-67BE7C002D58}"/>
              </c:ext>
            </c:extLst>
          </c:dPt>
          <c:dPt>
            <c:idx val="2"/>
            <c:invertIfNegative val="0"/>
            <c:bubble3D val="0"/>
            <c:spPr>
              <a:solidFill>
                <a:srgbClr val="F4FD49"/>
              </a:solidFill>
              <a:ln>
                <a:noFill/>
              </a:ln>
              <a:effectLst/>
            </c:spPr>
            <c:extLst>
              <c:ext xmlns:c16="http://schemas.microsoft.com/office/drawing/2014/chart" uri="{C3380CC4-5D6E-409C-BE32-E72D297353CC}">
                <c16:uniqueId val="{00000005-5519-41AC-BC43-67BE7C002D58}"/>
              </c:ext>
            </c:extLst>
          </c:dPt>
          <c:dPt>
            <c:idx val="3"/>
            <c:invertIfNegative val="0"/>
            <c:bubble3D val="0"/>
            <c:spPr>
              <a:solidFill>
                <a:srgbClr val="C8F4F4"/>
              </a:solidFill>
              <a:ln>
                <a:noFill/>
              </a:ln>
              <a:effectLst/>
            </c:spPr>
            <c:extLst>
              <c:ext xmlns:c16="http://schemas.microsoft.com/office/drawing/2014/chart" uri="{C3380CC4-5D6E-409C-BE32-E72D297353CC}">
                <c16:uniqueId val="{00000007-5519-41AC-BC43-67BE7C002D58}"/>
              </c:ext>
            </c:extLst>
          </c:dPt>
          <c:dPt>
            <c:idx val="4"/>
            <c:invertIfNegative val="0"/>
            <c:bubble3D val="0"/>
            <c:spPr>
              <a:solidFill>
                <a:srgbClr val="7AD575"/>
              </a:solidFill>
              <a:ln>
                <a:noFill/>
              </a:ln>
              <a:effectLst/>
            </c:spPr>
            <c:extLst>
              <c:ext xmlns:c16="http://schemas.microsoft.com/office/drawing/2014/chart" uri="{C3380CC4-5D6E-409C-BE32-E72D297353CC}">
                <c16:uniqueId val="{00000009-5519-41AC-BC43-67BE7C002D58}"/>
              </c:ext>
            </c:extLst>
          </c:dPt>
          <c:dPt>
            <c:idx val="5"/>
            <c:invertIfNegative val="0"/>
            <c:bubble3D val="0"/>
            <c:spPr>
              <a:solidFill>
                <a:srgbClr val="B39FD1"/>
              </a:solidFill>
              <a:ln>
                <a:noFill/>
              </a:ln>
              <a:effectLst/>
            </c:spPr>
            <c:extLst>
              <c:ext xmlns:c16="http://schemas.microsoft.com/office/drawing/2014/chart" uri="{C3380CC4-5D6E-409C-BE32-E72D297353CC}">
                <c16:uniqueId val="{0000000B-5519-41AC-BC43-67BE7C002D58}"/>
              </c:ext>
            </c:extLst>
          </c:dPt>
          <c:dPt>
            <c:idx val="6"/>
            <c:invertIfNegative val="0"/>
            <c:bubble3D val="0"/>
            <c:spPr>
              <a:solidFill>
                <a:schemeClr val="bg1">
                  <a:lumMod val="75000"/>
                </a:schemeClr>
              </a:solidFill>
              <a:ln>
                <a:noFill/>
              </a:ln>
              <a:effectLst/>
            </c:spPr>
            <c:extLst>
              <c:ext xmlns:c16="http://schemas.microsoft.com/office/drawing/2014/chart" uri="{C3380CC4-5D6E-409C-BE32-E72D297353CC}">
                <c16:uniqueId val="{0000000D-5519-41AC-BC43-67BE7C002D58}"/>
              </c:ext>
            </c:extLst>
          </c:dPt>
          <c:dPt>
            <c:idx val="7"/>
            <c:invertIfNegative val="0"/>
            <c:bubble3D val="0"/>
            <c:spPr>
              <a:solidFill>
                <a:schemeClr val="bg1">
                  <a:lumMod val="75000"/>
                </a:schemeClr>
              </a:solidFill>
              <a:ln>
                <a:noFill/>
              </a:ln>
              <a:effectLst/>
            </c:spPr>
            <c:extLst>
              <c:ext xmlns:c16="http://schemas.microsoft.com/office/drawing/2014/chart" uri="{C3380CC4-5D6E-409C-BE32-E72D297353CC}">
                <c16:uniqueId val="{0000000F-5519-41AC-BC43-67BE7C002D58}"/>
              </c:ext>
            </c:extLst>
          </c:dPt>
          <c:dLbls>
            <c:spPr>
              <a:noFill/>
              <a:ln>
                <a:noFill/>
              </a:ln>
              <a:effectLst/>
            </c:spPr>
            <c:txPr>
              <a:bodyPr rot="0" vert="horz"/>
              <a:lstStyle/>
              <a:p>
                <a:pPr>
                  <a:defRPr/>
                </a:pPr>
                <a:endParaRPr lang="fr-TG"/>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'Résultats synthèses'!$G$1:$M$1</c:f>
              <c:strCache>
                <c:ptCount val="7"/>
                <c:pt idx="0">
                  <c:v>Urgentes</c:v>
                </c:pt>
                <c:pt idx="1">
                  <c:v>Prioritaires</c:v>
                </c:pt>
                <c:pt idx="2">
                  <c:v>À moyen terme</c:v>
                </c:pt>
                <c:pt idx="3">
                  <c:v>À long terme</c:v>
                </c:pt>
                <c:pt idx="4">
                  <c:v>À consolider</c:v>
                </c:pt>
                <c:pt idx="5">
                  <c:v>Non prioritaires</c:v>
                </c:pt>
                <c:pt idx="6">
                  <c:v>Non pertinentes</c:v>
                </c:pt>
              </c:strCache>
            </c:strRef>
          </c:cat>
          <c:val>
            <c:numRef>
              <c:f>'Résultats synthèses'!$G$3:$M$3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0-5519-41AC-BC43-67BE7C002D58}"/>
            </c:ext>
          </c:extLst>
        </c:ser>
        <c:dLbls>
          <c:dLblPos val="outEnd"/>
          <c:showLegendKey val="0"/>
          <c:showVal val="1"/>
          <c:showCatName val="0"/>
          <c:showSerName val="0"/>
          <c:showPercent val="0"/>
          <c:showBubbleSize val="0"/>
        </c:dLbls>
        <c:gapWidth val="182"/>
        <c:axId val="331317248"/>
        <c:axId val="331327360"/>
      </c:barChart>
      <c:catAx>
        <c:axId val="331317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fr-TG"/>
          </a:p>
        </c:txPr>
        <c:crossAx val="331327360"/>
        <c:crosses val="autoZero"/>
        <c:auto val="1"/>
        <c:lblAlgn val="ctr"/>
        <c:lblOffset val="100"/>
        <c:noMultiLvlLbl val="0"/>
      </c:catAx>
      <c:valAx>
        <c:axId val="3313273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vert="horz"/>
              <a:lstStyle/>
              <a:p>
                <a:pPr>
                  <a:defRPr/>
                </a:pPr>
                <a:r>
                  <a:rPr lang="fr-CA"/>
                  <a:t>Nombre de cibles</a:t>
                </a:r>
              </a:p>
            </c:rich>
          </c:tx>
          <c:overlay val="0"/>
          <c:spPr>
            <a:noFill/>
            <a:ln>
              <a:noFill/>
            </a:ln>
            <a:effectLst/>
          </c:spPr>
        </c:title>
        <c:numFmt formatCode="General" sourceLinked="1"/>
        <c:majorTickMark val="none"/>
        <c:minorTickMark val="none"/>
        <c:tickLblPos val="nextTo"/>
        <c:spPr>
          <a:noFill/>
          <a:ln>
            <a:noFill/>
          </a:ln>
          <a:effectLst/>
        </c:spPr>
        <c:txPr>
          <a:bodyPr rot="-60000000" vert="horz"/>
          <a:lstStyle/>
          <a:p>
            <a:pPr>
              <a:defRPr/>
            </a:pPr>
            <a:endParaRPr lang="fr-TG"/>
          </a:p>
        </c:txPr>
        <c:crossAx val="331317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TG"/>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fr-CA" sz="1100">
                <a:solidFill>
                  <a:srgbClr val="215968"/>
                </a:solidFill>
              </a:rPr>
              <a:t>ODD 9  -   Bâtir une infrastructure résiliente, promouvoir une industrialisation durable </a:t>
            </a:r>
            <a:br>
              <a:rPr lang="fr-CA" sz="1100">
                <a:solidFill>
                  <a:srgbClr val="215968"/>
                </a:solidFill>
              </a:rPr>
            </a:br>
            <a:r>
              <a:rPr lang="fr-CA" sz="1100">
                <a:solidFill>
                  <a:srgbClr val="215968"/>
                </a:solidFill>
              </a:rPr>
              <a:t>qui profite à tous et encourager l’innovation (8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synthèses'!$C$12</c:f>
              <c:strCache>
                <c:ptCount val="1"/>
                <c:pt idx="0">
                  <c:v>ODD 9  -   Bâtir une infrastructure résiliente, promouvoir une industrialisation durable qui profite à tous et encourager l’innovation</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TG"/>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'Résultats synthèses'!$F$1:$M$1</c:f>
              <c:strCache>
                <c:ptCount val="8"/>
                <c:pt idx="0">
                  <c:v>Non complétées</c:v>
                </c:pt>
                <c:pt idx="1">
                  <c:v>Urgentes</c:v>
                </c:pt>
                <c:pt idx="2">
                  <c:v>Prioritaires</c:v>
                </c:pt>
                <c:pt idx="3">
                  <c:v>À moyen terme</c:v>
                </c:pt>
                <c:pt idx="4">
                  <c:v>À long terme</c:v>
                </c:pt>
                <c:pt idx="5">
                  <c:v>À consolider</c:v>
                </c:pt>
                <c:pt idx="6">
                  <c:v>Non prioritaires</c:v>
                </c:pt>
                <c:pt idx="7">
                  <c:v>Non pertinentes</c:v>
                </c:pt>
              </c:strCache>
            </c:strRef>
          </c:cat>
          <c:val>
            <c:numRef>
              <c:f>'Résultats synthèses'!$F$12:$M$12</c:f>
              <c:numCache>
                <c:formatCode>General</c:formatCode>
                <c:ptCount val="8"/>
                <c:pt idx="0">
                  <c:v>8</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TG"/>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fr-CA" sz="1100">
                <a:solidFill>
                  <a:srgbClr val="215968"/>
                </a:solidFill>
              </a:rPr>
              <a:t>ODD 10  -   Réduire les inégalités dans les pays et d’un pays à l’autre (10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synthèses'!$C$13</c:f>
              <c:strCache>
                <c:ptCount val="1"/>
                <c:pt idx="0">
                  <c:v>ODD 10  -   Réduire les inégalités dans les pays et d’un pays à l’autre</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TG"/>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'Résultats synthèses'!$F$1:$M$1</c:f>
              <c:strCache>
                <c:ptCount val="8"/>
                <c:pt idx="0">
                  <c:v>Non complétées</c:v>
                </c:pt>
                <c:pt idx="1">
                  <c:v>Urgentes</c:v>
                </c:pt>
                <c:pt idx="2">
                  <c:v>Prioritaires</c:v>
                </c:pt>
                <c:pt idx="3">
                  <c:v>À moyen terme</c:v>
                </c:pt>
                <c:pt idx="4">
                  <c:v>À long terme</c:v>
                </c:pt>
                <c:pt idx="5">
                  <c:v>À consolider</c:v>
                </c:pt>
                <c:pt idx="6">
                  <c:v>Non prioritaires</c:v>
                </c:pt>
                <c:pt idx="7">
                  <c:v>Non pertinentes</c:v>
                </c:pt>
              </c:strCache>
            </c:strRef>
          </c:cat>
          <c:val>
            <c:numRef>
              <c:f>'Résultats synthèses'!$F$13:$M$13</c:f>
              <c:numCache>
                <c:formatCode>General</c:formatCode>
                <c:ptCount val="8"/>
                <c:pt idx="0">
                  <c:v>10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TG"/>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fr-CA" sz="1100">
                <a:solidFill>
                  <a:srgbClr val="215968"/>
                </a:solidFill>
              </a:rPr>
              <a:t>ODD 11  -   Faire en sorte que les villes et les établissements humains soient ouverts </a:t>
            </a:r>
            <a:br>
              <a:rPr lang="fr-CA" sz="1100">
                <a:solidFill>
                  <a:srgbClr val="215968"/>
                </a:solidFill>
              </a:rPr>
            </a:br>
            <a:r>
              <a:rPr lang="fr-CA" sz="1100">
                <a:solidFill>
                  <a:srgbClr val="215968"/>
                </a:solidFill>
              </a:rPr>
              <a:t>à tous, sûrs, résilients et durables  (10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synthèses'!$C$14</c:f>
              <c:strCache>
                <c:ptCount val="1"/>
                <c:pt idx="0">
                  <c:v>ODD 11  -   Faire en sorte que les villes et les établissements humains soient ouverts à tous, sûrs, résilients et durables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TG"/>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'Résultats synthèses'!$F$1:$M$1</c:f>
              <c:strCache>
                <c:ptCount val="8"/>
                <c:pt idx="0">
                  <c:v>Non complétées</c:v>
                </c:pt>
                <c:pt idx="1">
                  <c:v>Urgentes</c:v>
                </c:pt>
                <c:pt idx="2">
                  <c:v>Prioritaires</c:v>
                </c:pt>
                <c:pt idx="3">
                  <c:v>À moyen terme</c:v>
                </c:pt>
                <c:pt idx="4">
                  <c:v>À long terme</c:v>
                </c:pt>
                <c:pt idx="5">
                  <c:v>À consolider</c:v>
                </c:pt>
                <c:pt idx="6">
                  <c:v>Non prioritaires</c:v>
                </c:pt>
                <c:pt idx="7">
                  <c:v>Non pertinentes</c:v>
                </c:pt>
              </c:strCache>
            </c:strRef>
          </c:cat>
          <c:val>
            <c:numRef>
              <c:f>'Résultats synthèses'!$F$14:$M$14</c:f>
              <c:numCache>
                <c:formatCode>General</c:formatCode>
                <c:ptCount val="8"/>
                <c:pt idx="0">
                  <c:v>10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TG"/>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fr-CA" sz="1100">
                <a:solidFill>
                  <a:srgbClr val="215968"/>
                </a:solidFill>
              </a:rPr>
              <a:t>ODD 12  -   Établir des modes de consommation et de production durables  (11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synthèses'!$C$15</c:f>
              <c:strCache>
                <c:ptCount val="1"/>
                <c:pt idx="0">
                  <c:v>ODD 12  -   Établir des modes de consommation et de production durables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TG"/>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'Résultats synthèses'!$F$1:$M$1</c:f>
              <c:strCache>
                <c:ptCount val="8"/>
                <c:pt idx="0">
                  <c:v>Non complétées</c:v>
                </c:pt>
                <c:pt idx="1">
                  <c:v>Urgentes</c:v>
                </c:pt>
                <c:pt idx="2">
                  <c:v>Prioritaires</c:v>
                </c:pt>
                <c:pt idx="3">
                  <c:v>À moyen terme</c:v>
                </c:pt>
                <c:pt idx="4">
                  <c:v>À long terme</c:v>
                </c:pt>
                <c:pt idx="5">
                  <c:v>À consolider</c:v>
                </c:pt>
                <c:pt idx="6">
                  <c:v>Non prioritaires</c:v>
                </c:pt>
                <c:pt idx="7">
                  <c:v>Non pertinentes</c:v>
                </c:pt>
              </c:strCache>
            </c:strRef>
          </c:cat>
          <c:val>
            <c:numRef>
              <c:f>'Résultats synthèses'!$F$15:$M$15</c:f>
              <c:numCache>
                <c:formatCode>General</c:formatCode>
                <c:ptCount val="8"/>
                <c:pt idx="0">
                  <c:v>11</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TG"/>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fr-CA" sz="1100">
                <a:solidFill>
                  <a:srgbClr val="215968"/>
                </a:solidFill>
              </a:rPr>
              <a:t>ODD 13  -   Prendre d’urgence des mesures pour lutter contre les changements climatiques et leurs répercussions *  (5 cibles)</a:t>
            </a:r>
          </a:p>
        </c:rich>
      </c:tx>
      <c:layout>
        <c:manualLayout>
          <c:xMode val="edge"/>
          <c:yMode val="edge"/>
          <c:x val="0.22738714925796774"/>
          <c:y val="0.87223597344531267"/>
        </c:manualLayout>
      </c:layout>
      <c:overlay val="0"/>
      <c:spPr>
        <a:solidFill>
          <a:srgbClr val="FFFF00"/>
        </a:solid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synthèses'!$C$16</c:f>
              <c:strCache>
                <c:ptCount val="1"/>
                <c:pt idx="0">
                  <c:v>ODD 13  -   Prendre d’urgence des mesures pour lutter contre les changements climatiques et leurs répercussions*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TG"/>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'Résultats synthèses'!$F$1:$M$1</c:f>
              <c:strCache>
                <c:ptCount val="8"/>
                <c:pt idx="0">
                  <c:v>Non complétées</c:v>
                </c:pt>
                <c:pt idx="1">
                  <c:v>Urgentes</c:v>
                </c:pt>
                <c:pt idx="2">
                  <c:v>Prioritaires</c:v>
                </c:pt>
                <c:pt idx="3">
                  <c:v>À moyen terme</c:v>
                </c:pt>
                <c:pt idx="4">
                  <c:v>À long terme</c:v>
                </c:pt>
                <c:pt idx="5">
                  <c:v>À consolider</c:v>
                </c:pt>
                <c:pt idx="6">
                  <c:v>Non prioritaires</c:v>
                </c:pt>
                <c:pt idx="7">
                  <c:v>Non pertinentes</c:v>
                </c:pt>
              </c:strCache>
            </c:strRef>
          </c:cat>
          <c:val>
            <c:numRef>
              <c:f>'Résultats synthèses'!$F$16:$M$16</c:f>
              <c:numCache>
                <c:formatCode>General</c:formatCode>
                <c:ptCount val="8"/>
                <c:pt idx="0">
                  <c:v>5</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TG"/>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fr-CA" sz="1100">
                <a:solidFill>
                  <a:srgbClr val="215968"/>
                </a:solidFill>
              </a:rPr>
              <a:t>ODD 14  -   Conserver et exploiter de manière durable les océans, les mers </a:t>
            </a:r>
            <a:br>
              <a:rPr lang="fr-CA" sz="1100">
                <a:solidFill>
                  <a:srgbClr val="215968"/>
                </a:solidFill>
              </a:rPr>
            </a:br>
            <a:r>
              <a:rPr lang="fr-CA" sz="1100">
                <a:solidFill>
                  <a:srgbClr val="215968"/>
                </a:solidFill>
              </a:rPr>
              <a:t>et les ressources marines aux fins du développement durable  (10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synthèses'!$C$17</c:f>
              <c:strCache>
                <c:ptCount val="1"/>
                <c:pt idx="0">
                  <c:v>ODD 14  -   Conserver et exploiter de manière durable les océans, les mers et les ressources marines aux fins de développement durable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TG"/>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'Résultats synthèses'!$F$1:$M$1</c:f>
              <c:strCache>
                <c:ptCount val="8"/>
                <c:pt idx="0">
                  <c:v>Non complétées</c:v>
                </c:pt>
                <c:pt idx="1">
                  <c:v>Urgentes</c:v>
                </c:pt>
                <c:pt idx="2">
                  <c:v>Prioritaires</c:v>
                </c:pt>
                <c:pt idx="3">
                  <c:v>À moyen terme</c:v>
                </c:pt>
                <c:pt idx="4">
                  <c:v>À long terme</c:v>
                </c:pt>
                <c:pt idx="5">
                  <c:v>À consolider</c:v>
                </c:pt>
                <c:pt idx="6">
                  <c:v>Non prioritaires</c:v>
                </c:pt>
                <c:pt idx="7">
                  <c:v>Non pertinentes</c:v>
                </c:pt>
              </c:strCache>
            </c:strRef>
          </c:cat>
          <c:val>
            <c:numRef>
              <c:f>'Résultats synthèses'!$F$17:$M$17</c:f>
              <c:numCache>
                <c:formatCode>General</c:formatCode>
                <c:ptCount val="8"/>
                <c:pt idx="0">
                  <c:v>10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TG"/>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fr-CA" sz="1100">
                <a:solidFill>
                  <a:srgbClr val="215968"/>
                </a:solidFill>
              </a:rPr>
              <a:t>ODD 15  -   Préserver et restaurer les écosystèmes terrestres, en veillant à les exploiter de façon durable, gérer durablement les forêts, lutter contre la désertification, enrayer </a:t>
            </a:r>
            <a:br>
              <a:rPr lang="fr-CA" sz="1100">
                <a:solidFill>
                  <a:srgbClr val="215968"/>
                </a:solidFill>
              </a:rPr>
            </a:br>
            <a:r>
              <a:rPr lang="fr-CA" sz="1100">
                <a:solidFill>
                  <a:srgbClr val="215968"/>
                </a:solidFill>
              </a:rPr>
              <a:t>et inverser le processus de dégradation des sols * (12 cibles)</a:t>
            </a:r>
          </a:p>
        </c:rich>
      </c:tx>
      <c:layout>
        <c:manualLayout>
          <c:xMode val="edge"/>
          <c:yMode val="edge"/>
          <c:x val="0.20861605965824359"/>
          <c:y val="0.88086144701328417"/>
        </c:manualLayout>
      </c:layout>
      <c:overlay val="0"/>
      <c:spPr>
        <a:solidFill>
          <a:srgbClr val="FFFF00"/>
        </a:solid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synthèses'!$C$18</c:f>
              <c:strCache>
                <c:ptCount val="1"/>
                <c:pt idx="0">
                  <c:v>ODD 15  -   Préserver et restaurer les écosystèmes terrestres en veillant à les exploiter de façon durable, gérer durablement les forêts, lutter contre la désertification, enrayer et inverser le processus de dégradation des sols et mettre fin à l’appauvri</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TG"/>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'Résultats synthèses'!$F$1:$M$1</c:f>
              <c:strCache>
                <c:ptCount val="8"/>
                <c:pt idx="0">
                  <c:v>Non complétées</c:v>
                </c:pt>
                <c:pt idx="1">
                  <c:v>Urgentes</c:v>
                </c:pt>
                <c:pt idx="2">
                  <c:v>Prioritaires</c:v>
                </c:pt>
                <c:pt idx="3">
                  <c:v>À moyen terme</c:v>
                </c:pt>
                <c:pt idx="4">
                  <c:v>À long terme</c:v>
                </c:pt>
                <c:pt idx="5">
                  <c:v>À consolider</c:v>
                </c:pt>
                <c:pt idx="6">
                  <c:v>Non prioritaires</c:v>
                </c:pt>
                <c:pt idx="7">
                  <c:v>Non pertinentes</c:v>
                </c:pt>
              </c:strCache>
            </c:strRef>
          </c:cat>
          <c:val>
            <c:numRef>
              <c:f>'Résultats synthèses'!$F$18:$M$18</c:f>
              <c:numCache>
                <c:formatCode>General</c:formatCode>
                <c:ptCount val="8"/>
                <c:pt idx="0">
                  <c:v>12</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TG"/>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fr-CA" sz="1100">
                <a:solidFill>
                  <a:srgbClr val="215968"/>
                </a:solidFill>
              </a:rPr>
              <a:t>ODD 16  -   Promouvoir l’avènement de sociétés pacifiques et ouvertes aux fins du développement durable, assurer l’accès de tous à la justice et mettre en place, à tous </a:t>
            </a:r>
            <a:br>
              <a:rPr lang="fr-CA" sz="1100">
                <a:solidFill>
                  <a:srgbClr val="215968"/>
                </a:solidFill>
              </a:rPr>
            </a:br>
            <a:r>
              <a:rPr lang="fr-CA" sz="1100">
                <a:solidFill>
                  <a:srgbClr val="215968"/>
                </a:solidFill>
              </a:rPr>
              <a:t>les niveaux, des institutions efficaces, responsables et ouvertes  (12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synthèses'!$C$19</c:f>
              <c:strCache>
                <c:ptCount val="1"/>
                <c:pt idx="0">
                  <c:v>ODD 16  -   Promouvoir l’avènement de sociétés pacifiques et ouvertes aux fins de développement durable, assurer l’accès de tous à la justice et mettre en place, à tous les niveaux, des institutions efficaces, responsables et ouvertes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TG"/>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'Résultats synthèses'!$F$1:$M$1</c:f>
              <c:strCache>
                <c:ptCount val="8"/>
                <c:pt idx="0">
                  <c:v>Non complétées</c:v>
                </c:pt>
                <c:pt idx="1">
                  <c:v>Urgentes</c:v>
                </c:pt>
                <c:pt idx="2">
                  <c:v>Prioritaires</c:v>
                </c:pt>
                <c:pt idx="3">
                  <c:v>À moyen terme</c:v>
                </c:pt>
                <c:pt idx="4">
                  <c:v>À long terme</c:v>
                </c:pt>
                <c:pt idx="5">
                  <c:v>À consolider</c:v>
                </c:pt>
                <c:pt idx="6">
                  <c:v>Non prioritaires</c:v>
                </c:pt>
                <c:pt idx="7">
                  <c:v>Non pertinentes</c:v>
                </c:pt>
              </c:strCache>
            </c:strRef>
          </c:cat>
          <c:val>
            <c:numRef>
              <c:f>'Résultats synthèses'!$F$19:$M$19</c:f>
              <c:numCache>
                <c:formatCode>General</c:formatCode>
                <c:ptCount val="8"/>
                <c:pt idx="0">
                  <c:v>12</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TG"/>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fr-CA" sz="1100">
                <a:solidFill>
                  <a:srgbClr val="215968"/>
                </a:solidFill>
              </a:rPr>
              <a:t>ODD 17  -   Renforcer les moyens de mettre en œuvre le partenariat mondial </a:t>
            </a:r>
            <a:br>
              <a:rPr lang="fr-CA" sz="1100">
                <a:solidFill>
                  <a:srgbClr val="215968"/>
                </a:solidFill>
              </a:rPr>
            </a:br>
            <a:r>
              <a:rPr lang="fr-CA" sz="1100">
                <a:solidFill>
                  <a:srgbClr val="215968"/>
                </a:solidFill>
              </a:rPr>
              <a:t>pour le développement durable et le revitaliser  (19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synthèses'!$C$20</c:f>
              <c:strCache>
                <c:ptCount val="1"/>
                <c:pt idx="0">
                  <c:v>ODD 17  -   Renforcer les moyens de mettre en œuvre le partenariat mondial pour le développement durable et le revitaliser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TG"/>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'Résultats synthèses'!$F$1:$M$1</c:f>
              <c:strCache>
                <c:ptCount val="8"/>
                <c:pt idx="0">
                  <c:v>Non complétées</c:v>
                </c:pt>
                <c:pt idx="1">
                  <c:v>Urgentes</c:v>
                </c:pt>
                <c:pt idx="2">
                  <c:v>Prioritaires</c:v>
                </c:pt>
                <c:pt idx="3">
                  <c:v>À moyen terme</c:v>
                </c:pt>
                <c:pt idx="4">
                  <c:v>À long terme</c:v>
                </c:pt>
                <c:pt idx="5">
                  <c:v>À consolider</c:v>
                </c:pt>
                <c:pt idx="6">
                  <c:v>Non prioritaires</c:v>
                </c:pt>
                <c:pt idx="7">
                  <c:v>Non pertinentes</c:v>
                </c:pt>
              </c:strCache>
            </c:strRef>
          </c:cat>
          <c:val>
            <c:numRef>
              <c:f>'Résultats synthèses'!$F$20:$M$20</c:f>
              <c:numCache>
                <c:formatCode>General</c:formatCode>
                <c:ptCount val="8"/>
                <c:pt idx="0">
                  <c:v>19</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TG"/>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fr-CA" sz="1100">
                <a:solidFill>
                  <a:srgbClr val="215968"/>
                </a:solidFill>
              </a:rPr>
              <a:t>ODD 1  -   Éliminer la pauvreté sous toutes ses formes </a:t>
            </a:r>
            <a:br>
              <a:rPr lang="fr-CA" sz="1100">
                <a:solidFill>
                  <a:srgbClr val="215968"/>
                </a:solidFill>
              </a:rPr>
            </a:br>
            <a:r>
              <a:rPr lang="fr-CA" sz="1100">
                <a:solidFill>
                  <a:srgbClr val="215968"/>
                </a:solidFill>
              </a:rPr>
              <a:t>et partout dans le monde (7 cibles)</a:t>
            </a:r>
          </a:p>
        </c:rich>
      </c:tx>
      <c:layout>
        <c:manualLayout>
          <c:xMode val="edge"/>
          <c:yMode val="edge"/>
          <c:x val="0.35415726981364587"/>
          <c:y val="0.89525004451044632"/>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synthèses'!$C$4</c:f>
              <c:strCache>
                <c:ptCount val="1"/>
                <c:pt idx="0">
                  <c:v>ODD 1  -   Éliminer la pauvreté sous toutes ses formes et partout dans le monde</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accent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TG"/>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'Résultats synthèses'!$F$1:$M$1</c:f>
              <c:strCache>
                <c:ptCount val="8"/>
                <c:pt idx="0">
                  <c:v>Non complétées</c:v>
                </c:pt>
                <c:pt idx="1">
                  <c:v>Urgentes</c:v>
                </c:pt>
                <c:pt idx="2">
                  <c:v>Prioritaires</c:v>
                </c:pt>
                <c:pt idx="3">
                  <c:v>À moyen terme</c:v>
                </c:pt>
                <c:pt idx="4">
                  <c:v>À long terme</c:v>
                </c:pt>
                <c:pt idx="5">
                  <c:v>À consolider</c:v>
                </c:pt>
                <c:pt idx="6">
                  <c:v>Non prioritaires</c:v>
                </c:pt>
                <c:pt idx="7">
                  <c:v>Non pertinentes</c:v>
                </c:pt>
              </c:strCache>
            </c:strRef>
          </c:cat>
          <c:val>
            <c:numRef>
              <c:f>'Résultats synthèses'!$F$4:$M$4</c:f>
              <c:numCache>
                <c:formatCode>General</c:formatCode>
                <c:ptCount val="8"/>
                <c:pt idx="0">
                  <c:v>7</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TG"/>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fr-CA" sz="1100">
                <a:solidFill>
                  <a:srgbClr val="215968"/>
                </a:solidFill>
              </a:rPr>
              <a:t>ODD 2  -   Éliminer la faim, assurer la sécurité alimentaire,</a:t>
            </a:r>
            <a:br>
              <a:rPr lang="fr-CA" sz="1100">
                <a:solidFill>
                  <a:srgbClr val="215968"/>
                </a:solidFill>
              </a:rPr>
            </a:br>
            <a:r>
              <a:rPr lang="fr-CA" sz="1100">
                <a:solidFill>
                  <a:srgbClr val="215968"/>
                </a:solidFill>
              </a:rPr>
              <a:t>améliorer la nutrition et</a:t>
            </a:r>
            <a:r>
              <a:rPr lang="fr-CA" sz="1100" baseline="0">
                <a:solidFill>
                  <a:srgbClr val="215968"/>
                </a:solidFill>
              </a:rPr>
              <a:t> </a:t>
            </a:r>
            <a:r>
              <a:rPr lang="fr-CA" sz="1100">
                <a:solidFill>
                  <a:srgbClr val="215968"/>
                </a:solidFill>
              </a:rPr>
              <a:t>promouvoir l’agriculture durable (8 cibles)</a:t>
            </a:r>
          </a:p>
        </c:rich>
      </c:tx>
      <c:layout>
        <c:manualLayout>
          <c:xMode val="edge"/>
          <c:yMode val="edge"/>
          <c:x val="0.27809516533825279"/>
          <c:y val="0.8952372866966634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synthèses'!$C$5</c:f>
              <c:strCache>
                <c:ptCount val="1"/>
                <c:pt idx="0">
                  <c:v>ODD 2  -   Éliminer la faim, assurer la sécurité alimentaire, améliorer la nutrition et promouvoir l’agriculture durable</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TG"/>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'Résultats synthèses'!$F$1:$M$1</c:f>
              <c:strCache>
                <c:ptCount val="8"/>
                <c:pt idx="0">
                  <c:v>Non complétées</c:v>
                </c:pt>
                <c:pt idx="1">
                  <c:v>Urgentes</c:v>
                </c:pt>
                <c:pt idx="2">
                  <c:v>Prioritaires</c:v>
                </c:pt>
                <c:pt idx="3">
                  <c:v>À moyen terme</c:v>
                </c:pt>
                <c:pt idx="4">
                  <c:v>À long terme</c:v>
                </c:pt>
                <c:pt idx="5">
                  <c:v>À consolider</c:v>
                </c:pt>
                <c:pt idx="6">
                  <c:v>Non prioritaires</c:v>
                </c:pt>
                <c:pt idx="7">
                  <c:v>Non pertinentes</c:v>
                </c:pt>
              </c:strCache>
            </c:strRef>
          </c:cat>
          <c:val>
            <c:numRef>
              <c:f>'Résultats synthèses'!$F$5:$M$5</c:f>
              <c:numCache>
                <c:formatCode>General</c:formatCode>
                <c:ptCount val="8"/>
                <c:pt idx="0">
                  <c:v>8</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TG"/>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fr-CA" sz="1100">
                <a:solidFill>
                  <a:srgbClr val="215968"/>
                </a:solidFill>
              </a:rPr>
              <a:t>ODD 3  -   Permettre à tous de vivre en bonne santé </a:t>
            </a:r>
            <a:br>
              <a:rPr lang="fr-CA" sz="1100">
                <a:solidFill>
                  <a:srgbClr val="215968"/>
                </a:solidFill>
              </a:rPr>
            </a:br>
            <a:r>
              <a:rPr lang="fr-CA" sz="1100">
                <a:solidFill>
                  <a:srgbClr val="215968"/>
                </a:solidFill>
              </a:rPr>
              <a:t>et promouvoir le bien-être de tous à tout âge  (13 cibles)</a:t>
            </a:r>
          </a:p>
        </c:rich>
      </c:tx>
      <c:layout>
        <c:manualLayout>
          <c:xMode val="edge"/>
          <c:yMode val="edge"/>
          <c:x val="0.34063511790690931"/>
          <c:y val="0.88948694003452466"/>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synthèses'!$C$6</c:f>
              <c:strCache>
                <c:ptCount val="1"/>
                <c:pt idx="0">
                  <c:v>ODD 3  -   Permettre à tous de vivre en bonne santé et promouvoir le bien-être de tous à tout âge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TG"/>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'Résultats synthèses'!$F$1:$M$1</c:f>
              <c:strCache>
                <c:ptCount val="8"/>
                <c:pt idx="0">
                  <c:v>Non complétées</c:v>
                </c:pt>
                <c:pt idx="1">
                  <c:v>Urgentes</c:v>
                </c:pt>
                <c:pt idx="2">
                  <c:v>Prioritaires</c:v>
                </c:pt>
                <c:pt idx="3">
                  <c:v>À moyen terme</c:v>
                </c:pt>
                <c:pt idx="4">
                  <c:v>À long terme</c:v>
                </c:pt>
                <c:pt idx="5">
                  <c:v>À consolider</c:v>
                </c:pt>
                <c:pt idx="6">
                  <c:v>Non prioritaires</c:v>
                </c:pt>
                <c:pt idx="7">
                  <c:v>Non pertinentes</c:v>
                </c:pt>
              </c:strCache>
            </c:strRef>
          </c:cat>
          <c:val>
            <c:numRef>
              <c:f>'Résultats synthèses'!$F$6:$M$6</c:f>
              <c:numCache>
                <c:formatCode>General</c:formatCode>
                <c:ptCount val="8"/>
                <c:pt idx="0">
                  <c:v>13</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TG"/>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fr-CA" sz="1100">
                <a:solidFill>
                  <a:srgbClr val="215968"/>
                </a:solidFill>
              </a:rPr>
              <a:t>ODD 4  -   Assurer l’accès de tous à une éducation de qualité, sur un pied d’égalité, </a:t>
            </a:r>
            <a:br>
              <a:rPr lang="fr-CA" sz="1100">
                <a:solidFill>
                  <a:srgbClr val="215968"/>
                </a:solidFill>
              </a:rPr>
            </a:br>
            <a:r>
              <a:rPr lang="fr-CA" sz="1100">
                <a:solidFill>
                  <a:srgbClr val="215968"/>
                </a:solidFill>
              </a:rPr>
              <a:t>et promouvoir les possibilités d’apprentissage tout au long de la vie  (10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synthèses'!$C$7</c:f>
              <c:strCache>
                <c:ptCount val="1"/>
                <c:pt idx="0">
                  <c:v>ODD 4  -   Assurer l’accès de tous à une éducation de qualité, sur un pied d’égalité, et promouvoir les possibilités d’apprentissage tout au long de la vie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TG"/>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'Résultats synthèses'!$F$1:$M$1</c:f>
              <c:strCache>
                <c:ptCount val="8"/>
                <c:pt idx="0">
                  <c:v>Non complétées</c:v>
                </c:pt>
                <c:pt idx="1">
                  <c:v>Urgentes</c:v>
                </c:pt>
                <c:pt idx="2">
                  <c:v>Prioritaires</c:v>
                </c:pt>
                <c:pt idx="3">
                  <c:v>À moyen terme</c:v>
                </c:pt>
                <c:pt idx="4">
                  <c:v>À long terme</c:v>
                </c:pt>
                <c:pt idx="5">
                  <c:v>À consolider</c:v>
                </c:pt>
                <c:pt idx="6">
                  <c:v>Non prioritaires</c:v>
                </c:pt>
                <c:pt idx="7">
                  <c:v>Non pertinentes</c:v>
                </c:pt>
              </c:strCache>
            </c:strRef>
          </c:cat>
          <c:val>
            <c:numRef>
              <c:f>'Résultats synthèses'!$F$7:$M$7</c:f>
              <c:numCache>
                <c:formatCode>General</c:formatCode>
                <c:ptCount val="8"/>
                <c:pt idx="0">
                  <c:v>10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TG"/>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fr-CA" sz="1100">
                <a:solidFill>
                  <a:srgbClr val="215968"/>
                </a:solidFill>
              </a:rPr>
              <a:t>ODD 5  -   Parvenir à l’égalité des sexes et autonomiser toutes </a:t>
            </a:r>
            <a:br>
              <a:rPr lang="fr-CA" sz="1100">
                <a:solidFill>
                  <a:srgbClr val="215968"/>
                </a:solidFill>
              </a:rPr>
            </a:br>
            <a:r>
              <a:rPr lang="fr-CA" sz="1100">
                <a:solidFill>
                  <a:srgbClr val="215968"/>
                </a:solidFill>
              </a:rPr>
              <a:t>les femmes et les filles  (9 cibles)</a:t>
            </a:r>
          </a:p>
        </c:rich>
      </c:tx>
      <c:layout>
        <c:manualLayout>
          <c:xMode val="edge"/>
          <c:yMode val="edge"/>
          <c:x val="0.31021027611675206"/>
          <c:y val="0.87223590004810814"/>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synthèses'!$C$8</c:f>
              <c:strCache>
                <c:ptCount val="1"/>
                <c:pt idx="0">
                  <c:v>ODD 5  -   Parvenir à l’égalité des sexes et autonomiser toutes les femmes et les filles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TG"/>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'Résultats synthèses'!$F$1:$M$1</c:f>
              <c:strCache>
                <c:ptCount val="8"/>
                <c:pt idx="0">
                  <c:v>Non complétées</c:v>
                </c:pt>
                <c:pt idx="1">
                  <c:v>Urgentes</c:v>
                </c:pt>
                <c:pt idx="2">
                  <c:v>Prioritaires</c:v>
                </c:pt>
                <c:pt idx="3">
                  <c:v>À moyen terme</c:v>
                </c:pt>
                <c:pt idx="4">
                  <c:v>À long terme</c:v>
                </c:pt>
                <c:pt idx="5">
                  <c:v>À consolider</c:v>
                </c:pt>
                <c:pt idx="6">
                  <c:v>Non prioritaires</c:v>
                </c:pt>
                <c:pt idx="7">
                  <c:v>Non pertinentes</c:v>
                </c:pt>
              </c:strCache>
            </c:strRef>
          </c:cat>
          <c:val>
            <c:numRef>
              <c:f>'Résultats synthèses'!$F$8:$M$8</c:f>
              <c:numCache>
                <c:formatCode>General</c:formatCode>
                <c:ptCount val="8"/>
                <c:pt idx="0">
                  <c:v>9</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TG"/>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fr-CA" sz="1100">
                <a:solidFill>
                  <a:srgbClr val="215968"/>
                </a:solidFill>
              </a:rPr>
              <a:t>ODD 6  -   Garantir l’accès de tous à l’eau et à l’assainissement et assurer une gestion durable des ressources en eau  (8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synthèses'!$C$9</c:f>
              <c:strCache>
                <c:ptCount val="1"/>
                <c:pt idx="0">
                  <c:v>ODD 6  -   Garantir l’accès de tous à l’eau et à l’assainissement et assurer une gestion durable des ressources en eau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TG"/>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'Résultats synthèses'!$F$1:$M$1</c:f>
              <c:strCache>
                <c:ptCount val="8"/>
                <c:pt idx="0">
                  <c:v>Non complétées</c:v>
                </c:pt>
                <c:pt idx="1">
                  <c:v>Urgentes</c:v>
                </c:pt>
                <c:pt idx="2">
                  <c:v>Prioritaires</c:v>
                </c:pt>
                <c:pt idx="3">
                  <c:v>À moyen terme</c:v>
                </c:pt>
                <c:pt idx="4">
                  <c:v>À long terme</c:v>
                </c:pt>
                <c:pt idx="5">
                  <c:v>À consolider</c:v>
                </c:pt>
                <c:pt idx="6">
                  <c:v>Non prioritaires</c:v>
                </c:pt>
                <c:pt idx="7">
                  <c:v>Non pertinentes</c:v>
                </c:pt>
              </c:strCache>
            </c:strRef>
          </c:cat>
          <c:val>
            <c:numRef>
              <c:f>'Résultats synthèses'!$F$9:$M$9</c:f>
              <c:numCache>
                <c:formatCode>General</c:formatCode>
                <c:ptCount val="8"/>
                <c:pt idx="0">
                  <c:v>8</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TG"/>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fr-CA" sz="1100">
                <a:solidFill>
                  <a:srgbClr val="215968"/>
                </a:solidFill>
              </a:rPr>
              <a:t>ODD 7  -   Garantir l’accès de tous à des services énergétiques fiables, </a:t>
            </a:r>
            <a:br>
              <a:rPr lang="fr-CA" sz="1100">
                <a:solidFill>
                  <a:srgbClr val="215968"/>
                </a:solidFill>
              </a:rPr>
            </a:br>
            <a:r>
              <a:rPr lang="fr-CA" sz="1100">
                <a:solidFill>
                  <a:srgbClr val="215968"/>
                </a:solidFill>
              </a:rPr>
              <a:t>durables et modernes, à un coût abordable  (5 cibles)</a:t>
            </a:r>
          </a:p>
        </c:rich>
      </c:tx>
      <c:layout>
        <c:manualLayout>
          <c:xMode val="edge"/>
          <c:yMode val="edge"/>
          <c:x val="0.28147570331493693"/>
          <c:y val="0.87223592897282076"/>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synthèses'!$C$10</c:f>
              <c:strCache>
                <c:ptCount val="1"/>
                <c:pt idx="0">
                  <c:v>ODD 7  -   Garantir l’accès de tous à des services énergétiques fiables, durables et modernes, à un coût abordable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TG"/>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'Résultats synthèses'!$F$1:$M$1</c:f>
              <c:strCache>
                <c:ptCount val="8"/>
                <c:pt idx="0">
                  <c:v>Non complétées</c:v>
                </c:pt>
                <c:pt idx="1">
                  <c:v>Urgentes</c:v>
                </c:pt>
                <c:pt idx="2">
                  <c:v>Prioritaires</c:v>
                </c:pt>
                <c:pt idx="3">
                  <c:v>À moyen terme</c:v>
                </c:pt>
                <c:pt idx="4">
                  <c:v>À long terme</c:v>
                </c:pt>
                <c:pt idx="5">
                  <c:v>À consolider</c:v>
                </c:pt>
                <c:pt idx="6">
                  <c:v>Non prioritaires</c:v>
                </c:pt>
                <c:pt idx="7">
                  <c:v>Non pertinentes</c:v>
                </c:pt>
              </c:strCache>
            </c:strRef>
          </c:cat>
          <c:val>
            <c:numRef>
              <c:f>'Résultats synthèses'!$F$10:$M$10</c:f>
              <c:numCache>
                <c:formatCode>General</c:formatCode>
                <c:ptCount val="8"/>
                <c:pt idx="0">
                  <c:v>5</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TG"/>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fr-CA" sz="1100">
                <a:solidFill>
                  <a:srgbClr val="215968"/>
                </a:solidFill>
              </a:rPr>
              <a:t>ODD 8  -   Promouvoir une croissance économique soutenue, partagée et durable, </a:t>
            </a:r>
            <a:br>
              <a:rPr lang="fr-CA" sz="1100">
                <a:solidFill>
                  <a:srgbClr val="215968"/>
                </a:solidFill>
              </a:rPr>
            </a:br>
            <a:r>
              <a:rPr lang="fr-CA" sz="1100">
                <a:solidFill>
                  <a:srgbClr val="215968"/>
                </a:solidFill>
              </a:rPr>
              <a:t>le plein emploi productif et un travail décent pour tous  (12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synthèses'!$C$11</c:f>
              <c:strCache>
                <c:ptCount val="1"/>
                <c:pt idx="0">
                  <c:v>ODD 8  -   Promouvoir une croissance économique soutenue, partagée et durable, le plein emploi productif et un travail décent pour tous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TG"/>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'Résultats synthèses'!$F$1:$M$1</c:f>
              <c:strCache>
                <c:ptCount val="8"/>
                <c:pt idx="0">
                  <c:v>Non complétées</c:v>
                </c:pt>
                <c:pt idx="1">
                  <c:v>Urgentes</c:v>
                </c:pt>
                <c:pt idx="2">
                  <c:v>Prioritaires</c:v>
                </c:pt>
                <c:pt idx="3">
                  <c:v>À moyen terme</c:v>
                </c:pt>
                <c:pt idx="4">
                  <c:v>À long terme</c:v>
                </c:pt>
                <c:pt idx="5">
                  <c:v>À consolider</c:v>
                </c:pt>
                <c:pt idx="6">
                  <c:v>Non prioritaires</c:v>
                </c:pt>
                <c:pt idx="7">
                  <c:v>Non pertinentes</c:v>
                </c:pt>
              </c:strCache>
            </c:strRef>
          </c:cat>
          <c:val>
            <c:numRef>
              <c:f>'Résultats synthèses'!$F$11:$M$11</c:f>
              <c:numCache>
                <c:formatCode>General</c:formatCode>
                <c:ptCount val="8"/>
                <c:pt idx="0">
                  <c:v>12</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TG"/>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jpg"/><Relationship Id="rId1" Type="http://schemas.openxmlformats.org/officeDocument/2006/relationships/image" Target="../media/image2.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4.jp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469292</xdr:colOff>
      <xdr:row>35</xdr:row>
      <xdr:rowOff>90022</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7601612" cy="56907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1525865</xdr:colOff>
      <xdr:row>4</xdr:row>
      <xdr:rowOff>1866044</xdr:rowOff>
    </xdr:to>
    <xdr:pic>
      <xdr:nvPicPr>
        <xdr:cNvPr id="2" name="Imag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707571"/>
          <a:ext cx="2247044" cy="224704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xdr:colOff>
      <xdr:row>3</xdr:row>
      <xdr:rowOff>1</xdr:rowOff>
    </xdr:from>
    <xdr:to>
      <xdr:col>2</xdr:col>
      <xdr:colOff>1525866</xdr:colOff>
      <xdr:row>4</xdr:row>
      <xdr:rowOff>1866045</xdr:rowOff>
    </xdr:to>
    <xdr:pic>
      <xdr:nvPicPr>
        <xdr:cNvPr id="2" name="Imag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1" y="707572"/>
          <a:ext cx="2247044" cy="22470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1525865</xdr:colOff>
      <xdr:row>4</xdr:row>
      <xdr:rowOff>1866044</xdr:rowOff>
    </xdr:to>
    <xdr:pic>
      <xdr:nvPicPr>
        <xdr:cNvPr id="2" name="Imag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707571"/>
          <a:ext cx="2247044" cy="224704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1525865</xdr:colOff>
      <xdr:row>4</xdr:row>
      <xdr:rowOff>1866044</xdr:rowOff>
    </xdr:to>
    <xdr:pic>
      <xdr:nvPicPr>
        <xdr:cNvPr id="2" name="Imag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707571"/>
          <a:ext cx="2247044" cy="224704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73270</xdr:colOff>
      <xdr:row>3</xdr:row>
      <xdr:rowOff>7328</xdr:rowOff>
    </xdr:from>
    <xdr:to>
      <xdr:col>2</xdr:col>
      <xdr:colOff>1503885</xdr:colOff>
      <xdr:row>4</xdr:row>
      <xdr:rowOff>1873372</xdr:rowOff>
    </xdr:to>
    <xdr:pic>
      <xdr:nvPicPr>
        <xdr:cNvPr id="2" name="Imag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270" y="714899"/>
          <a:ext cx="2247044" cy="22470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10884</xdr:colOff>
      <xdr:row>2</xdr:row>
      <xdr:rowOff>159202</xdr:rowOff>
    </xdr:from>
    <xdr:to>
      <xdr:col>2</xdr:col>
      <xdr:colOff>1536749</xdr:colOff>
      <xdr:row>4</xdr:row>
      <xdr:rowOff>1861961</xdr:rowOff>
    </xdr:to>
    <xdr:pic>
      <xdr:nvPicPr>
        <xdr:cNvPr id="2" name="Imag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34" y="703488"/>
          <a:ext cx="2247044" cy="22470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1525865</xdr:colOff>
      <xdr:row>4</xdr:row>
      <xdr:rowOff>1866044</xdr:rowOff>
    </xdr:to>
    <xdr:pic>
      <xdr:nvPicPr>
        <xdr:cNvPr id="2" name="Imag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707571"/>
          <a:ext cx="2247044" cy="22470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1525865</xdr:colOff>
      <xdr:row>4</xdr:row>
      <xdr:rowOff>1866044</xdr:rowOff>
    </xdr:to>
    <xdr:pic>
      <xdr:nvPicPr>
        <xdr:cNvPr id="2" name="Imag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707571"/>
          <a:ext cx="2247044" cy="22470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1525865</xdr:colOff>
      <xdr:row>4</xdr:row>
      <xdr:rowOff>1866044</xdr:rowOff>
    </xdr:to>
    <xdr:pic>
      <xdr:nvPicPr>
        <xdr:cNvPr id="2" name="Imag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1088571"/>
          <a:ext cx="2247044" cy="224704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xdr:colOff>
      <xdr:row>3</xdr:row>
      <xdr:rowOff>1</xdr:rowOff>
    </xdr:from>
    <xdr:to>
      <xdr:col>2</xdr:col>
      <xdr:colOff>1525866</xdr:colOff>
      <xdr:row>4</xdr:row>
      <xdr:rowOff>1866045</xdr:rowOff>
    </xdr:to>
    <xdr:pic>
      <xdr:nvPicPr>
        <xdr:cNvPr id="3" name="Imag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1" y="1088572"/>
          <a:ext cx="2247044" cy="22470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43814</xdr:colOff>
      <xdr:row>0</xdr:row>
      <xdr:rowOff>36192</xdr:rowOff>
    </xdr:from>
    <xdr:to>
      <xdr:col>12</xdr:col>
      <xdr:colOff>419100</xdr:colOff>
      <xdr:row>76</xdr:row>
      <xdr:rowOff>0</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43814" y="36192"/>
          <a:ext cx="9747886" cy="125368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CA" sz="1800" b="1">
            <a:solidFill>
              <a:schemeClr val="dk1"/>
            </a:solidFill>
            <a:effectLst/>
            <a:latin typeface="+mn-lt"/>
            <a:ea typeface="+mn-ea"/>
            <a:cs typeface="+mn-cs"/>
          </a:endParaRPr>
        </a:p>
        <a:p>
          <a:endParaRPr lang="fr-CA" sz="1800" b="1">
            <a:solidFill>
              <a:schemeClr val="dk1"/>
            </a:solidFill>
            <a:effectLst/>
            <a:latin typeface="+mn-lt"/>
            <a:ea typeface="+mn-ea"/>
            <a:cs typeface="+mn-cs"/>
          </a:endParaRPr>
        </a:p>
        <a:p>
          <a:r>
            <a:rPr lang="fr-CA" sz="1800" b="1">
              <a:solidFill>
                <a:schemeClr val="dk1"/>
              </a:solidFill>
              <a:effectLst/>
              <a:latin typeface="+mn-lt"/>
              <a:ea typeface="+mn-ea"/>
              <a:cs typeface="+mn-cs"/>
            </a:rPr>
            <a:t>  </a:t>
          </a:r>
        </a:p>
        <a:p>
          <a:pPr algn="ctr"/>
          <a:endParaRPr lang="fr-CA" sz="3600" b="0">
            <a:solidFill>
              <a:schemeClr val="dk1"/>
            </a:solidFill>
            <a:effectLst/>
            <a:latin typeface="Segoe UI Light" panose="020B0502040204020203" pitchFamily="34" charset="0"/>
            <a:ea typeface="+mn-ea"/>
            <a:cs typeface="Segoe UI Light" panose="020B0502040204020203" pitchFamily="34" charset="0"/>
          </a:endParaRPr>
        </a:p>
        <a:p>
          <a:endParaRPr lang="fr-CA" sz="1800" b="1">
            <a:solidFill>
              <a:schemeClr val="dk1"/>
            </a:solidFill>
            <a:effectLst/>
            <a:latin typeface="+mn-lt"/>
            <a:ea typeface="+mn-ea"/>
            <a:cs typeface="+mn-cs"/>
          </a:endParaRPr>
        </a:p>
        <a:p>
          <a:endParaRPr lang="fr-CA" sz="1800" b="1">
            <a:solidFill>
              <a:schemeClr val="dk1"/>
            </a:solidFill>
            <a:effectLst/>
            <a:latin typeface="+mn-lt"/>
            <a:ea typeface="+mn-ea"/>
            <a:cs typeface="+mn-cs"/>
          </a:endParaRPr>
        </a:p>
        <a:p>
          <a:endParaRPr lang="fr-CA" sz="1800" b="1">
            <a:solidFill>
              <a:schemeClr val="dk1"/>
            </a:solidFill>
            <a:effectLst/>
            <a:latin typeface="+mn-lt"/>
            <a:ea typeface="+mn-ea"/>
            <a:cs typeface="+mn-cs"/>
          </a:endParaRPr>
        </a:p>
        <a:p>
          <a:endParaRPr lang="fr-CA" sz="1100" b="1">
            <a:solidFill>
              <a:schemeClr val="dk1"/>
            </a:solidFill>
            <a:effectLst/>
            <a:latin typeface="+mn-lt"/>
            <a:ea typeface="+mn-ea"/>
            <a:cs typeface="+mn-cs"/>
          </a:endParaRPr>
        </a:p>
        <a:p>
          <a:r>
            <a:rPr lang="fr-CA" sz="1400" b="1">
              <a:solidFill>
                <a:srgbClr val="215968"/>
              </a:solidFill>
              <a:latin typeface="Arial" panose="020B0604020202020204" pitchFamily="34" charset="0"/>
              <a:ea typeface="+mn-ea"/>
              <a:cs typeface="Arial" panose="020B0604020202020204" pitchFamily="34" charset="0"/>
            </a:rPr>
            <a:t>Mot d'accueil</a:t>
          </a:r>
        </a:p>
        <a:p>
          <a:endParaRPr lang="fr-CA" sz="1400" b="1">
            <a:solidFill>
              <a:srgbClr val="215968"/>
            </a:solidFill>
            <a:latin typeface="Arial" panose="020B0604020202020204" pitchFamily="34" charset="0"/>
            <a:ea typeface="+mn-ea"/>
            <a:cs typeface="Arial" panose="020B0604020202020204" pitchFamily="34" charset="0"/>
          </a:endParaRPr>
        </a:p>
        <a:p>
          <a:endParaRPr lang="fr-CA" sz="1400" b="1">
            <a:solidFill>
              <a:srgbClr val="215968"/>
            </a:solidFill>
            <a:latin typeface="Arial" panose="020B0604020202020204" pitchFamily="34" charset="0"/>
            <a:ea typeface="+mn-ea"/>
            <a:cs typeface="Arial" panose="020B0604020202020204" pitchFamily="34" charset="0"/>
          </a:endParaRPr>
        </a:p>
        <a:p>
          <a:endParaRPr lang="fr-CA" sz="1400" b="1">
            <a:solidFill>
              <a:srgbClr val="215968"/>
            </a:solidFill>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fr-CA" sz="1800" b="0">
              <a:solidFill>
                <a:schemeClr val="dk1"/>
              </a:solidFill>
              <a:effectLst/>
              <a:latin typeface="Century Gothic" panose="020B0502020202020204" pitchFamily="34" charset="0"/>
              <a:ea typeface="+mn-ea"/>
              <a:cs typeface="Arial" panose="020B0604020202020204" pitchFamily="34" charset="0"/>
            </a:rPr>
            <a:t>OUTIL</a:t>
          </a:r>
          <a:r>
            <a:rPr lang="fr-CA" sz="1800" b="0" baseline="0">
              <a:solidFill>
                <a:schemeClr val="dk1"/>
              </a:solidFill>
              <a:effectLst/>
              <a:latin typeface="Century Gothic" panose="020B0502020202020204" pitchFamily="34" charset="0"/>
              <a:ea typeface="+mn-ea"/>
              <a:cs typeface="Arial" panose="020B0604020202020204" pitchFamily="34" charset="0"/>
            </a:rPr>
            <a:t> D'INFORMATION ET DE PRIORISATION PARTICIPATIVE DES CIBLES DES ODD</a:t>
          </a:r>
          <a:endParaRPr lang="fr-CA" sz="1800">
            <a:effectLst/>
            <a:latin typeface="Century Gothic" panose="020B0502020202020204" pitchFamily="34" charset="0"/>
            <a:cs typeface="Arial" panose="020B0604020202020204" pitchFamily="34" charset="0"/>
          </a:endParaRPr>
        </a:p>
        <a:p>
          <a:endParaRPr lang="fr-CA" sz="1400">
            <a:solidFill>
              <a:srgbClr val="215968"/>
            </a:solidFill>
            <a:latin typeface="Arial" panose="020B0604020202020204" pitchFamily="34" charset="0"/>
            <a:ea typeface="+mn-ea"/>
            <a:cs typeface="Arial" panose="020B0604020202020204" pitchFamily="34" charset="0"/>
          </a:endParaRPr>
        </a:p>
        <a:p>
          <a:endParaRPr lang="fr-CA" sz="1050">
            <a:solidFill>
              <a:schemeClr val="dk1"/>
            </a:solidFill>
            <a:latin typeface="Arial" panose="020B0604020202020204" pitchFamily="34" charset="0"/>
            <a:ea typeface="+mn-ea"/>
            <a:cs typeface="Arial" panose="020B0604020202020204" pitchFamily="34" charset="0"/>
          </a:endParaRPr>
        </a:p>
        <a:p>
          <a:r>
            <a:rPr lang="fr-CA" sz="1050">
              <a:solidFill>
                <a:schemeClr val="dk1"/>
              </a:solidFill>
              <a:latin typeface="Arial" panose="020B0604020202020204" pitchFamily="34" charset="0"/>
              <a:ea typeface="+mn-ea"/>
              <a:cs typeface="Arial" panose="020B0604020202020204" pitchFamily="34" charset="0"/>
            </a:rPr>
            <a:t>Bien que les 17 ODD et leurs 169 cibles adoptées par les Nations Unies en septembre 2015 dans le cadre de l’Agenda 2030 pour le développement durable soient universels et indissociables, ils s’appliquent dans le respect des réalités, capacités, niveaux de développement et priorités propres aux contextes nationaux ou locaux. Dans les pays, régions ou collectivités territoriales où les besoins sont multiples et urgents, mais où les capacités et les ressources sont limitées, se pose ainsi la question de la « priorisation » des cibles des ODD, laquelle doit être encadrée pour au moins deux raisons principales.  </a:t>
          </a:r>
        </a:p>
        <a:p>
          <a:endParaRPr lang="fr-CA" sz="1050">
            <a:solidFill>
              <a:schemeClr val="dk1"/>
            </a:solidFill>
            <a:latin typeface="Arial" panose="020B0604020202020204" pitchFamily="34" charset="0"/>
            <a:ea typeface="+mn-ea"/>
            <a:cs typeface="Arial" panose="020B0604020202020204" pitchFamily="34" charset="0"/>
          </a:endParaRPr>
        </a:p>
        <a:p>
          <a:r>
            <a:rPr lang="fr-CA" sz="1050">
              <a:solidFill>
                <a:schemeClr val="dk1"/>
              </a:solidFill>
              <a:latin typeface="Arial" panose="020B0604020202020204" pitchFamily="34" charset="0"/>
              <a:ea typeface="+mn-ea"/>
              <a:cs typeface="Arial" panose="020B0604020202020204" pitchFamily="34" charset="0"/>
            </a:rPr>
            <a:t>Premièrement, en matière de développement durable, l’établissement des priorités est un exercice complexe qui allie l’évaluation de l’importance de la cible et son niveau d’atteinte à un </a:t>
          </a:r>
          <a:r>
            <a:rPr lang="fr-CA" sz="1050" b="1">
              <a:solidFill>
                <a:srgbClr val="FF0000"/>
              </a:solidFill>
              <a:latin typeface="Arial" panose="020B0604020202020204" pitchFamily="34" charset="0"/>
              <a:ea typeface="+mn-ea"/>
              <a:cs typeface="Arial" panose="020B0604020202020204" pitchFamily="34" charset="0"/>
            </a:rPr>
            <a:t>instant T</a:t>
          </a:r>
          <a:r>
            <a:rPr lang="fr-CA" sz="1050">
              <a:solidFill>
                <a:schemeClr val="dk1"/>
              </a:solidFill>
              <a:latin typeface="Arial" panose="020B0604020202020204" pitchFamily="34" charset="0"/>
              <a:ea typeface="+mn-ea"/>
              <a:cs typeface="Arial" panose="020B0604020202020204" pitchFamily="34" charset="0"/>
            </a:rPr>
            <a:t>, dans un lieu donné. Cet exercice doit tenir compte tant du contexte culturel et socio-économique dudit lieu que des interrelations directes ou indirectes entre les cibles. </a:t>
          </a:r>
        </a:p>
        <a:p>
          <a:endParaRPr lang="fr-CA" sz="1050">
            <a:solidFill>
              <a:schemeClr val="dk1"/>
            </a:solidFill>
            <a:latin typeface="Arial" panose="020B0604020202020204" pitchFamily="34" charset="0"/>
            <a:ea typeface="+mn-ea"/>
            <a:cs typeface="Arial" panose="020B0604020202020204" pitchFamily="34" charset="0"/>
          </a:endParaRPr>
        </a:p>
        <a:p>
          <a:r>
            <a:rPr lang="fr-CA" sz="1050">
              <a:solidFill>
                <a:schemeClr val="dk1"/>
              </a:solidFill>
              <a:latin typeface="Arial" panose="020B0604020202020204" pitchFamily="34" charset="0"/>
              <a:ea typeface="+mn-ea"/>
              <a:cs typeface="Arial" panose="020B0604020202020204" pitchFamily="34" charset="0"/>
            </a:rPr>
            <a:t>Deuxièmement, les ODD induisent un changement de paradigme dans l’élaboration des plans et stratégies de développement, à tous les niveaux : il s'agit aujourd'hui de concourir à la réalisation d’une vision mondiale</a:t>
          </a:r>
          <a:r>
            <a:rPr lang="fr-CA" sz="1050" baseline="0">
              <a:solidFill>
                <a:schemeClr val="dk1"/>
              </a:solidFill>
              <a:latin typeface="Arial" panose="020B0604020202020204" pitchFamily="34" charset="0"/>
              <a:ea typeface="+mn-ea"/>
              <a:cs typeface="Arial" panose="020B0604020202020204" pitchFamily="34" charset="0"/>
            </a:rPr>
            <a:t> et</a:t>
          </a:r>
          <a:r>
            <a:rPr lang="fr-CA" sz="1050">
              <a:solidFill>
                <a:schemeClr val="dk1"/>
              </a:solidFill>
              <a:latin typeface="Arial" panose="020B0604020202020204" pitchFamily="34" charset="0"/>
              <a:ea typeface="+mn-ea"/>
              <a:cs typeface="Arial" panose="020B0604020202020204" pitchFamily="34" charset="0"/>
            </a:rPr>
            <a:t> partagée, répondant à l’ambition de l’Agenda 2030 d’un monde sans pauvreté où l’humanité vit en harmonie avec la nature. En ce sens, les ODD et leurs cibles constituent le cadre et les critères suivant lesquels ce monde doit être bâti. La priorisation est l’exercice collaboratif par lequel vont être déterminées, dans un contexte donné, les priorités et les actions urgentes à mener, de même que les actions à moyen et long termes à programmer pour contribuer à l’atteinte de cet objectif ambitieux.   </a:t>
          </a:r>
        </a:p>
        <a:p>
          <a:endParaRPr lang="fr-CA" sz="1050">
            <a:solidFill>
              <a:schemeClr val="dk1"/>
            </a:solidFill>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fr-CA" sz="1050">
              <a:solidFill>
                <a:schemeClr val="dk1"/>
              </a:solidFill>
              <a:latin typeface="Arial" panose="020B0604020202020204" pitchFamily="34" charset="0"/>
              <a:ea typeface="+mn-ea"/>
              <a:cs typeface="Arial" panose="020B0604020202020204" pitchFamily="34" charset="0"/>
            </a:rPr>
            <a:t>Il est donc rapidement apparu nécessaire de créer un outil pour guider les pays, les régions ou les collectivités locales dans cet important processus de priorisation. La Grille de priorisation des cibles des ODD (GPC-ODD) conçue dans ce contexte </a:t>
          </a:r>
          <a:r>
            <a:rPr lang="fr-CA" sz="1050">
              <a:solidFill>
                <a:schemeClr val="dk1"/>
              </a:solidFill>
              <a:effectLst/>
              <a:latin typeface="Arial" panose="020B0604020202020204" pitchFamily="34" charset="0"/>
              <a:ea typeface="+mn-ea"/>
              <a:cs typeface="Arial" panose="020B0604020202020204" pitchFamily="34" charset="0"/>
            </a:rPr>
            <a:t>est un outil d’information sur les ODD et de priorisation participative de leurs cibles dans une perspective visant la réalisation des objectifs de développement durable à tous les niveaux :</a:t>
          </a:r>
          <a:r>
            <a:rPr lang="fr-CA" sz="1050" baseline="0">
              <a:solidFill>
                <a:schemeClr val="dk1"/>
              </a:solidFill>
              <a:effectLst/>
              <a:latin typeface="Arial" panose="020B0604020202020204" pitchFamily="34" charset="0"/>
              <a:ea typeface="+mn-ea"/>
              <a:cs typeface="Arial" panose="020B0604020202020204" pitchFamily="34" charset="0"/>
            </a:rPr>
            <a:t> </a:t>
          </a:r>
          <a:r>
            <a:rPr lang="fr-CA" sz="1050">
              <a:solidFill>
                <a:schemeClr val="dk1"/>
              </a:solidFill>
              <a:effectLst/>
              <a:latin typeface="Arial" panose="020B0604020202020204" pitchFamily="34" charset="0"/>
              <a:ea typeface="+mn-ea"/>
              <a:cs typeface="Arial" panose="020B0604020202020204" pitchFamily="34" charset="0"/>
            </a:rPr>
            <a:t>à l'échelle locale (communes,</a:t>
          </a:r>
          <a:r>
            <a:rPr lang="fr-CA" sz="1050" baseline="0">
              <a:solidFill>
                <a:schemeClr val="dk1"/>
              </a:solidFill>
              <a:effectLst/>
              <a:latin typeface="Arial" panose="020B0604020202020204" pitchFamily="34" charset="0"/>
              <a:ea typeface="+mn-ea"/>
              <a:cs typeface="Arial" panose="020B0604020202020204" pitchFamily="34" charset="0"/>
            </a:rPr>
            <a:t> </a:t>
          </a:r>
          <a:r>
            <a:rPr lang="fr-CA" sz="1050">
              <a:solidFill>
                <a:schemeClr val="dk1"/>
              </a:solidFill>
              <a:effectLst/>
              <a:latin typeface="Arial" panose="020B0604020202020204" pitchFamily="34" charset="0"/>
              <a:ea typeface="+mn-ea"/>
              <a:cs typeface="Arial" panose="020B0604020202020204" pitchFamily="34" charset="0"/>
            </a:rPr>
            <a:t>municipalités, villes, départements, etc.), </a:t>
          </a:r>
          <a:r>
            <a:rPr lang="fr-CA" sz="1050" baseline="0">
              <a:solidFill>
                <a:schemeClr val="dk1"/>
              </a:solidFill>
              <a:effectLst/>
              <a:latin typeface="Arial" panose="020B0604020202020204" pitchFamily="34" charset="0"/>
              <a:ea typeface="+mn-ea"/>
              <a:cs typeface="Arial" panose="020B0604020202020204" pitchFamily="34" charset="0"/>
            </a:rPr>
            <a:t>nationale ou régionale. </a:t>
          </a:r>
          <a:endParaRPr lang="fr-CA" sz="1050">
            <a:solidFill>
              <a:schemeClr val="dk1"/>
            </a:solidFill>
            <a:latin typeface="Arial" panose="020B0604020202020204" pitchFamily="34" charset="0"/>
            <a:ea typeface="+mn-ea"/>
            <a:cs typeface="Arial" panose="020B0604020202020204" pitchFamily="34" charset="0"/>
          </a:endParaRPr>
        </a:p>
        <a:p>
          <a:endParaRPr lang="fr-CA" sz="1050" b="1">
            <a:solidFill>
              <a:schemeClr val="dk1"/>
            </a:solidFill>
            <a:latin typeface="Arial" panose="020B0604020202020204" pitchFamily="34" charset="0"/>
            <a:ea typeface="+mn-ea"/>
            <a:cs typeface="Arial" panose="020B0604020202020204" pitchFamily="34" charset="0"/>
          </a:endParaRPr>
        </a:p>
        <a:p>
          <a:endParaRPr lang="fr-CA" sz="1050" b="1">
            <a:solidFill>
              <a:schemeClr val="dk1"/>
            </a:solidFill>
            <a:latin typeface="Arial" panose="020B0604020202020204" pitchFamily="34" charset="0"/>
            <a:ea typeface="+mn-ea"/>
            <a:cs typeface="Arial" panose="020B0604020202020204" pitchFamily="34" charset="0"/>
          </a:endParaRPr>
        </a:p>
        <a:p>
          <a:r>
            <a:rPr lang="fr-CA" sz="1400" b="1">
              <a:solidFill>
                <a:srgbClr val="215968"/>
              </a:solidFill>
              <a:latin typeface="Arial" panose="020B0604020202020204" pitchFamily="34" charset="0"/>
              <a:ea typeface="+mn-ea"/>
              <a:cs typeface="Arial" panose="020B0604020202020204" pitchFamily="34" charset="0"/>
            </a:rPr>
            <a:t>Utilisation prévue de l'outil</a:t>
          </a:r>
        </a:p>
        <a:p>
          <a:pPr marL="0" marR="0" indent="0" defTabSz="914400" eaLnBrk="1" fontAlgn="auto" latinLnBrk="0" hangingPunct="1">
            <a:lnSpc>
              <a:spcPct val="100000"/>
            </a:lnSpc>
            <a:spcBef>
              <a:spcPts val="0"/>
            </a:spcBef>
            <a:spcAft>
              <a:spcPts val="0"/>
            </a:spcAft>
            <a:buClrTx/>
            <a:buSzTx/>
            <a:buFontTx/>
            <a:buNone/>
            <a:tabLst/>
            <a:defRPr/>
          </a:pPr>
          <a:endParaRPr lang="fr-CA" sz="1050">
            <a:solidFill>
              <a:schemeClr val="dk1"/>
            </a:solidFill>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fr-CA" sz="1050">
              <a:solidFill>
                <a:schemeClr val="dk1"/>
              </a:solidFill>
              <a:latin typeface="Arial" panose="020B0604020202020204" pitchFamily="34" charset="0"/>
              <a:ea typeface="+mn-ea"/>
              <a:cs typeface="Arial" panose="020B0604020202020204" pitchFamily="34" charset="0"/>
            </a:rPr>
            <a:t>Cet outil devrait être utilisé en amont des processus de planification devant mener aux plans locaux, régionaux ou nationaux de développement (PLD), dans</a:t>
          </a:r>
          <a:r>
            <a:rPr lang="fr-CA" sz="1050" baseline="0">
              <a:solidFill>
                <a:schemeClr val="dk1"/>
              </a:solidFill>
              <a:latin typeface="Arial" panose="020B0604020202020204" pitchFamily="34" charset="0"/>
              <a:ea typeface="+mn-ea"/>
              <a:cs typeface="Arial" panose="020B0604020202020204" pitchFamily="34" charset="0"/>
            </a:rPr>
            <a:t> l'objectif de tenir compte de façon effective des ODD et de s'assurer que le plan concoure à leur atteinte</a:t>
          </a:r>
          <a:r>
            <a:rPr lang="fr-CA" sz="1050">
              <a:solidFill>
                <a:schemeClr val="dk1"/>
              </a:solidFill>
              <a:latin typeface="Arial" panose="020B0604020202020204" pitchFamily="34" charset="0"/>
              <a:ea typeface="+mn-ea"/>
              <a:cs typeface="Arial" panose="020B0604020202020204" pitchFamily="34" charset="0"/>
            </a:rPr>
            <a:t>. </a:t>
          </a:r>
          <a:r>
            <a:rPr lang="fr-CA" sz="1050" baseline="0">
              <a:solidFill>
                <a:schemeClr val="dk1"/>
              </a:solidFill>
              <a:effectLst/>
              <a:latin typeface="Arial" panose="020B0604020202020204" pitchFamily="34" charset="0"/>
              <a:ea typeface="+mn-ea"/>
              <a:cs typeface="Arial" panose="020B0604020202020204" pitchFamily="34" charset="0"/>
            </a:rPr>
            <a:t>La GCP-ODD </a:t>
          </a:r>
          <a:r>
            <a:rPr lang="fr-CA" sz="1050">
              <a:solidFill>
                <a:schemeClr val="dk1"/>
              </a:solidFill>
              <a:effectLst/>
              <a:latin typeface="Arial" panose="020B0604020202020204" pitchFamily="34" charset="0"/>
              <a:ea typeface="+mn-ea"/>
              <a:cs typeface="Arial" panose="020B0604020202020204" pitchFamily="34" charset="0"/>
            </a:rPr>
            <a:t>permet d’informer les parties prenantes sur l’Agenda 2030 des Nations Unies, d’expliquer chacune des cibles et d’en débattre, de déterminer le niveau de priorité pour un temps et un territoire donnés, de mettre en exergue les synergies entre les cibles et de définir des pistes d’actions à intégrer dans le plan de développement en tenant compte des compétences dévolues à ce territoire. Ce faisant, elle va au-delà de l’alignement des ODD, favorisant l’appropriation des principes de développement durable et impulsant des changements de comportements et des modifications structurelles des modes de développement.</a:t>
          </a:r>
          <a:r>
            <a:rPr lang="fr-CA" sz="1050" baseline="0">
              <a:solidFill>
                <a:schemeClr val="dk1"/>
              </a:solidFill>
              <a:effectLst/>
              <a:latin typeface="Arial" panose="020B0604020202020204" pitchFamily="34" charset="0"/>
              <a:ea typeface="+mn-ea"/>
              <a:cs typeface="Arial" panose="020B0604020202020204" pitchFamily="34" charset="0"/>
            </a:rPr>
            <a:t> E</a:t>
          </a:r>
          <a:r>
            <a:rPr lang="fr-CA" sz="1050">
              <a:solidFill>
                <a:schemeClr val="dk1"/>
              </a:solidFill>
              <a:latin typeface="Arial" panose="020B0604020202020204" pitchFamily="34" charset="0"/>
              <a:ea typeface="+mn-ea"/>
              <a:cs typeface="Arial" panose="020B0604020202020204" pitchFamily="34" charset="0"/>
            </a:rPr>
            <a:t>lle permet également de reconnaître les  forces, faiblesses, opportunités et menaces  (FFOM) du pays, de la région ou de la collectivité locale étudiée.</a:t>
          </a:r>
          <a:r>
            <a:rPr lang="fr-CA" sz="1050" baseline="0">
              <a:solidFill>
                <a:schemeClr val="dk1"/>
              </a:solidFill>
              <a:latin typeface="Arial" panose="020B0604020202020204" pitchFamily="34" charset="0"/>
              <a:ea typeface="+mn-ea"/>
              <a:cs typeface="Arial" panose="020B0604020202020204" pitchFamily="34" charset="0"/>
            </a:rPr>
            <a:t> </a:t>
          </a:r>
        </a:p>
        <a:p>
          <a:pPr marL="0" marR="0" indent="0" defTabSz="914400" eaLnBrk="1" fontAlgn="auto" latinLnBrk="0" hangingPunct="1">
            <a:lnSpc>
              <a:spcPct val="100000"/>
            </a:lnSpc>
            <a:spcBef>
              <a:spcPts val="0"/>
            </a:spcBef>
            <a:spcAft>
              <a:spcPts val="0"/>
            </a:spcAft>
            <a:buClrTx/>
            <a:buSzTx/>
            <a:buFontTx/>
            <a:buNone/>
            <a:tabLst/>
            <a:defRPr/>
          </a:pPr>
          <a:endParaRPr lang="fr-CA" sz="105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fr-CA" sz="1050">
              <a:solidFill>
                <a:schemeClr val="dk1"/>
              </a:solidFill>
              <a:effectLst/>
              <a:latin typeface="Arial" panose="020B0604020202020204" pitchFamily="34" charset="0"/>
              <a:ea typeface="+mn-ea"/>
              <a:cs typeface="Arial" panose="020B0604020202020204" pitchFamily="34" charset="0"/>
            </a:rPr>
            <a:t>Ces derniers résultats sont obtenus à travers un exercice collectif et participatif d’analyse de la pertinence de chaque cible par rapport aux réalités locales ou nationales et d’évaluation du niveau actuel d'atteinte de cette cible. </a:t>
          </a:r>
          <a:r>
            <a:rPr lang="fr-CA" sz="1050">
              <a:solidFill>
                <a:schemeClr val="dk1"/>
              </a:solidFill>
              <a:latin typeface="Arial" panose="020B0604020202020204" pitchFamily="34" charset="0"/>
              <a:ea typeface="+mn-ea"/>
              <a:cs typeface="Arial" panose="020B0604020202020204" pitchFamily="34" charset="0"/>
            </a:rPr>
            <a:t>Les informations recueillies forment alors une contribution substantielle à tout processus de planification pour le développement durable</a:t>
          </a:r>
          <a:r>
            <a:rPr lang="fr-CA" sz="1050" baseline="0">
              <a:solidFill>
                <a:schemeClr val="dk1"/>
              </a:solidFill>
              <a:latin typeface="Arial" panose="020B0604020202020204" pitchFamily="34" charset="0"/>
              <a:ea typeface="+mn-ea"/>
              <a:cs typeface="Arial" panose="020B0604020202020204" pitchFamily="34" charset="0"/>
            </a:rPr>
            <a:t>; elles peuvent ensuite être analysées et exploitées par les planificateurs nationaux, régionaux  ou locaux. </a:t>
          </a:r>
          <a:endParaRPr lang="fr-CA" sz="1050">
            <a:solidFill>
              <a:schemeClr val="dk1"/>
            </a:solidFill>
            <a:latin typeface="Arial" panose="020B0604020202020204" pitchFamily="34" charset="0"/>
            <a:ea typeface="+mn-ea"/>
            <a:cs typeface="Arial" panose="020B0604020202020204" pitchFamily="34" charset="0"/>
          </a:endParaRPr>
        </a:p>
        <a:p>
          <a:endParaRPr lang="fr-CA" sz="1050" b="1">
            <a:solidFill>
              <a:sysClr val="windowText" lastClr="000000"/>
            </a:solidFill>
            <a:latin typeface="Arial" panose="020B0604020202020204" pitchFamily="34" charset="0"/>
            <a:ea typeface="+mn-ea"/>
            <a:cs typeface="Arial" panose="020B0604020202020204" pitchFamily="34" charset="0"/>
          </a:endParaRPr>
        </a:p>
        <a:p>
          <a:endParaRPr lang="fr-CA" sz="1050" b="1">
            <a:solidFill>
              <a:sysClr val="windowText" lastClr="000000"/>
            </a:solidFill>
            <a:latin typeface="Arial" panose="020B0604020202020204" pitchFamily="34" charset="0"/>
            <a:ea typeface="+mn-ea"/>
            <a:cs typeface="Arial" panose="020B0604020202020204" pitchFamily="34" charset="0"/>
          </a:endParaRPr>
        </a:p>
        <a:p>
          <a:r>
            <a:rPr lang="fr-CA" sz="1400" b="1">
              <a:solidFill>
                <a:srgbClr val="215968"/>
              </a:solidFill>
              <a:latin typeface="Arial" panose="020B0604020202020204" pitchFamily="34" charset="0"/>
              <a:ea typeface="+mn-ea"/>
              <a:cs typeface="Arial" panose="020B0604020202020204" pitchFamily="34" charset="0"/>
            </a:rPr>
            <a:t>Origine de l'outil</a:t>
          </a:r>
        </a:p>
        <a:p>
          <a:endParaRPr lang="fr-CA" sz="1100">
            <a:solidFill>
              <a:srgbClr val="215968"/>
            </a:solidFill>
            <a:latin typeface="Arial" panose="020B0604020202020204" pitchFamily="34" charset="0"/>
            <a:ea typeface="+mn-ea"/>
            <a:cs typeface="Arial" panose="020B0604020202020204" pitchFamily="34" charset="0"/>
          </a:endParaRPr>
        </a:p>
        <a:p>
          <a:r>
            <a:rPr lang="fr-CA" sz="1050">
              <a:solidFill>
                <a:sysClr val="windowText" lastClr="000000"/>
              </a:solidFill>
              <a:latin typeface="Arial" panose="020B0604020202020204" pitchFamily="34" charset="0"/>
              <a:ea typeface="+mn-ea"/>
              <a:cs typeface="Arial" panose="020B0604020202020204" pitchFamily="34" charset="0"/>
            </a:rPr>
            <a:t>L'outil de priorisation a été élaboré sous l’égide de l'Organisation internationale de</a:t>
          </a:r>
          <a:r>
            <a:rPr lang="fr-CA" sz="1050" baseline="0">
              <a:solidFill>
                <a:sysClr val="windowText" lastClr="000000"/>
              </a:solidFill>
              <a:latin typeface="Arial" panose="020B0604020202020204" pitchFamily="34" charset="0"/>
              <a:ea typeface="+mn-ea"/>
              <a:cs typeface="Arial" panose="020B0604020202020204" pitchFamily="34" charset="0"/>
            </a:rPr>
            <a:t> la Francophonie, à travers </a:t>
          </a:r>
          <a:r>
            <a:rPr lang="fr-CA" sz="1050">
              <a:solidFill>
                <a:sysClr val="windowText" lastClr="000000"/>
              </a:solidFill>
              <a:latin typeface="Arial" panose="020B0604020202020204" pitchFamily="34" charset="0"/>
              <a:ea typeface="+mn-ea"/>
              <a:cs typeface="Arial" panose="020B0604020202020204" pitchFamily="34" charset="0"/>
            </a:rPr>
            <a:t>l’Institut de la Francophonie pour le développement durable (IFDD), avec la collaboration de la Chaire en éco-conseil de l'Université du Québec à Chicoutimi (UQAC) et de Global Shift Institute (GSI), un organisme de for­mation et de conseil en pratique du dévelop­pement durable. </a:t>
          </a:r>
        </a:p>
        <a:p>
          <a:endParaRPr lang="fr-CA" sz="1050">
            <a:solidFill>
              <a:sysClr val="windowText" lastClr="000000"/>
            </a:solidFill>
            <a:latin typeface="Arial" panose="020B0604020202020204" pitchFamily="34" charset="0"/>
            <a:ea typeface="+mn-ea"/>
            <a:cs typeface="Arial" panose="020B0604020202020204" pitchFamily="34" charset="0"/>
          </a:endParaRPr>
        </a:p>
        <a:p>
          <a:r>
            <a:rPr lang="fr-CA" sz="1050">
              <a:solidFill>
                <a:sysClr val="windowText" lastClr="000000"/>
              </a:solidFill>
              <a:latin typeface="Arial" panose="020B0604020202020204" pitchFamily="34" charset="0"/>
              <a:ea typeface="+mn-ea"/>
              <a:cs typeface="Arial" panose="020B0604020202020204" pitchFamily="34" charset="0"/>
            </a:rPr>
            <a:t>Le document « Objectifs de développement durable, ce que les gouvernements locaux doivent savoir », de l'organisation Cités et gouvernements locaux unis (CGLU), a été mis à contribution pour la détermination des cibles concernant spécifiquement l’échelle locale (cellule blanche) et celles qui pourraient être exclues  de l’analyse (cellules grisées), lorsque l'outil est utilisé à l'échelle locale. La justification de l’intérêt de chaque ODD pour l’échelle locale (« Pourquoi l'ODD est-il important pour les gouvernements locaux? ») est directement inspirée de ce document.</a:t>
          </a:r>
        </a:p>
        <a:p>
          <a:endParaRPr lang="fr-CA" sz="1050" b="1">
            <a:solidFill>
              <a:sysClr val="windowText" lastClr="000000"/>
            </a:solidFill>
            <a:latin typeface="Arial" panose="020B0604020202020204" pitchFamily="34" charset="0"/>
            <a:ea typeface="+mn-ea"/>
            <a:cs typeface="Arial" panose="020B0604020202020204" pitchFamily="34" charset="0"/>
          </a:endParaRPr>
        </a:p>
        <a:p>
          <a:endParaRPr lang="fr-CA" sz="1050" b="1">
            <a:solidFill>
              <a:sysClr val="windowText" lastClr="000000"/>
            </a:solidFill>
            <a:latin typeface="Arial" panose="020B0604020202020204" pitchFamily="34" charset="0"/>
            <a:ea typeface="+mn-ea"/>
            <a:cs typeface="Arial" panose="020B0604020202020204" pitchFamily="34" charset="0"/>
          </a:endParaRPr>
        </a:p>
        <a:p>
          <a:r>
            <a:rPr lang="fr-CA" sz="1400" b="1">
              <a:solidFill>
                <a:srgbClr val="215968"/>
              </a:solidFill>
              <a:latin typeface="Arial" panose="020B0604020202020204" pitchFamily="34" charset="0"/>
              <a:ea typeface="+mn-ea"/>
              <a:cs typeface="Arial" panose="020B0604020202020204" pitchFamily="34" charset="0"/>
            </a:rPr>
            <a:t>Crédits</a:t>
          </a:r>
        </a:p>
        <a:p>
          <a:endParaRPr lang="fr-CA" sz="1100">
            <a:solidFill>
              <a:srgbClr val="215968"/>
            </a:solidFill>
            <a:latin typeface="Arial" panose="020B0604020202020204" pitchFamily="34" charset="0"/>
            <a:ea typeface="+mn-ea"/>
            <a:cs typeface="Arial" panose="020B0604020202020204" pitchFamily="34" charset="0"/>
          </a:endParaRPr>
        </a:p>
        <a:p>
          <a:r>
            <a:rPr lang="fr-CA" sz="1050">
              <a:solidFill>
                <a:sysClr val="windowText" lastClr="000000"/>
              </a:solidFill>
              <a:latin typeface="Arial" panose="020B0604020202020204" pitchFamily="34" charset="0"/>
              <a:ea typeface="+mn-ea"/>
              <a:cs typeface="Arial" panose="020B0604020202020204" pitchFamily="34" charset="0"/>
            </a:rPr>
            <a:t>Organisation internationale de la Francophonie</a:t>
          </a:r>
          <a:r>
            <a:rPr lang="fr-CA" sz="1050" baseline="0">
              <a:solidFill>
                <a:sysClr val="windowText" lastClr="000000"/>
              </a:solidFill>
              <a:latin typeface="Arial" panose="020B0604020202020204" pitchFamily="34" charset="0"/>
              <a:ea typeface="+mn-ea"/>
              <a:cs typeface="Arial" panose="020B0604020202020204" pitchFamily="34" charset="0"/>
            </a:rPr>
            <a:t> (OIF), </a:t>
          </a:r>
          <a:r>
            <a:rPr lang="fr-CA" sz="1050">
              <a:solidFill>
                <a:sysClr val="windowText" lastClr="000000"/>
              </a:solidFill>
              <a:latin typeface="Arial" panose="020B0604020202020204" pitchFamily="34" charset="0"/>
              <a:ea typeface="+mn-ea"/>
              <a:cs typeface="Arial" panose="020B0604020202020204" pitchFamily="34" charset="0"/>
            </a:rPr>
            <a:t>Institut de la Francophonie pour le développement durable (IFDD), Global Shift Institute (GSI), inspirés des travaux de la Chaire en éco-conseil de l'UQAC et de Cités et gouvernements locaux unis (CGLU).</a:t>
          </a:r>
        </a:p>
      </xdr:txBody>
    </xdr:sp>
    <xdr:clientData/>
  </xdr:twoCellAnchor>
  <xdr:twoCellAnchor>
    <xdr:from>
      <xdr:col>0</xdr:col>
      <xdr:colOff>64451</xdr:colOff>
      <xdr:row>78</xdr:row>
      <xdr:rowOff>32459</xdr:rowOff>
    </xdr:from>
    <xdr:to>
      <xdr:col>9</xdr:col>
      <xdr:colOff>640226</xdr:colOff>
      <xdr:row>85</xdr:row>
      <xdr:rowOff>87483</xdr:rowOff>
    </xdr:to>
    <xdr:sp macro="" textlink="">
      <xdr:nvSpPr>
        <xdr:cNvPr id="4" name="ZoneTexte 3">
          <a:extLst>
            <a:ext uri="{FF2B5EF4-FFF2-40B4-BE49-F238E27FC236}">
              <a16:creationId xmlns:a16="http://schemas.microsoft.com/office/drawing/2014/main" id="{00000000-0008-0000-0100-000004000000}"/>
            </a:ext>
          </a:extLst>
        </xdr:cNvPr>
        <xdr:cNvSpPr txBox="1"/>
      </xdr:nvSpPr>
      <xdr:spPr>
        <a:xfrm>
          <a:off x="64451" y="12662609"/>
          <a:ext cx="7605225" cy="1188499"/>
        </a:xfrm>
        <a:prstGeom prst="rect">
          <a:avLst/>
        </a:prstGeom>
        <a:solidFill>
          <a:srgbClr val="ACBBC6"/>
        </a:solidFill>
        <a:ln w="22225" cmpd="sng">
          <a:solidFill>
            <a:srgbClr val="215968"/>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CA" sz="1300" b="1">
            <a:solidFill>
              <a:sysClr val="windowText" lastClr="000000"/>
            </a:solidFill>
            <a:latin typeface="Arial" panose="020B0604020202020204" pitchFamily="34" charset="0"/>
            <a:ea typeface="+mn-ea"/>
            <a:cs typeface="Arial" panose="020B0604020202020204" pitchFamily="34" charset="0"/>
          </a:endParaRPr>
        </a:p>
        <a:p>
          <a:r>
            <a:rPr lang="fr-CA" sz="1300" b="1">
              <a:solidFill>
                <a:sysClr val="windowText" lastClr="000000"/>
              </a:solidFill>
              <a:latin typeface="Arial" panose="020B0604020202020204" pitchFamily="34" charset="0"/>
              <a:ea typeface="+mn-ea"/>
              <a:cs typeface="Arial" panose="020B0604020202020204" pitchFamily="34" charset="0"/>
            </a:rPr>
            <a:t>Citer</a:t>
          </a:r>
          <a:r>
            <a:rPr lang="fr-CA" sz="1300" b="1" baseline="0">
              <a:solidFill>
                <a:sysClr val="windowText" lastClr="000000"/>
              </a:solidFill>
              <a:latin typeface="Arial" panose="020B0604020202020204" pitchFamily="34" charset="0"/>
              <a:ea typeface="+mn-ea"/>
              <a:cs typeface="Arial" panose="020B0604020202020204" pitchFamily="34" charset="0"/>
            </a:rPr>
            <a:t> la grille de priorisation</a:t>
          </a:r>
        </a:p>
        <a:p>
          <a:endParaRPr lang="fr-CA" sz="1100" b="1" baseline="0">
            <a:solidFill>
              <a:sysClr val="windowText" lastClr="000000"/>
            </a:solidFill>
            <a:latin typeface="Arial" panose="020B0604020202020204" pitchFamily="34" charset="0"/>
            <a:ea typeface="+mn-ea"/>
            <a:cs typeface="Arial" panose="020B0604020202020204" pitchFamily="34" charset="0"/>
          </a:endParaRPr>
        </a:p>
        <a:p>
          <a:r>
            <a:rPr lang="fr-CA" sz="1100">
              <a:solidFill>
                <a:sysClr val="windowText" lastClr="000000"/>
              </a:solidFill>
              <a:latin typeface="Arial" panose="020B0604020202020204" pitchFamily="34" charset="0"/>
              <a:ea typeface="+mn-ea"/>
              <a:cs typeface="Arial" panose="020B0604020202020204" pitchFamily="34" charset="0"/>
            </a:rPr>
            <a:t>Toute personne qui désire utiliser la grille aux fins d'analyse</a:t>
          </a:r>
          <a:r>
            <a:rPr lang="fr-CA" sz="1100" baseline="0">
              <a:solidFill>
                <a:sysClr val="windowText" lastClr="000000"/>
              </a:solidFill>
              <a:latin typeface="Arial" panose="020B0604020202020204" pitchFamily="34" charset="0"/>
              <a:ea typeface="+mn-ea"/>
              <a:cs typeface="Arial" panose="020B0604020202020204" pitchFamily="34" charset="0"/>
            </a:rPr>
            <a:t> </a:t>
          </a:r>
          <a:r>
            <a:rPr lang="fr-CA" sz="1100">
              <a:solidFill>
                <a:sysClr val="windowText" lastClr="000000"/>
              </a:solidFill>
              <a:latin typeface="Arial" panose="020B0604020202020204" pitchFamily="34" charset="0"/>
              <a:ea typeface="+mn-ea"/>
              <a:cs typeface="Arial" panose="020B0604020202020204" pitchFamily="34" charset="0"/>
            </a:rPr>
            <a:t>pourra le faire à la condition de citer la source :</a:t>
          </a:r>
        </a:p>
        <a:p>
          <a:r>
            <a:rPr lang="fr-CA" sz="1100" b="1">
              <a:solidFill>
                <a:sysClr val="windowText" lastClr="000000"/>
              </a:solidFill>
              <a:effectLst/>
              <a:latin typeface="Arial" panose="020B0604020202020204" pitchFamily="34" charset="0"/>
              <a:ea typeface="+mn-ea"/>
              <a:cs typeface="Arial" panose="020B0604020202020204" pitchFamily="34" charset="0"/>
            </a:rPr>
            <a:t>OIF,</a:t>
          </a:r>
          <a:r>
            <a:rPr lang="fr-CA" sz="1100" b="1" baseline="0">
              <a:solidFill>
                <a:sysClr val="windowText" lastClr="000000"/>
              </a:solidFill>
              <a:effectLst/>
              <a:latin typeface="Arial" panose="020B0604020202020204" pitchFamily="34" charset="0"/>
              <a:ea typeface="+mn-ea"/>
              <a:cs typeface="Arial" panose="020B0604020202020204" pitchFamily="34" charset="0"/>
            </a:rPr>
            <a:t> IFDD, </a:t>
          </a:r>
          <a:r>
            <a:rPr lang="fr-CA" sz="1100" b="1">
              <a:solidFill>
                <a:schemeClr val="dk1"/>
              </a:solidFill>
              <a:effectLst/>
              <a:latin typeface="Arial" panose="020B0604020202020204" pitchFamily="34" charset="0"/>
              <a:ea typeface="+mn-ea"/>
              <a:cs typeface="Arial" panose="020B0604020202020204" pitchFamily="34" charset="0"/>
            </a:rPr>
            <a:t>Global Shift Institute, </a:t>
          </a:r>
          <a:r>
            <a:rPr lang="fr-CA" sz="1100" b="1" baseline="0">
              <a:solidFill>
                <a:sysClr val="windowText" lastClr="000000"/>
              </a:solidFill>
              <a:effectLst/>
              <a:latin typeface="Arial" panose="020B0604020202020204" pitchFamily="34" charset="0"/>
              <a:ea typeface="+mn-ea"/>
              <a:cs typeface="Arial" panose="020B0604020202020204" pitchFamily="34" charset="0"/>
            </a:rPr>
            <a:t>Chaire éco-conseil (UQAC), </a:t>
          </a:r>
          <a:r>
            <a:rPr lang="fr-CA" sz="1100" b="1">
              <a:solidFill>
                <a:sysClr val="windowText" lastClr="000000"/>
              </a:solidFill>
              <a:latin typeface="Arial" panose="020B0604020202020204" pitchFamily="34" charset="0"/>
              <a:ea typeface="+mn-ea"/>
              <a:cs typeface="Arial" panose="020B0604020202020204" pitchFamily="34" charset="0"/>
            </a:rPr>
            <a:t>2018.</a:t>
          </a:r>
          <a:r>
            <a:rPr lang="fr-CA" sz="1100" b="1" baseline="0">
              <a:solidFill>
                <a:sysClr val="windowText" lastClr="000000"/>
              </a:solidFill>
              <a:latin typeface="Arial" panose="020B0604020202020204" pitchFamily="34" charset="0"/>
              <a:ea typeface="+mn-ea"/>
              <a:cs typeface="Arial" panose="020B0604020202020204" pitchFamily="34" charset="0"/>
            </a:rPr>
            <a:t> </a:t>
          </a:r>
          <a:r>
            <a:rPr lang="fr-CA" sz="1100" b="1">
              <a:solidFill>
                <a:sysClr val="windowText" lastClr="000000"/>
              </a:solidFill>
              <a:latin typeface="Arial" panose="020B0604020202020204" pitchFamily="34" charset="0"/>
              <a:ea typeface="+mn-ea"/>
              <a:cs typeface="Arial" panose="020B0604020202020204" pitchFamily="34" charset="0"/>
            </a:rPr>
            <a:t>Grille de priorisation des cibles des ODD.</a:t>
          </a:r>
          <a:endParaRPr lang="fr-CA" sz="1100" b="1" baseline="0">
            <a:solidFill>
              <a:sysClr val="windowText" lastClr="000000"/>
            </a:solidFill>
            <a:latin typeface="Arial" panose="020B0604020202020204" pitchFamily="34" charset="0"/>
            <a:ea typeface="+mn-ea"/>
            <a:cs typeface="Arial" panose="020B0604020202020204" pitchFamily="34" charset="0"/>
          </a:endParaRPr>
        </a:p>
        <a:p>
          <a:endParaRPr lang="fr-CA" sz="1100" b="0" baseline="0">
            <a:solidFill>
              <a:schemeClr val="dk1"/>
            </a:solidFill>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43814</xdr:colOff>
      <xdr:row>0</xdr:row>
      <xdr:rowOff>36192</xdr:rowOff>
    </xdr:from>
    <xdr:to>
      <xdr:col>5</xdr:col>
      <xdr:colOff>225176</xdr:colOff>
      <xdr:row>18</xdr:row>
      <xdr:rowOff>131442</xdr:rowOff>
    </xdr:to>
    <xdr:pic>
      <xdr:nvPicPr>
        <xdr:cNvPr id="10" name="Imag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a:stretch>
          <a:fillRect/>
        </a:stretch>
      </xdr:blipFill>
      <xdr:spPr>
        <a:xfrm>
          <a:off x="43814" y="36192"/>
          <a:ext cx="4086612" cy="3009900"/>
        </a:xfrm>
        <a:prstGeom prst="rect">
          <a:avLst/>
        </a:prstGeom>
      </xdr:spPr>
    </xdr:pic>
    <xdr:clientData/>
  </xdr:twoCellAnchor>
  <xdr:twoCellAnchor editAs="oneCell">
    <xdr:from>
      <xdr:col>8</xdr:col>
      <xdr:colOff>62865</xdr:colOff>
      <xdr:row>2</xdr:row>
      <xdr:rowOff>158261</xdr:rowOff>
    </xdr:from>
    <xdr:to>
      <xdr:col>12</xdr:col>
      <xdr:colOff>310515</xdr:colOff>
      <xdr:row>16</xdr:row>
      <xdr:rowOff>7616</xdr:rowOff>
    </xdr:to>
    <xdr:pic>
      <xdr:nvPicPr>
        <xdr:cNvPr id="11" name="Imag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11265" y="482111"/>
          <a:ext cx="3371850" cy="2116305"/>
        </a:xfrm>
        <a:prstGeom prst="rect">
          <a:avLst/>
        </a:prstGeom>
      </xdr:spPr>
    </xdr:pic>
    <xdr:clientData/>
  </xdr:twoCellAnchor>
  <xdr:twoCellAnchor editAs="oneCell">
    <xdr:from>
      <xdr:col>0</xdr:col>
      <xdr:colOff>742950</xdr:colOff>
      <xdr:row>86</xdr:row>
      <xdr:rowOff>38100</xdr:rowOff>
    </xdr:from>
    <xdr:to>
      <xdr:col>3</xdr:col>
      <xdr:colOff>228582</xdr:colOff>
      <xdr:row>93</xdr:row>
      <xdr:rowOff>43903</xdr:rowOff>
    </xdr:to>
    <xdr:pic>
      <xdr:nvPicPr>
        <xdr:cNvPr id="12" name="Image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2950" y="14773275"/>
          <a:ext cx="1828782" cy="1139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184786</xdr:colOff>
      <xdr:row>88</xdr:row>
      <xdr:rowOff>91528</xdr:rowOff>
    </xdr:from>
    <xdr:to>
      <xdr:col>7</xdr:col>
      <xdr:colOff>28304</xdr:colOff>
      <xdr:row>92</xdr:row>
      <xdr:rowOff>127927</xdr:rowOff>
    </xdr:to>
    <xdr:pic>
      <xdr:nvPicPr>
        <xdr:cNvPr id="13" name="Picture 11">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308986" y="15150553"/>
          <a:ext cx="2186668" cy="68409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xdr:colOff>
      <xdr:row>3</xdr:row>
      <xdr:rowOff>2</xdr:rowOff>
    </xdr:from>
    <xdr:to>
      <xdr:col>2</xdr:col>
      <xdr:colOff>1537000</xdr:colOff>
      <xdr:row>4</xdr:row>
      <xdr:rowOff>1866046</xdr:rowOff>
    </xdr:to>
    <xdr:pic>
      <xdr:nvPicPr>
        <xdr:cNvPr id="2" name="Imag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911" y="692729"/>
          <a:ext cx="2247044" cy="224704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76199</xdr:colOff>
      <xdr:row>1</xdr:row>
      <xdr:rowOff>10885</xdr:rowOff>
    </xdr:from>
    <xdr:to>
      <xdr:col>23</xdr:col>
      <xdr:colOff>228599</xdr:colOff>
      <xdr:row>14</xdr:row>
      <xdr:rowOff>21771</xdr:rowOff>
    </xdr:to>
    <xdr:graphicFrame macro="">
      <xdr:nvGraphicFramePr>
        <xdr:cNvPr id="2" name="Graphique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655597</xdr:colOff>
      <xdr:row>28</xdr:row>
      <xdr:rowOff>4619</xdr:rowOff>
    </xdr:to>
    <xdr:graphicFrame macro="">
      <xdr:nvGraphicFramePr>
        <xdr:cNvPr id="23" name="Graphique 22">
          <a:extLst>
            <a:ext uri="{FF2B5EF4-FFF2-40B4-BE49-F238E27FC236}">
              <a16:creationId xmlns:a16="http://schemas.microsoft.com/office/drawing/2014/main" id="{00000000-0008-0000-1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0</xdr:rowOff>
    </xdr:from>
    <xdr:to>
      <xdr:col>4</xdr:col>
      <xdr:colOff>655597</xdr:colOff>
      <xdr:row>57</xdr:row>
      <xdr:rowOff>45150</xdr:rowOff>
    </xdr:to>
    <xdr:graphicFrame macro="">
      <xdr:nvGraphicFramePr>
        <xdr:cNvPr id="24" name="Graphique 23">
          <a:extLst>
            <a:ext uri="{FF2B5EF4-FFF2-40B4-BE49-F238E27FC236}">
              <a16:creationId xmlns:a16="http://schemas.microsoft.com/office/drawing/2014/main" id="{00000000-0008-0000-1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59</xdr:row>
      <xdr:rowOff>0</xdr:rowOff>
    </xdr:from>
    <xdr:to>
      <xdr:col>4</xdr:col>
      <xdr:colOff>655597</xdr:colOff>
      <xdr:row>86</xdr:row>
      <xdr:rowOff>45150</xdr:rowOff>
    </xdr:to>
    <xdr:graphicFrame macro="">
      <xdr:nvGraphicFramePr>
        <xdr:cNvPr id="25" name="Graphique 24">
          <a:extLst>
            <a:ext uri="{FF2B5EF4-FFF2-40B4-BE49-F238E27FC236}">
              <a16:creationId xmlns:a16="http://schemas.microsoft.com/office/drawing/2014/main" id="{00000000-0008-0000-1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88</xdr:row>
      <xdr:rowOff>0</xdr:rowOff>
    </xdr:from>
    <xdr:to>
      <xdr:col>4</xdr:col>
      <xdr:colOff>655597</xdr:colOff>
      <xdr:row>115</xdr:row>
      <xdr:rowOff>4618</xdr:rowOff>
    </xdr:to>
    <xdr:graphicFrame macro="">
      <xdr:nvGraphicFramePr>
        <xdr:cNvPr id="26" name="Graphique 25">
          <a:extLst>
            <a:ext uri="{FF2B5EF4-FFF2-40B4-BE49-F238E27FC236}">
              <a16:creationId xmlns:a16="http://schemas.microsoft.com/office/drawing/2014/main" id="{00000000-0008-0000-1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116</xdr:row>
      <xdr:rowOff>19050</xdr:rowOff>
    </xdr:from>
    <xdr:to>
      <xdr:col>4</xdr:col>
      <xdr:colOff>655597</xdr:colOff>
      <xdr:row>143</xdr:row>
      <xdr:rowOff>64200</xdr:rowOff>
    </xdr:to>
    <xdr:graphicFrame macro="">
      <xdr:nvGraphicFramePr>
        <xdr:cNvPr id="27" name="Graphique 26">
          <a:extLst>
            <a:ext uri="{FF2B5EF4-FFF2-40B4-BE49-F238E27FC236}">
              <a16:creationId xmlns:a16="http://schemas.microsoft.com/office/drawing/2014/main" id="{00000000-0008-0000-1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145</xdr:row>
      <xdr:rowOff>0</xdr:rowOff>
    </xdr:from>
    <xdr:to>
      <xdr:col>4</xdr:col>
      <xdr:colOff>655597</xdr:colOff>
      <xdr:row>172</xdr:row>
      <xdr:rowOff>45150</xdr:rowOff>
    </xdr:to>
    <xdr:graphicFrame macro="">
      <xdr:nvGraphicFramePr>
        <xdr:cNvPr id="28" name="Graphique 27">
          <a:extLst>
            <a:ext uri="{FF2B5EF4-FFF2-40B4-BE49-F238E27FC236}">
              <a16:creationId xmlns:a16="http://schemas.microsoft.com/office/drawing/2014/main" id="{00000000-0008-0000-1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174</xdr:row>
      <xdr:rowOff>0</xdr:rowOff>
    </xdr:from>
    <xdr:to>
      <xdr:col>4</xdr:col>
      <xdr:colOff>655597</xdr:colOff>
      <xdr:row>201</xdr:row>
      <xdr:rowOff>45151</xdr:rowOff>
    </xdr:to>
    <xdr:graphicFrame macro="">
      <xdr:nvGraphicFramePr>
        <xdr:cNvPr id="29" name="Graphique 28">
          <a:extLst>
            <a:ext uri="{FF2B5EF4-FFF2-40B4-BE49-F238E27FC236}">
              <a16:creationId xmlns:a16="http://schemas.microsoft.com/office/drawing/2014/main" id="{00000000-0008-0000-1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203</xdr:row>
      <xdr:rowOff>0</xdr:rowOff>
    </xdr:from>
    <xdr:to>
      <xdr:col>4</xdr:col>
      <xdr:colOff>655597</xdr:colOff>
      <xdr:row>230</xdr:row>
      <xdr:rowOff>45150</xdr:rowOff>
    </xdr:to>
    <xdr:graphicFrame macro="">
      <xdr:nvGraphicFramePr>
        <xdr:cNvPr id="30" name="Graphique 29">
          <a:extLst>
            <a:ext uri="{FF2B5EF4-FFF2-40B4-BE49-F238E27FC236}">
              <a16:creationId xmlns:a16="http://schemas.microsoft.com/office/drawing/2014/main" id="{00000000-0008-0000-1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232</xdr:row>
      <xdr:rowOff>0</xdr:rowOff>
    </xdr:from>
    <xdr:to>
      <xdr:col>4</xdr:col>
      <xdr:colOff>655597</xdr:colOff>
      <xdr:row>259</xdr:row>
      <xdr:rowOff>45150</xdr:rowOff>
    </xdr:to>
    <xdr:graphicFrame macro="">
      <xdr:nvGraphicFramePr>
        <xdr:cNvPr id="31" name="Graphique 30">
          <a:extLst>
            <a:ext uri="{FF2B5EF4-FFF2-40B4-BE49-F238E27FC236}">
              <a16:creationId xmlns:a16="http://schemas.microsoft.com/office/drawing/2014/main" id="{00000000-0008-0000-1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261</xdr:row>
      <xdr:rowOff>0</xdr:rowOff>
    </xdr:from>
    <xdr:to>
      <xdr:col>4</xdr:col>
      <xdr:colOff>655597</xdr:colOff>
      <xdr:row>288</xdr:row>
      <xdr:rowOff>45150</xdr:rowOff>
    </xdr:to>
    <xdr:graphicFrame macro="">
      <xdr:nvGraphicFramePr>
        <xdr:cNvPr id="32" name="Graphique 31">
          <a:extLst>
            <a:ext uri="{FF2B5EF4-FFF2-40B4-BE49-F238E27FC236}">
              <a16:creationId xmlns:a16="http://schemas.microsoft.com/office/drawing/2014/main" id="{00000000-0008-0000-1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290</xdr:row>
      <xdr:rowOff>0</xdr:rowOff>
    </xdr:from>
    <xdr:to>
      <xdr:col>4</xdr:col>
      <xdr:colOff>655597</xdr:colOff>
      <xdr:row>317</xdr:row>
      <xdr:rowOff>45150</xdr:rowOff>
    </xdr:to>
    <xdr:graphicFrame macro="">
      <xdr:nvGraphicFramePr>
        <xdr:cNvPr id="33" name="Graphique 32">
          <a:extLst>
            <a:ext uri="{FF2B5EF4-FFF2-40B4-BE49-F238E27FC236}">
              <a16:creationId xmlns:a16="http://schemas.microsoft.com/office/drawing/2014/main" id="{00000000-0008-0000-1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319</xdr:row>
      <xdr:rowOff>0</xdr:rowOff>
    </xdr:from>
    <xdr:to>
      <xdr:col>4</xdr:col>
      <xdr:colOff>655597</xdr:colOff>
      <xdr:row>346</xdr:row>
      <xdr:rowOff>45150</xdr:rowOff>
    </xdr:to>
    <xdr:graphicFrame macro="">
      <xdr:nvGraphicFramePr>
        <xdr:cNvPr id="34" name="Graphique 33">
          <a:extLst>
            <a:ext uri="{FF2B5EF4-FFF2-40B4-BE49-F238E27FC236}">
              <a16:creationId xmlns:a16="http://schemas.microsoft.com/office/drawing/2014/main" id="{00000000-0008-0000-1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348</xdr:row>
      <xdr:rowOff>0</xdr:rowOff>
    </xdr:from>
    <xdr:to>
      <xdr:col>4</xdr:col>
      <xdr:colOff>655597</xdr:colOff>
      <xdr:row>375</xdr:row>
      <xdr:rowOff>45150</xdr:rowOff>
    </xdr:to>
    <xdr:graphicFrame macro="">
      <xdr:nvGraphicFramePr>
        <xdr:cNvPr id="35" name="Graphique 34">
          <a:extLst>
            <a:ext uri="{FF2B5EF4-FFF2-40B4-BE49-F238E27FC236}">
              <a16:creationId xmlns:a16="http://schemas.microsoft.com/office/drawing/2014/main" id="{00000000-0008-0000-1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377</xdr:row>
      <xdr:rowOff>0</xdr:rowOff>
    </xdr:from>
    <xdr:to>
      <xdr:col>4</xdr:col>
      <xdr:colOff>655597</xdr:colOff>
      <xdr:row>404</xdr:row>
      <xdr:rowOff>45150</xdr:rowOff>
    </xdr:to>
    <xdr:graphicFrame macro="">
      <xdr:nvGraphicFramePr>
        <xdr:cNvPr id="36" name="Graphique 35">
          <a:extLst>
            <a:ext uri="{FF2B5EF4-FFF2-40B4-BE49-F238E27FC236}">
              <a16:creationId xmlns:a16="http://schemas.microsoft.com/office/drawing/2014/main" id="{00000000-0008-0000-1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406</xdr:row>
      <xdr:rowOff>0</xdr:rowOff>
    </xdr:from>
    <xdr:to>
      <xdr:col>4</xdr:col>
      <xdr:colOff>655597</xdr:colOff>
      <xdr:row>433</xdr:row>
      <xdr:rowOff>45151</xdr:rowOff>
    </xdr:to>
    <xdr:graphicFrame macro="">
      <xdr:nvGraphicFramePr>
        <xdr:cNvPr id="37" name="Graphique 36">
          <a:extLst>
            <a:ext uri="{FF2B5EF4-FFF2-40B4-BE49-F238E27FC236}">
              <a16:creationId xmlns:a16="http://schemas.microsoft.com/office/drawing/2014/main" id="{00000000-0008-0000-18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435</xdr:row>
      <xdr:rowOff>0</xdr:rowOff>
    </xdr:from>
    <xdr:to>
      <xdr:col>4</xdr:col>
      <xdr:colOff>655597</xdr:colOff>
      <xdr:row>462</xdr:row>
      <xdr:rowOff>45150</xdr:rowOff>
    </xdr:to>
    <xdr:graphicFrame macro="">
      <xdr:nvGraphicFramePr>
        <xdr:cNvPr id="38" name="Graphique 37">
          <a:extLst>
            <a:ext uri="{FF2B5EF4-FFF2-40B4-BE49-F238E27FC236}">
              <a16:creationId xmlns:a16="http://schemas.microsoft.com/office/drawing/2014/main" id="{00000000-0008-0000-18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464</xdr:row>
      <xdr:rowOff>0</xdr:rowOff>
    </xdr:from>
    <xdr:to>
      <xdr:col>4</xdr:col>
      <xdr:colOff>655597</xdr:colOff>
      <xdr:row>491</xdr:row>
      <xdr:rowOff>45150</xdr:rowOff>
    </xdr:to>
    <xdr:graphicFrame macro="">
      <xdr:nvGraphicFramePr>
        <xdr:cNvPr id="39" name="Graphique 38">
          <a:extLst>
            <a:ext uri="{FF2B5EF4-FFF2-40B4-BE49-F238E27FC236}">
              <a16:creationId xmlns:a16="http://schemas.microsoft.com/office/drawing/2014/main" id="{00000000-0008-0000-18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a:t>
          </a:r>
          <a:r>
            <a:rPr lang="fr-FR" sz="1100" b="1" baseline="0">
              <a:solidFill>
                <a:sysClr val="windowText" lastClr="000000"/>
              </a:solidFill>
              <a:latin typeface="Arial" panose="020B0604020202020204" pitchFamily="34" charset="0"/>
              <a:cs typeface="Arial" panose="020B0604020202020204" pitchFamily="34" charset="0"/>
            </a:rPr>
            <a:t> complétées</a:t>
          </a:r>
          <a:endParaRPr lang="fr-FR" sz="11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Prioritaires</a:t>
          </a:r>
        </a:p>
      </cdr:txBody>
    </cdr:sp>
  </cdr:relSizeAnchor>
</c:userShapes>
</file>

<file path=xl/drawings/drawing24.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a:t>
          </a:r>
          <a:r>
            <a:rPr lang="fr-FR" sz="1100" b="1" baseline="0">
              <a:solidFill>
                <a:sysClr val="windowText" lastClr="000000"/>
              </a:solidFill>
              <a:latin typeface="Arial" panose="020B0604020202020204" pitchFamily="34" charset="0"/>
              <a:cs typeface="Arial" panose="020B0604020202020204" pitchFamily="34" charset="0"/>
            </a:rPr>
            <a:t> complétées</a:t>
          </a:r>
          <a:endParaRPr lang="fr-FR" sz="11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Prioritaires</a:t>
          </a:r>
        </a:p>
      </cdr:txBody>
    </cdr:sp>
  </cdr:relSizeAnchor>
</c:userShapes>
</file>

<file path=xl/drawings/drawing25.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50"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Urgentes</a:t>
          </a:r>
        </a:p>
      </cdr:txBody>
    </cdr:sp>
  </cdr:relSizeAnchor>
  <cdr:relSizeAnchor xmlns:cdr="http://schemas.openxmlformats.org/drawingml/2006/chartDrawing">
    <cdr:from>
      <cdr:x>0.00851</cdr:x>
      <cdr:y>0.21334</cdr:y>
    </cdr:from>
    <cdr:to>
      <cdr:x>0.18623</cdr:x>
      <cdr:y>0.30139</cdr:y>
    </cdr:to>
    <cdr:sp macro="" textlink="">
      <cdr:nvSpPr>
        <cdr:cNvPr id="51"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moyen terme</a:t>
          </a:r>
        </a:p>
      </cdr:txBody>
    </cdr:sp>
  </cdr:relSizeAnchor>
  <cdr:relSizeAnchor xmlns:cdr="http://schemas.openxmlformats.org/drawingml/2006/chartDrawing">
    <cdr:from>
      <cdr:x>0.0092</cdr:x>
      <cdr:y>0.30946</cdr:y>
    </cdr:from>
    <cdr:to>
      <cdr:x>0.18692</cdr:x>
      <cdr:y>0.39751</cdr:y>
    </cdr:to>
    <cdr:sp macro="" textlink="">
      <cdr:nvSpPr>
        <cdr:cNvPr id="5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long terme</a:t>
          </a:r>
        </a:p>
      </cdr:txBody>
    </cdr:sp>
  </cdr:relSizeAnchor>
  <cdr:relSizeAnchor xmlns:cdr="http://schemas.openxmlformats.org/drawingml/2006/chartDrawing">
    <cdr:from>
      <cdr:x>0.0092</cdr:x>
      <cdr:y>0.40569</cdr:y>
    </cdr:from>
    <cdr:to>
      <cdr:x>0.18692</cdr:x>
      <cdr:y>0.49373</cdr:y>
    </cdr:to>
    <cdr:sp macro="" textlink="">
      <cdr:nvSpPr>
        <cdr:cNvPr id="5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consolider</a:t>
          </a:r>
        </a:p>
      </cdr:txBody>
    </cdr:sp>
  </cdr:relSizeAnchor>
  <cdr:relSizeAnchor xmlns:cdr="http://schemas.openxmlformats.org/drawingml/2006/chartDrawing">
    <cdr:from>
      <cdr:x>0.00897</cdr:x>
      <cdr:y>0.50134</cdr:y>
    </cdr:from>
    <cdr:to>
      <cdr:x>0.18669</cdr:x>
      <cdr:y>0.58938</cdr:y>
    </cdr:to>
    <cdr:sp macro="" textlink="">
      <cdr:nvSpPr>
        <cdr:cNvPr id="5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prioritaires</a:t>
          </a:r>
        </a:p>
      </cdr:txBody>
    </cdr:sp>
  </cdr:relSizeAnchor>
  <cdr:relSizeAnchor xmlns:cdr="http://schemas.openxmlformats.org/drawingml/2006/chartDrawing">
    <cdr:from>
      <cdr:x>0.00938</cdr:x>
      <cdr:y>0.59623</cdr:y>
    </cdr:from>
    <cdr:to>
      <cdr:x>0.1871</cdr:x>
      <cdr:y>0.68428</cdr:y>
    </cdr:to>
    <cdr:sp macro="" textlink="">
      <cdr:nvSpPr>
        <cdr:cNvPr id="5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pertinentes</a:t>
          </a:r>
        </a:p>
      </cdr:txBody>
    </cdr:sp>
  </cdr:relSizeAnchor>
  <cdr:relSizeAnchor xmlns:cdr="http://schemas.openxmlformats.org/drawingml/2006/chartDrawing">
    <cdr:from>
      <cdr:x>0.00951</cdr:x>
      <cdr:y>0.69243</cdr:y>
    </cdr:from>
    <cdr:to>
      <cdr:x>0.18723</cdr:x>
      <cdr:y>0.78047</cdr:y>
    </cdr:to>
    <cdr:sp macro="" textlink="">
      <cdr:nvSpPr>
        <cdr:cNvPr id="5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a:t>
          </a:r>
          <a:r>
            <a:rPr lang="fr-FR" sz="1100" b="1" baseline="0">
              <a:solidFill>
                <a:sysClr val="windowText" lastClr="000000"/>
              </a:solidFill>
              <a:latin typeface="Arial" panose="020B0604020202020204" pitchFamily="34" charset="0"/>
              <a:cs typeface="Arial" panose="020B0604020202020204" pitchFamily="34" charset="0"/>
            </a:rPr>
            <a:t> complétées</a:t>
          </a:r>
          <a:endParaRPr lang="fr-FR" sz="11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0.00873</cdr:x>
      <cdr:y>0.11653</cdr:y>
    </cdr:from>
    <cdr:to>
      <cdr:x>0.18645</cdr:x>
      <cdr:y>0.20458</cdr:y>
    </cdr:to>
    <cdr:sp macro="" textlink="">
      <cdr:nvSpPr>
        <cdr:cNvPr id="5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Prioritaires</a:t>
          </a:r>
        </a:p>
      </cdr:txBody>
    </cdr:sp>
  </cdr:relSizeAnchor>
</c:userShapes>
</file>

<file path=xl/drawings/drawing26.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50"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1"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5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5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5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5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5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5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5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6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6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6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6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6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6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Urgentes</a:t>
          </a:r>
        </a:p>
      </cdr:txBody>
    </cdr:sp>
  </cdr:relSizeAnchor>
  <cdr:relSizeAnchor xmlns:cdr="http://schemas.openxmlformats.org/drawingml/2006/chartDrawing">
    <cdr:from>
      <cdr:x>0.00851</cdr:x>
      <cdr:y>0.21334</cdr:y>
    </cdr:from>
    <cdr:to>
      <cdr:x>0.18623</cdr:x>
      <cdr:y>0.30139</cdr:y>
    </cdr:to>
    <cdr:sp macro="" textlink="">
      <cdr:nvSpPr>
        <cdr:cNvPr id="6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moyen terme</a:t>
          </a:r>
        </a:p>
      </cdr:txBody>
    </cdr:sp>
  </cdr:relSizeAnchor>
  <cdr:relSizeAnchor xmlns:cdr="http://schemas.openxmlformats.org/drawingml/2006/chartDrawing">
    <cdr:from>
      <cdr:x>0.0092</cdr:x>
      <cdr:y>0.30946</cdr:y>
    </cdr:from>
    <cdr:to>
      <cdr:x>0.18692</cdr:x>
      <cdr:y>0.39751</cdr:y>
    </cdr:to>
    <cdr:sp macro="" textlink="">
      <cdr:nvSpPr>
        <cdr:cNvPr id="6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long terme</a:t>
          </a:r>
        </a:p>
      </cdr:txBody>
    </cdr:sp>
  </cdr:relSizeAnchor>
  <cdr:relSizeAnchor xmlns:cdr="http://schemas.openxmlformats.org/drawingml/2006/chartDrawing">
    <cdr:from>
      <cdr:x>0.0092</cdr:x>
      <cdr:y>0.40569</cdr:y>
    </cdr:from>
    <cdr:to>
      <cdr:x>0.18692</cdr:x>
      <cdr:y>0.49373</cdr:y>
    </cdr:to>
    <cdr:sp macro="" textlink="">
      <cdr:nvSpPr>
        <cdr:cNvPr id="6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consolider</a:t>
          </a:r>
        </a:p>
      </cdr:txBody>
    </cdr:sp>
  </cdr:relSizeAnchor>
  <cdr:relSizeAnchor xmlns:cdr="http://schemas.openxmlformats.org/drawingml/2006/chartDrawing">
    <cdr:from>
      <cdr:x>0.00897</cdr:x>
      <cdr:y>0.50134</cdr:y>
    </cdr:from>
    <cdr:to>
      <cdr:x>0.18669</cdr:x>
      <cdr:y>0.58938</cdr:y>
    </cdr:to>
    <cdr:sp macro="" textlink="">
      <cdr:nvSpPr>
        <cdr:cNvPr id="7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prioritaires</a:t>
          </a:r>
        </a:p>
      </cdr:txBody>
    </cdr:sp>
  </cdr:relSizeAnchor>
  <cdr:relSizeAnchor xmlns:cdr="http://schemas.openxmlformats.org/drawingml/2006/chartDrawing">
    <cdr:from>
      <cdr:x>0.00938</cdr:x>
      <cdr:y>0.59623</cdr:y>
    </cdr:from>
    <cdr:to>
      <cdr:x>0.1871</cdr:x>
      <cdr:y>0.68428</cdr:y>
    </cdr:to>
    <cdr:sp macro="" textlink="">
      <cdr:nvSpPr>
        <cdr:cNvPr id="7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pertinentes</a:t>
          </a:r>
        </a:p>
      </cdr:txBody>
    </cdr:sp>
  </cdr:relSizeAnchor>
  <cdr:relSizeAnchor xmlns:cdr="http://schemas.openxmlformats.org/drawingml/2006/chartDrawing">
    <cdr:from>
      <cdr:x>0.00951</cdr:x>
      <cdr:y>0.69243</cdr:y>
    </cdr:from>
    <cdr:to>
      <cdr:x>0.18723</cdr:x>
      <cdr:y>0.78047</cdr:y>
    </cdr:to>
    <cdr:sp macro="" textlink="">
      <cdr:nvSpPr>
        <cdr:cNvPr id="7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a:t>
          </a:r>
          <a:r>
            <a:rPr lang="fr-FR" sz="1100" b="1" baseline="0">
              <a:solidFill>
                <a:sysClr val="windowText" lastClr="000000"/>
              </a:solidFill>
              <a:latin typeface="Arial" panose="020B0604020202020204" pitchFamily="34" charset="0"/>
              <a:cs typeface="Arial" panose="020B0604020202020204" pitchFamily="34" charset="0"/>
            </a:rPr>
            <a:t> complétées</a:t>
          </a:r>
          <a:endParaRPr lang="fr-FR" sz="11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0.00873</cdr:x>
      <cdr:y>0.11653</cdr:y>
    </cdr:from>
    <cdr:to>
      <cdr:x>0.18645</cdr:x>
      <cdr:y>0.20458</cdr:y>
    </cdr:to>
    <cdr:sp macro="" textlink="">
      <cdr:nvSpPr>
        <cdr:cNvPr id="7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Prioritaires</a:t>
          </a:r>
        </a:p>
      </cdr:txBody>
    </cdr:sp>
  </cdr:relSizeAnchor>
</c:userShapes>
</file>

<file path=xl/drawings/drawing27.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50"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1"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5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5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5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5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5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5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5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6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6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6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6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6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6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6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6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7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7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7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7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7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7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7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7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7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8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8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8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8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8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8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8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8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8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90"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Urgentes</a:t>
          </a:r>
        </a:p>
      </cdr:txBody>
    </cdr:sp>
  </cdr:relSizeAnchor>
  <cdr:relSizeAnchor xmlns:cdr="http://schemas.openxmlformats.org/drawingml/2006/chartDrawing">
    <cdr:from>
      <cdr:x>0.00851</cdr:x>
      <cdr:y>0.21334</cdr:y>
    </cdr:from>
    <cdr:to>
      <cdr:x>0.18623</cdr:x>
      <cdr:y>0.30139</cdr:y>
    </cdr:to>
    <cdr:sp macro="" textlink="">
      <cdr:nvSpPr>
        <cdr:cNvPr id="91"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moyen terme</a:t>
          </a:r>
        </a:p>
      </cdr:txBody>
    </cdr:sp>
  </cdr:relSizeAnchor>
  <cdr:relSizeAnchor xmlns:cdr="http://schemas.openxmlformats.org/drawingml/2006/chartDrawing">
    <cdr:from>
      <cdr:x>0.0092</cdr:x>
      <cdr:y>0.30946</cdr:y>
    </cdr:from>
    <cdr:to>
      <cdr:x>0.18692</cdr:x>
      <cdr:y>0.39751</cdr:y>
    </cdr:to>
    <cdr:sp macro="" textlink="">
      <cdr:nvSpPr>
        <cdr:cNvPr id="9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long terme</a:t>
          </a:r>
        </a:p>
      </cdr:txBody>
    </cdr:sp>
  </cdr:relSizeAnchor>
  <cdr:relSizeAnchor xmlns:cdr="http://schemas.openxmlformats.org/drawingml/2006/chartDrawing">
    <cdr:from>
      <cdr:x>0.0092</cdr:x>
      <cdr:y>0.40569</cdr:y>
    </cdr:from>
    <cdr:to>
      <cdr:x>0.18692</cdr:x>
      <cdr:y>0.49373</cdr:y>
    </cdr:to>
    <cdr:sp macro="" textlink="">
      <cdr:nvSpPr>
        <cdr:cNvPr id="9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consolider</a:t>
          </a:r>
        </a:p>
      </cdr:txBody>
    </cdr:sp>
  </cdr:relSizeAnchor>
  <cdr:relSizeAnchor xmlns:cdr="http://schemas.openxmlformats.org/drawingml/2006/chartDrawing">
    <cdr:from>
      <cdr:x>0.00897</cdr:x>
      <cdr:y>0.50134</cdr:y>
    </cdr:from>
    <cdr:to>
      <cdr:x>0.18669</cdr:x>
      <cdr:y>0.58938</cdr:y>
    </cdr:to>
    <cdr:sp macro="" textlink="">
      <cdr:nvSpPr>
        <cdr:cNvPr id="9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prioritaires</a:t>
          </a:r>
        </a:p>
      </cdr:txBody>
    </cdr:sp>
  </cdr:relSizeAnchor>
  <cdr:relSizeAnchor xmlns:cdr="http://schemas.openxmlformats.org/drawingml/2006/chartDrawing">
    <cdr:from>
      <cdr:x>0.00938</cdr:x>
      <cdr:y>0.59623</cdr:y>
    </cdr:from>
    <cdr:to>
      <cdr:x>0.1871</cdr:x>
      <cdr:y>0.68428</cdr:y>
    </cdr:to>
    <cdr:sp macro="" textlink="">
      <cdr:nvSpPr>
        <cdr:cNvPr id="9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pertinentes</a:t>
          </a:r>
        </a:p>
      </cdr:txBody>
    </cdr:sp>
  </cdr:relSizeAnchor>
  <cdr:relSizeAnchor xmlns:cdr="http://schemas.openxmlformats.org/drawingml/2006/chartDrawing">
    <cdr:from>
      <cdr:x>0.00951</cdr:x>
      <cdr:y>0.69243</cdr:y>
    </cdr:from>
    <cdr:to>
      <cdr:x>0.18723</cdr:x>
      <cdr:y>0.78047</cdr:y>
    </cdr:to>
    <cdr:sp macro="" textlink="">
      <cdr:nvSpPr>
        <cdr:cNvPr id="9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a:t>
          </a:r>
          <a:r>
            <a:rPr lang="fr-FR" sz="1100" b="1" baseline="0">
              <a:solidFill>
                <a:sysClr val="windowText" lastClr="000000"/>
              </a:solidFill>
              <a:latin typeface="Arial" panose="020B0604020202020204" pitchFamily="34" charset="0"/>
              <a:cs typeface="Arial" panose="020B0604020202020204" pitchFamily="34" charset="0"/>
            </a:rPr>
            <a:t> complétées</a:t>
          </a:r>
          <a:endParaRPr lang="fr-FR" sz="11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0.00873</cdr:x>
      <cdr:y>0.11653</cdr:y>
    </cdr:from>
    <cdr:to>
      <cdr:x>0.18645</cdr:x>
      <cdr:y>0.20458</cdr:y>
    </cdr:to>
    <cdr:sp macro="" textlink="">
      <cdr:nvSpPr>
        <cdr:cNvPr id="9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Prioritaires</a:t>
          </a:r>
        </a:p>
      </cdr:txBody>
    </cdr:sp>
  </cdr:relSizeAnchor>
</c:userShapes>
</file>

<file path=xl/drawings/drawing28.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50"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1"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5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5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5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5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5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5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5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Urgentes</a:t>
          </a:r>
        </a:p>
      </cdr:txBody>
    </cdr:sp>
  </cdr:relSizeAnchor>
  <cdr:relSizeAnchor xmlns:cdr="http://schemas.openxmlformats.org/drawingml/2006/chartDrawing">
    <cdr:from>
      <cdr:x>0.00851</cdr:x>
      <cdr:y>0.21334</cdr:y>
    </cdr:from>
    <cdr:to>
      <cdr:x>0.18623</cdr:x>
      <cdr:y>0.30139</cdr:y>
    </cdr:to>
    <cdr:sp macro="" textlink="">
      <cdr:nvSpPr>
        <cdr:cNvPr id="5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moyen terme</a:t>
          </a:r>
        </a:p>
      </cdr:txBody>
    </cdr:sp>
  </cdr:relSizeAnchor>
  <cdr:relSizeAnchor xmlns:cdr="http://schemas.openxmlformats.org/drawingml/2006/chartDrawing">
    <cdr:from>
      <cdr:x>0.0092</cdr:x>
      <cdr:y>0.30946</cdr:y>
    </cdr:from>
    <cdr:to>
      <cdr:x>0.18692</cdr:x>
      <cdr:y>0.39751</cdr:y>
    </cdr:to>
    <cdr:sp macro="" textlink="">
      <cdr:nvSpPr>
        <cdr:cNvPr id="6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long terme</a:t>
          </a:r>
        </a:p>
      </cdr:txBody>
    </cdr:sp>
  </cdr:relSizeAnchor>
  <cdr:relSizeAnchor xmlns:cdr="http://schemas.openxmlformats.org/drawingml/2006/chartDrawing">
    <cdr:from>
      <cdr:x>0.0092</cdr:x>
      <cdr:y>0.40569</cdr:y>
    </cdr:from>
    <cdr:to>
      <cdr:x>0.18692</cdr:x>
      <cdr:y>0.49373</cdr:y>
    </cdr:to>
    <cdr:sp macro="" textlink="">
      <cdr:nvSpPr>
        <cdr:cNvPr id="6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consolider</a:t>
          </a:r>
        </a:p>
      </cdr:txBody>
    </cdr:sp>
  </cdr:relSizeAnchor>
  <cdr:relSizeAnchor xmlns:cdr="http://schemas.openxmlformats.org/drawingml/2006/chartDrawing">
    <cdr:from>
      <cdr:x>0.00897</cdr:x>
      <cdr:y>0.50134</cdr:y>
    </cdr:from>
    <cdr:to>
      <cdr:x>0.18669</cdr:x>
      <cdr:y>0.58938</cdr:y>
    </cdr:to>
    <cdr:sp macro="" textlink="">
      <cdr:nvSpPr>
        <cdr:cNvPr id="6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prioritaires</a:t>
          </a:r>
        </a:p>
      </cdr:txBody>
    </cdr:sp>
  </cdr:relSizeAnchor>
  <cdr:relSizeAnchor xmlns:cdr="http://schemas.openxmlformats.org/drawingml/2006/chartDrawing">
    <cdr:from>
      <cdr:x>0.00938</cdr:x>
      <cdr:y>0.59623</cdr:y>
    </cdr:from>
    <cdr:to>
      <cdr:x>0.1871</cdr:x>
      <cdr:y>0.68428</cdr:y>
    </cdr:to>
    <cdr:sp macro="" textlink="">
      <cdr:nvSpPr>
        <cdr:cNvPr id="6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pertinentes</a:t>
          </a:r>
        </a:p>
      </cdr:txBody>
    </cdr:sp>
  </cdr:relSizeAnchor>
  <cdr:relSizeAnchor xmlns:cdr="http://schemas.openxmlformats.org/drawingml/2006/chartDrawing">
    <cdr:from>
      <cdr:x>0.00951</cdr:x>
      <cdr:y>0.69243</cdr:y>
    </cdr:from>
    <cdr:to>
      <cdr:x>0.18723</cdr:x>
      <cdr:y>0.78047</cdr:y>
    </cdr:to>
    <cdr:sp macro="" textlink="">
      <cdr:nvSpPr>
        <cdr:cNvPr id="6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a:t>
          </a:r>
          <a:r>
            <a:rPr lang="fr-FR" sz="1100" b="1" baseline="0">
              <a:solidFill>
                <a:sysClr val="windowText" lastClr="000000"/>
              </a:solidFill>
              <a:latin typeface="Arial" panose="020B0604020202020204" pitchFamily="34" charset="0"/>
              <a:cs typeface="Arial" panose="020B0604020202020204" pitchFamily="34" charset="0"/>
            </a:rPr>
            <a:t> complétées</a:t>
          </a:r>
          <a:endParaRPr lang="fr-FR" sz="11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0.00873</cdr:x>
      <cdr:y>0.11653</cdr:y>
    </cdr:from>
    <cdr:to>
      <cdr:x>0.18645</cdr:x>
      <cdr:y>0.20458</cdr:y>
    </cdr:to>
    <cdr:sp macro="" textlink="">
      <cdr:nvSpPr>
        <cdr:cNvPr id="6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Prioritaires</a:t>
          </a:r>
        </a:p>
      </cdr:txBody>
    </cdr:sp>
  </cdr:relSizeAnchor>
</c:userShapes>
</file>

<file path=xl/drawings/drawing29.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a:t>
          </a:r>
          <a:r>
            <a:rPr lang="fr-FR" sz="1100" b="1" baseline="0">
              <a:solidFill>
                <a:sysClr val="windowText" lastClr="000000"/>
              </a:solidFill>
              <a:latin typeface="Arial" panose="020B0604020202020204" pitchFamily="34" charset="0"/>
              <a:cs typeface="Arial" panose="020B0604020202020204" pitchFamily="34" charset="0"/>
            </a:rPr>
            <a:t> complétées</a:t>
          </a:r>
          <a:endParaRPr lang="fr-FR" sz="11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Prioritaires</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28574</xdr:colOff>
      <xdr:row>0</xdr:row>
      <xdr:rowOff>28572</xdr:rowOff>
    </xdr:from>
    <xdr:to>
      <xdr:col>11</xdr:col>
      <xdr:colOff>761999</xdr:colOff>
      <xdr:row>160</xdr:row>
      <xdr:rowOff>137160</xdr:rowOff>
    </xdr:to>
    <xdr:sp macro="" textlink="">
      <xdr:nvSpPr>
        <xdr:cNvPr id="2" name="ZoneTexte 1">
          <a:extLst>
            <a:ext uri="{FF2B5EF4-FFF2-40B4-BE49-F238E27FC236}">
              <a16:creationId xmlns:a16="http://schemas.microsoft.com/office/drawing/2014/main" id="{00000000-0008-0000-0200-000002000000}"/>
            </a:ext>
          </a:extLst>
        </xdr:cNvPr>
        <xdr:cNvSpPr txBox="1"/>
      </xdr:nvSpPr>
      <xdr:spPr>
        <a:xfrm>
          <a:off x="28574" y="28572"/>
          <a:ext cx="9366885" cy="257117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r-CA" sz="2800" b="0">
              <a:solidFill>
                <a:schemeClr val="dk1"/>
              </a:solidFill>
              <a:effectLst/>
              <a:latin typeface="Century Gothic" panose="020B0502020202020204" pitchFamily="34" charset="0"/>
              <a:ea typeface="+mn-ea"/>
              <a:cs typeface="Segoe UI Light" panose="020B0502040204020203" pitchFamily="34" charset="0"/>
            </a:rPr>
            <a:t>MÉTHODOLOGIE </a:t>
          </a:r>
        </a:p>
        <a:p>
          <a:pPr marL="0" marR="0" indent="0" defTabSz="914400" eaLnBrk="1" fontAlgn="auto" latinLnBrk="0" hangingPunct="1">
            <a:lnSpc>
              <a:spcPct val="100000"/>
            </a:lnSpc>
            <a:spcBef>
              <a:spcPts val="0"/>
            </a:spcBef>
            <a:spcAft>
              <a:spcPts val="0"/>
            </a:spcAft>
            <a:buClrTx/>
            <a:buSzTx/>
            <a:buFontTx/>
            <a:buNone/>
            <a:tabLst/>
            <a:defRPr/>
          </a:pPr>
          <a:r>
            <a:rPr lang="fr-CA" sz="1800" b="0">
              <a:solidFill>
                <a:schemeClr val="dk1"/>
              </a:solidFill>
              <a:effectLst/>
              <a:latin typeface="Century Gothic" panose="020B0502020202020204" pitchFamily="34" charset="0"/>
              <a:ea typeface="+mn-ea"/>
              <a:cs typeface="Segoe UI Light" panose="020B0502040204020203" pitchFamily="34" charset="0"/>
            </a:rPr>
            <a:t>GRILLE DE PRIORISATION DES CIBLES</a:t>
          </a:r>
          <a:r>
            <a:rPr lang="fr-CA" sz="1800" b="0" baseline="0">
              <a:solidFill>
                <a:schemeClr val="dk1"/>
              </a:solidFill>
              <a:effectLst/>
              <a:latin typeface="Century Gothic" panose="020B0502020202020204" pitchFamily="34" charset="0"/>
              <a:ea typeface="+mn-ea"/>
              <a:cs typeface="Segoe UI Light" panose="020B0502040204020203" pitchFamily="34" charset="0"/>
            </a:rPr>
            <a:t> DES ODD</a:t>
          </a:r>
          <a:endParaRPr lang="fr-CA" sz="1800" b="0">
            <a:effectLst/>
            <a:latin typeface="Century Gothic" panose="020B0502020202020204" pitchFamily="34" charset="0"/>
            <a:cs typeface="Segoe UI Light" panose="020B0502040204020203" pitchFamily="34" charset="0"/>
          </a:endParaRPr>
        </a:p>
        <a:p>
          <a:pPr eaLnBrk="1" fontAlgn="auto" latinLnBrk="0" hangingPunct="1"/>
          <a:endParaRPr lang="fr-CA" sz="1050" b="1" baseline="0">
            <a:solidFill>
              <a:schemeClr val="dk1"/>
            </a:solidFill>
            <a:effectLst/>
            <a:latin typeface="+mn-lt"/>
            <a:ea typeface="+mn-ea"/>
            <a:cs typeface="+mn-cs"/>
          </a:endParaRPr>
        </a:p>
        <a:p>
          <a:pPr eaLnBrk="1" fontAlgn="auto" latinLnBrk="0" hangingPunct="1"/>
          <a:r>
            <a:rPr lang="fr-CA" sz="1600" b="1" u="sng" baseline="0">
              <a:solidFill>
                <a:srgbClr val="C00000"/>
              </a:solidFill>
              <a:effectLst/>
              <a:latin typeface="Arial" panose="020B0604020202020204" pitchFamily="34" charset="0"/>
              <a:ea typeface="+mn-ea"/>
              <a:cs typeface="Arial" panose="020B0604020202020204" pitchFamily="34" charset="0"/>
            </a:rPr>
            <a:t>Télécharger ici le manuel d'utilisation</a:t>
          </a:r>
        </a:p>
        <a:p>
          <a:pPr eaLnBrk="1" fontAlgn="auto" latinLnBrk="0" hangingPunct="1"/>
          <a:endParaRPr lang="fr-CA" sz="1050" b="1" baseline="0">
            <a:solidFill>
              <a:schemeClr val="dk1"/>
            </a:solidFill>
            <a:effectLst/>
            <a:latin typeface="+mn-lt"/>
            <a:ea typeface="+mn-ea"/>
            <a:cs typeface="+mn-cs"/>
          </a:endParaRPr>
        </a:p>
        <a:p>
          <a:pPr eaLnBrk="1" fontAlgn="auto" latinLnBrk="0" hangingPunct="1"/>
          <a:r>
            <a:rPr lang="fr-CA" sz="1400" b="1" i="0" u="none" baseline="0">
              <a:solidFill>
                <a:srgbClr val="215968"/>
              </a:solidFill>
              <a:effectLst/>
              <a:latin typeface="Arial" panose="020B0604020202020204" pitchFamily="34" charset="0"/>
              <a:ea typeface="+mn-ea"/>
              <a:cs typeface="Arial" panose="020B0604020202020204" pitchFamily="34" charset="0"/>
            </a:rPr>
            <a:t>Étapes préalables à la priorisation</a:t>
          </a:r>
        </a:p>
        <a:p>
          <a:pPr eaLnBrk="1" fontAlgn="auto" latinLnBrk="0" hangingPunct="1"/>
          <a:endParaRPr lang="fr-CA" sz="1400" b="1" i="0" u="none">
            <a:solidFill>
              <a:srgbClr val="215968"/>
            </a:solidFill>
            <a:effectLst/>
            <a:latin typeface="Arial" panose="020B0604020202020204" pitchFamily="34" charset="0"/>
            <a:cs typeface="Arial" panose="020B0604020202020204" pitchFamily="34" charset="0"/>
          </a:endParaRPr>
        </a:p>
        <a:p>
          <a:pPr eaLnBrk="1" fontAlgn="auto" latinLnBrk="0" hangingPunct="1"/>
          <a:r>
            <a:rPr lang="fr-CA" sz="1050">
              <a:solidFill>
                <a:schemeClr val="dk1"/>
              </a:solidFill>
              <a:effectLst/>
              <a:latin typeface="Arial" panose="020B0604020202020204" pitchFamily="34" charset="0"/>
              <a:ea typeface="+mn-ea"/>
              <a:cs typeface="Arial" panose="020B0604020202020204" pitchFamily="34" charset="0"/>
            </a:rPr>
            <a:t>Prioriser les cibles à l'aide</a:t>
          </a:r>
          <a:r>
            <a:rPr lang="fr-CA" sz="1050" baseline="0">
              <a:solidFill>
                <a:schemeClr val="dk1"/>
              </a:solidFill>
              <a:effectLst/>
              <a:latin typeface="Arial" panose="020B0604020202020204" pitchFamily="34" charset="0"/>
              <a:ea typeface="+mn-ea"/>
              <a:cs typeface="Arial" panose="020B0604020202020204" pitchFamily="34" charset="0"/>
            </a:rPr>
            <a:t> de la grille demande la réalisation de certaines étapes préalables : </a:t>
          </a:r>
        </a:p>
        <a:p>
          <a:pPr eaLnBrk="1" fontAlgn="auto" latinLnBrk="0" hangingPunct="1"/>
          <a:endParaRPr lang="fr-CA" sz="1050">
            <a:effectLst/>
            <a:latin typeface="Arial" panose="020B0604020202020204" pitchFamily="34" charset="0"/>
            <a:cs typeface="Arial" panose="020B0604020202020204" pitchFamily="34" charset="0"/>
          </a:endParaRPr>
        </a:p>
        <a:p>
          <a:pPr eaLnBrk="1" fontAlgn="auto" latinLnBrk="0" hangingPunct="1"/>
          <a:r>
            <a:rPr lang="fr-CA" sz="1050" baseline="0">
              <a:solidFill>
                <a:schemeClr val="dk1"/>
              </a:solidFill>
              <a:effectLst/>
              <a:latin typeface="Arial" panose="020B0604020202020204" pitchFamily="34" charset="0"/>
              <a:ea typeface="+mn-ea"/>
              <a:cs typeface="Arial" panose="020B0604020202020204" pitchFamily="34" charset="0"/>
            </a:rPr>
            <a:t> - Prendre connaissance des ODD et de leurs cibles.</a:t>
          </a:r>
          <a:endParaRPr lang="fr-CA" sz="1050">
            <a:effectLst/>
            <a:latin typeface="Arial" panose="020B0604020202020204" pitchFamily="34" charset="0"/>
            <a:cs typeface="Arial" panose="020B0604020202020204" pitchFamily="34" charset="0"/>
          </a:endParaRPr>
        </a:p>
        <a:p>
          <a:pPr eaLnBrk="1" fontAlgn="auto" latinLnBrk="0" hangingPunct="1"/>
          <a:r>
            <a:rPr lang="fr-CA" sz="1050" baseline="0">
              <a:solidFill>
                <a:schemeClr val="dk1"/>
              </a:solidFill>
              <a:effectLst/>
              <a:latin typeface="Arial" panose="020B0604020202020204" pitchFamily="34" charset="0"/>
              <a:ea typeface="+mn-ea"/>
              <a:cs typeface="Arial" panose="020B0604020202020204" pitchFamily="34" charset="0"/>
            </a:rPr>
            <a:t> - Collecter des informations sur l'état d'avancement relativement aux cibles.</a:t>
          </a:r>
          <a:endParaRPr lang="fr-CA" sz="1050">
            <a:effectLst/>
            <a:latin typeface="Arial" panose="020B0604020202020204" pitchFamily="34" charset="0"/>
            <a:cs typeface="Arial" panose="020B0604020202020204" pitchFamily="34" charset="0"/>
          </a:endParaRPr>
        </a:p>
        <a:p>
          <a:pPr eaLnBrk="1" fontAlgn="auto" latinLnBrk="0" hangingPunct="1"/>
          <a:r>
            <a:rPr lang="fr-CA" sz="1050" baseline="0">
              <a:solidFill>
                <a:schemeClr val="dk1"/>
              </a:solidFill>
              <a:effectLst/>
              <a:latin typeface="Arial" panose="020B0604020202020204" pitchFamily="34" charset="0"/>
              <a:ea typeface="+mn-ea"/>
              <a:cs typeface="Arial" panose="020B0604020202020204" pitchFamily="34" charset="0"/>
            </a:rPr>
            <a:t> - Renseigner l'état d'avancement des documents de planification de développement et d'autres planifications sectorielles pertinentes.</a:t>
          </a:r>
          <a:endParaRPr lang="fr-CA" sz="1050">
            <a:effectLst/>
            <a:latin typeface="Arial" panose="020B0604020202020204" pitchFamily="34" charset="0"/>
            <a:cs typeface="Arial" panose="020B0604020202020204" pitchFamily="34" charset="0"/>
          </a:endParaRPr>
        </a:p>
        <a:p>
          <a:pPr eaLnBrk="1" fontAlgn="auto" latinLnBrk="0" hangingPunct="1"/>
          <a:r>
            <a:rPr lang="fr-CA" sz="1050" baseline="0">
              <a:solidFill>
                <a:schemeClr val="dk1"/>
              </a:solidFill>
              <a:effectLst/>
              <a:latin typeface="Arial" panose="020B0604020202020204" pitchFamily="34" charset="0"/>
              <a:ea typeface="+mn-ea"/>
              <a:cs typeface="Arial" panose="020B0604020202020204" pitchFamily="34" charset="0"/>
            </a:rPr>
            <a:t> - Identifier les responsables de l'analyse.</a:t>
          </a:r>
          <a:endParaRPr lang="fr-CA" sz="1050">
            <a:effectLst/>
            <a:latin typeface="Arial" panose="020B0604020202020204" pitchFamily="34" charset="0"/>
            <a:cs typeface="Arial" panose="020B0604020202020204" pitchFamily="34" charset="0"/>
          </a:endParaRPr>
        </a:p>
        <a:p>
          <a:pPr eaLnBrk="1" fontAlgn="auto" latinLnBrk="0" hangingPunct="1"/>
          <a:r>
            <a:rPr lang="fr-CA" sz="1050" baseline="0">
              <a:solidFill>
                <a:schemeClr val="dk1"/>
              </a:solidFill>
              <a:effectLst/>
              <a:latin typeface="Arial" panose="020B0604020202020204" pitchFamily="34" charset="0"/>
              <a:ea typeface="+mn-ea"/>
              <a:cs typeface="Arial" panose="020B0604020202020204" pitchFamily="34" charset="0"/>
            </a:rPr>
            <a:t> - Identifier les membres de l'équipe d'analystes. </a:t>
          </a:r>
        </a:p>
        <a:p>
          <a:pPr eaLnBrk="1" fontAlgn="auto" latinLnBrk="0" hangingPunct="1"/>
          <a:endParaRPr lang="fr-CA" sz="1050">
            <a:effectLst/>
            <a:latin typeface="Arial" panose="020B0604020202020204" pitchFamily="34" charset="0"/>
            <a:cs typeface="Arial" panose="020B0604020202020204" pitchFamily="34" charset="0"/>
          </a:endParaRPr>
        </a:p>
        <a:p>
          <a:pPr eaLnBrk="1" fontAlgn="auto" latinLnBrk="0" hangingPunct="1"/>
          <a:r>
            <a:rPr lang="fr-CA" sz="1050" baseline="0">
              <a:solidFill>
                <a:schemeClr val="dk1"/>
              </a:solidFill>
              <a:effectLst/>
              <a:latin typeface="Arial" panose="020B0604020202020204" pitchFamily="34" charset="0"/>
              <a:ea typeface="+mn-ea"/>
              <a:cs typeface="Arial" panose="020B0604020202020204" pitchFamily="34" charset="0"/>
            </a:rPr>
            <a:t>Ces étapes préalables peuvent être faites en remplissant la page </a:t>
          </a:r>
          <a:r>
            <a:rPr lang="fr-CA" sz="1050" b="0" i="1" baseline="0">
              <a:solidFill>
                <a:schemeClr val="dk1"/>
              </a:solidFill>
              <a:effectLst/>
              <a:latin typeface="Arial" panose="020B0604020202020204" pitchFamily="34" charset="0"/>
              <a:ea typeface="+mn-ea"/>
              <a:cs typeface="Arial" panose="020B0604020202020204" pitchFamily="34" charset="0"/>
            </a:rPr>
            <a:t>Contexte</a:t>
          </a:r>
          <a:r>
            <a:rPr lang="fr-CA" sz="1050" baseline="0">
              <a:solidFill>
                <a:schemeClr val="dk1"/>
              </a:solidFill>
              <a:effectLst/>
              <a:latin typeface="Arial" panose="020B0604020202020204" pitchFamily="34" charset="0"/>
              <a:ea typeface="+mn-ea"/>
              <a:cs typeface="Arial" panose="020B0604020202020204" pitchFamily="34" charset="0"/>
            </a:rPr>
            <a:t>. </a:t>
          </a:r>
        </a:p>
        <a:p>
          <a:pPr eaLnBrk="1" fontAlgn="auto" latinLnBrk="0" hangingPunct="1"/>
          <a:endParaRPr lang="fr-CA" sz="1050">
            <a:effectLst/>
            <a:latin typeface="Arial" panose="020B0604020202020204" pitchFamily="34" charset="0"/>
            <a:cs typeface="Arial" panose="020B0604020202020204" pitchFamily="34" charset="0"/>
          </a:endParaRPr>
        </a:p>
        <a:p>
          <a:r>
            <a:rPr lang="fr-CA" sz="1050" baseline="0">
              <a:solidFill>
                <a:schemeClr val="dk1"/>
              </a:solidFill>
              <a:effectLst/>
              <a:latin typeface="Arial" panose="020B0604020202020204" pitchFamily="34" charset="0"/>
              <a:ea typeface="+mn-ea"/>
              <a:cs typeface="Arial" panose="020B0604020202020204" pitchFamily="34" charset="0"/>
            </a:rPr>
            <a:t>Par la suite, l</a:t>
          </a:r>
          <a:r>
            <a:rPr lang="fr-CA" sz="1050">
              <a:solidFill>
                <a:schemeClr val="dk1"/>
              </a:solidFill>
              <a:effectLst/>
              <a:latin typeface="Arial" panose="020B0604020202020204" pitchFamily="34" charset="0"/>
              <a:ea typeface="+mn-ea"/>
              <a:cs typeface="Arial" panose="020B0604020202020204" pitchFamily="34" charset="0"/>
            </a:rPr>
            <a:t>’analyse implique ce qui suit : </a:t>
          </a:r>
        </a:p>
        <a:p>
          <a:endParaRPr lang="fr-CA" sz="1050">
            <a:effectLst/>
            <a:latin typeface="Arial" panose="020B0604020202020204" pitchFamily="34" charset="0"/>
            <a:cs typeface="Arial" panose="020B0604020202020204" pitchFamily="34" charset="0"/>
          </a:endParaRPr>
        </a:p>
        <a:p>
          <a:r>
            <a:rPr lang="fr-CA" sz="1050">
              <a:solidFill>
                <a:schemeClr val="dk1"/>
              </a:solidFill>
              <a:effectLst/>
              <a:latin typeface="Arial" panose="020B0604020202020204" pitchFamily="34" charset="0"/>
              <a:ea typeface="+mn-ea"/>
              <a:cs typeface="Arial" panose="020B0604020202020204" pitchFamily="34" charset="0"/>
            </a:rPr>
            <a:t> - Une évaluation de l'importance de chaque cible,</a:t>
          </a:r>
          <a:r>
            <a:rPr lang="fr-CA" sz="1050" baseline="0">
              <a:solidFill>
                <a:schemeClr val="dk1"/>
              </a:solidFill>
              <a:effectLst/>
              <a:latin typeface="Arial" panose="020B0604020202020204" pitchFamily="34" charset="0"/>
              <a:ea typeface="+mn-ea"/>
              <a:cs typeface="Arial" panose="020B0604020202020204" pitchFamily="34" charset="0"/>
            </a:rPr>
            <a:t> pour les 17 ODD, dans le cadre spécifique de l'analyse.</a:t>
          </a:r>
          <a:endParaRPr lang="fr-CA" sz="1050">
            <a:effectLst/>
            <a:latin typeface="Arial" panose="020B0604020202020204" pitchFamily="34" charset="0"/>
            <a:cs typeface="Arial" panose="020B0604020202020204" pitchFamily="34" charset="0"/>
          </a:endParaRPr>
        </a:p>
        <a:p>
          <a:r>
            <a:rPr lang="fr-CA" sz="1050" baseline="0">
              <a:solidFill>
                <a:schemeClr val="dk1"/>
              </a:solidFill>
              <a:effectLst/>
              <a:latin typeface="Arial" panose="020B0604020202020204" pitchFamily="34" charset="0"/>
              <a:ea typeface="+mn-ea"/>
              <a:cs typeface="Arial" panose="020B0604020202020204" pitchFamily="34" charset="0"/>
            </a:rPr>
            <a:t> - L'évaluation et la documentation de l'état d'avancement dans l'atteinte de chaque cible.</a:t>
          </a:r>
          <a:endParaRPr lang="fr-CA" sz="1050">
            <a:effectLst/>
            <a:latin typeface="Arial" panose="020B0604020202020204" pitchFamily="34" charset="0"/>
            <a:cs typeface="Arial" panose="020B0604020202020204" pitchFamily="34" charset="0"/>
          </a:endParaRPr>
        </a:p>
        <a:p>
          <a:r>
            <a:rPr lang="fr-CA" sz="1050" baseline="0">
              <a:solidFill>
                <a:schemeClr val="dk1"/>
              </a:solidFill>
              <a:effectLst/>
              <a:latin typeface="Arial" panose="020B0604020202020204" pitchFamily="34" charset="0"/>
              <a:ea typeface="+mn-ea"/>
              <a:cs typeface="Arial" panose="020B0604020202020204" pitchFamily="34" charset="0"/>
            </a:rPr>
            <a:t> - L'évaluation du niveau de compétences pour chaque cible.</a:t>
          </a:r>
          <a:endParaRPr lang="fr-CA" sz="1050">
            <a:effectLst/>
            <a:latin typeface="Arial" panose="020B0604020202020204" pitchFamily="34" charset="0"/>
            <a:cs typeface="Arial" panose="020B0604020202020204" pitchFamily="34" charset="0"/>
          </a:endParaRPr>
        </a:p>
        <a:p>
          <a:r>
            <a:rPr lang="fr-CA" sz="1050" baseline="0">
              <a:solidFill>
                <a:schemeClr val="dk1"/>
              </a:solidFill>
              <a:effectLst/>
              <a:latin typeface="Arial" panose="020B0604020202020204" pitchFamily="34" charset="0"/>
              <a:ea typeface="+mn-ea"/>
              <a:cs typeface="Arial" panose="020B0604020202020204" pitchFamily="34" charset="0"/>
            </a:rPr>
            <a:t> - La </a:t>
          </a:r>
          <a:r>
            <a:rPr lang="fr-CA" sz="1050">
              <a:solidFill>
                <a:schemeClr val="dk1"/>
              </a:solidFill>
              <a:effectLst/>
              <a:latin typeface="Arial" panose="020B0604020202020204" pitchFamily="34" charset="0"/>
              <a:ea typeface="+mn-ea"/>
              <a:cs typeface="Arial" panose="020B0604020202020204" pitchFamily="34" charset="0"/>
            </a:rPr>
            <a:t>recherche</a:t>
          </a:r>
          <a:r>
            <a:rPr lang="fr-CA" sz="1050" baseline="0">
              <a:solidFill>
                <a:schemeClr val="dk1"/>
              </a:solidFill>
              <a:effectLst/>
              <a:latin typeface="Arial" panose="020B0604020202020204" pitchFamily="34" charset="0"/>
              <a:ea typeface="+mn-ea"/>
              <a:cs typeface="Arial" panose="020B0604020202020204" pitchFamily="34" charset="0"/>
            </a:rPr>
            <a:t> </a:t>
          </a:r>
          <a:r>
            <a:rPr lang="fr-CA" sz="1050">
              <a:solidFill>
                <a:schemeClr val="dk1"/>
              </a:solidFill>
              <a:effectLst/>
              <a:latin typeface="Arial" panose="020B0604020202020204" pitchFamily="34" charset="0"/>
              <a:ea typeface="+mn-ea"/>
              <a:cs typeface="Arial" panose="020B0604020202020204" pitchFamily="34" charset="0"/>
            </a:rPr>
            <a:t>des</a:t>
          </a:r>
          <a:r>
            <a:rPr lang="fr-CA" sz="1050" baseline="0">
              <a:solidFill>
                <a:schemeClr val="dk1"/>
              </a:solidFill>
              <a:effectLst/>
              <a:latin typeface="Arial" panose="020B0604020202020204" pitchFamily="34" charset="0"/>
              <a:ea typeface="+mn-ea"/>
              <a:cs typeface="Arial" panose="020B0604020202020204" pitchFamily="34" charset="0"/>
            </a:rPr>
            <a:t> actions ou des </a:t>
          </a:r>
          <a:r>
            <a:rPr lang="fr-CA" sz="1050">
              <a:solidFill>
                <a:schemeClr val="dk1"/>
              </a:solidFill>
              <a:effectLst/>
              <a:latin typeface="Arial" panose="020B0604020202020204" pitchFamily="34" charset="0"/>
              <a:ea typeface="+mn-ea"/>
              <a:cs typeface="Arial" panose="020B0604020202020204" pitchFamily="34" charset="0"/>
            </a:rPr>
            <a:t>stratégies pour inscrire les cibles prioritaires dans la planification.</a:t>
          </a:r>
        </a:p>
        <a:p>
          <a:endParaRPr lang="fr-CA" sz="1050">
            <a:effectLst/>
            <a:latin typeface="Arial" panose="020B0604020202020204" pitchFamily="34" charset="0"/>
            <a:cs typeface="Arial" panose="020B0604020202020204" pitchFamily="34" charset="0"/>
          </a:endParaRPr>
        </a:p>
        <a:p>
          <a:r>
            <a:rPr lang="fr-CA" sz="1050" baseline="0">
              <a:solidFill>
                <a:schemeClr val="dk1"/>
              </a:solidFill>
              <a:effectLst/>
              <a:latin typeface="Arial" panose="020B0604020202020204" pitchFamily="34" charset="0"/>
              <a:ea typeface="+mn-ea"/>
              <a:cs typeface="Arial" panose="020B0604020202020204" pitchFamily="34" charset="0"/>
            </a:rPr>
            <a:t>Cette analyse doit être faite pour l'ensemble des cibles (ou applicables à l'échelle locale, selon le niveau d'analyse) des 17 ODD. </a:t>
          </a:r>
          <a:r>
            <a:rPr lang="fr-CA" sz="1050">
              <a:solidFill>
                <a:schemeClr val="dk1"/>
              </a:solidFill>
              <a:effectLst/>
              <a:latin typeface="Arial" panose="020B0604020202020204" pitchFamily="34" charset="0"/>
              <a:ea typeface="+mn-ea"/>
              <a:cs typeface="Arial" panose="020B0604020202020204" pitchFamily="34" charset="0"/>
            </a:rPr>
            <a:t>Voici comment procéder pour réaliser chaque étape. </a:t>
          </a:r>
          <a:endParaRPr lang="fr-CA" sz="1050">
            <a:effectLst/>
            <a:latin typeface="Arial" panose="020B0604020202020204" pitchFamily="34" charset="0"/>
            <a:cs typeface="Arial" panose="020B0604020202020204" pitchFamily="34" charset="0"/>
          </a:endParaRPr>
        </a:p>
        <a:p>
          <a:endParaRPr lang="fr-CA" sz="1050" b="1" i="1">
            <a:solidFill>
              <a:schemeClr val="dk1"/>
            </a:solidFill>
            <a:effectLst/>
            <a:latin typeface="Arial" panose="020B0604020202020204" pitchFamily="34" charset="0"/>
            <a:ea typeface="+mn-ea"/>
            <a:cs typeface="Arial" panose="020B0604020202020204" pitchFamily="34" charset="0"/>
          </a:endParaRPr>
        </a:p>
        <a:p>
          <a:endParaRPr lang="fr-CA" sz="1050" b="1" i="1">
            <a:solidFill>
              <a:schemeClr val="dk1"/>
            </a:solidFill>
            <a:effectLst/>
            <a:latin typeface="Arial" panose="020B0604020202020204" pitchFamily="34" charset="0"/>
            <a:ea typeface="+mn-ea"/>
            <a:cs typeface="Arial" panose="020B0604020202020204" pitchFamily="34" charset="0"/>
          </a:endParaRPr>
        </a:p>
        <a:p>
          <a:r>
            <a:rPr lang="fr-CA" sz="1400" b="1" i="0">
              <a:solidFill>
                <a:srgbClr val="215968"/>
              </a:solidFill>
              <a:effectLst/>
              <a:latin typeface="Arial" panose="020B0604020202020204" pitchFamily="34" charset="0"/>
              <a:ea typeface="+mn-ea"/>
              <a:cs typeface="Arial" panose="020B0604020202020204" pitchFamily="34" charset="0"/>
            </a:rPr>
            <a:t>Importance des cibles</a:t>
          </a:r>
        </a:p>
        <a:p>
          <a:endParaRPr lang="fr-CA" sz="1200" i="0">
            <a:solidFill>
              <a:srgbClr val="215968"/>
            </a:solidFill>
            <a:effectLst/>
            <a:latin typeface="Arial" panose="020B0604020202020204" pitchFamily="34" charset="0"/>
            <a:cs typeface="Arial" panose="020B0604020202020204" pitchFamily="34" charset="0"/>
          </a:endParaRPr>
        </a:p>
        <a:p>
          <a:pPr eaLnBrk="1" fontAlgn="auto" latinLnBrk="0" hangingPunct="1"/>
          <a:r>
            <a:rPr lang="fr-CA" sz="1050" baseline="0">
              <a:solidFill>
                <a:schemeClr val="dk1"/>
              </a:solidFill>
              <a:effectLst/>
              <a:latin typeface="Arial" panose="020B0604020202020204" pitchFamily="34" charset="0"/>
              <a:ea typeface="+mn-ea"/>
              <a:cs typeface="Arial" panose="020B0604020202020204" pitchFamily="34" charset="0"/>
            </a:rPr>
            <a:t>La première opération consiste à préciser les menaces (ou risques) et les opportunités qui pourraient être associées à chacune des cibles. Les menaces et les opportunités peuvent être liées à des spécificités nationales ou locales, à des pressions externes, à des contextes temporaires ou permanents. Il s'agit d'inscrire ces éléments dans la colonne correspondante.</a:t>
          </a:r>
          <a:endParaRPr lang="fr-CA" sz="1050">
            <a:effectLst/>
            <a:latin typeface="Arial" panose="020B0604020202020204" pitchFamily="34" charset="0"/>
            <a:cs typeface="Arial" panose="020B0604020202020204" pitchFamily="34" charset="0"/>
          </a:endParaRPr>
        </a:p>
        <a:p>
          <a:endParaRPr lang="fr-CA" sz="1050" b="1" i="0">
            <a:solidFill>
              <a:schemeClr val="dk1"/>
            </a:solidFill>
            <a:effectLst/>
            <a:latin typeface="Arial" panose="020B0604020202020204" pitchFamily="34" charset="0"/>
            <a:ea typeface="+mn-ea"/>
            <a:cs typeface="Arial" panose="020B0604020202020204" pitchFamily="34" charset="0"/>
          </a:endParaRPr>
        </a:p>
        <a:p>
          <a:r>
            <a:rPr lang="fr-CA" sz="1050" b="1" i="0">
              <a:solidFill>
                <a:schemeClr val="dk1"/>
              </a:solidFill>
              <a:effectLst/>
              <a:latin typeface="Arial" panose="020B0604020202020204" pitchFamily="34" charset="0"/>
              <a:ea typeface="+mn-ea"/>
              <a:cs typeface="Arial" panose="020B0604020202020204" pitchFamily="34" charset="0"/>
            </a:rPr>
            <a:t>Les opportunités</a:t>
          </a:r>
          <a:r>
            <a:rPr lang="fr-CA" sz="1050" i="0">
              <a:solidFill>
                <a:schemeClr val="dk1"/>
              </a:solidFill>
              <a:effectLst/>
              <a:latin typeface="Arial" panose="020B0604020202020204" pitchFamily="34" charset="0"/>
              <a:ea typeface="+mn-ea"/>
              <a:cs typeface="Arial" panose="020B0604020202020204" pitchFamily="34" charset="0"/>
            </a:rPr>
            <a:t> sont les facteurs externes</a:t>
          </a:r>
          <a:r>
            <a:rPr lang="fr-CA" sz="1050" i="0" baseline="0">
              <a:solidFill>
                <a:schemeClr val="dk1"/>
              </a:solidFill>
              <a:effectLst/>
              <a:latin typeface="Arial" panose="020B0604020202020204" pitchFamily="34" charset="0"/>
              <a:ea typeface="+mn-ea"/>
              <a:cs typeface="Arial" panose="020B0604020202020204" pitchFamily="34" charset="0"/>
            </a:rPr>
            <a:t> </a:t>
          </a:r>
          <a:r>
            <a:rPr lang="fr-CA" sz="1050" i="0">
              <a:solidFill>
                <a:schemeClr val="dk1"/>
              </a:solidFill>
              <a:effectLst/>
              <a:latin typeface="Arial" panose="020B0604020202020204" pitchFamily="34" charset="0"/>
              <a:ea typeface="+mn-ea"/>
              <a:cs typeface="Arial" panose="020B0604020202020204" pitchFamily="34" charset="0"/>
            </a:rPr>
            <a:t>qui sont susceptibles d’apporter un appui à l'atteinte de la cible. </a:t>
          </a:r>
          <a:endParaRPr lang="fr-CA" sz="1050">
            <a:effectLst/>
            <a:latin typeface="Arial" panose="020B0604020202020204" pitchFamily="34" charset="0"/>
            <a:cs typeface="Arial" panose="020B0604020202020204" pitchFamily="34" charset="0"/>
          </a:endParaRPr>
        </a:p>
        <a:p>
          <a:r>
            <a:rPr lang="fr-CA" sz="1050" b="1" i="0">
              <a:solidFill>
                <a:schemeClr val="dk1"/>
              </a:solidFill>
              <a:effectLst/>
              <a:latin typeface="Arial" panose="020B0604020202020204" pitchFamily="34" charset="0"/>
              <a:ea typeface="+mn-ea"/>
              <a:cs typeface="Arial" panose="020B0604020202020204" pitchFamily="34" charset="0"/>
            </a:rPr>
            <a:t>Les menaces</a:t>
          </a:r>
          <a:r>
            <a:rPr lang="fr-CA" sz="1050" i="0">
              <a:solidFill>
                <a:schemeClr val="dk1"/>
              </a:solidFill>
              <a:effectLst/>
              <a:latin typeface="Arial" panose="020B0604020202020204" pitchFamily="34" charset="0"/>
              <a:ea typeface="+mn-ea"/>
              <a:cs typeface="Arial" panose="020B0604020202020204" pitchFamily="34" charset="0"/>
            </a:rPr>
            <a:t> sont les facteurs externes</a:t>
          </a:r>
          <a:r>
            <a:rPr lang="fr-CA" sz="1050" i="0" baseline="0">
              <a:solidFill>
                <a:schemeClr val="dk1"/>
              </a:solidFill>
              <a:effectLst/>
              <a:latin typeface="Arial" panose="020B0604020202020204" pitchFamily="34" charset="0"/>
              <a:ea typeface="+mn-ea"/>
              <a:cs typeface="Arial" panose="020B0604020202020204" pitchFamily="34" charset="0"/>
            </a:rPr>
            <a:t> </a:t>
          </a:r>
          <a:r>
            <a:rPr lang="fr-CA" sz="1050" i="0">
              <a:solidFill>
                <a:schemeClr val="dk1"/>
              </a:solidFill>
              <a:effectLst/>
              <a:latin typeface="Arial" panose="020B0604020202020204" pitchFamily="34" charset="0"/>
              <a:ea typeface="+mn-ea"/>
              <a:cs typeface="Arial" panose="020B0604020202020204" pitchFamily="34" charset="0"/>
            </a:rPr>
            <a:t>qui échappent à votre contrôle, qui peuvent avoir une incidence négative sur la cible et remettre en question la réalisation de ses objectifs.</a:t>
          </a:r>
          <a:endParaRPr lang="fr-CA" sz="1050">
            <a:effectLst/>
            <a:latin typeface="Arial" panose="020B0604020202020204" pitchFamily="34" charset="0"/>
            <a:cs typeface="Arial" panose="020B0604020202020204" pitchFamily="34" charset="0"/>
          </a:endParaRPr>
        </a:p>
        <a:p>
          <a:pPr eaLnBrk="1" fontAlgn="auto" latinLnBrk="0" hangingPunct="1"/>
          <a:endParaRPr lang="fr-CA" sz="105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fr-CA" sz="1050">
              <a:solidFill>
                <a:schemeClr val="dk1"/>
              </a:solidFill>
              <a:effectLst/>
              <a:latin typeface="Arial" panose="020B0604020202020204" pitchFamily="34" charset="0"/>
              <a:ea typeface="+mn-ea"/>
              <a:cs typeface="Arial" panose="020B0604020202020204" pitchFamily="34" charset="0"/>
            </a:rPr>
            <a:t>Il convient ensuite de pondérer chaque cible en fonction de son importance au niveau d'analyse</a:t>
          </a:r>
          <a:r>
            <a:rPr lang="fr-CA" sz="1050" baseline="0">
              <a:solidFill>
                <a:schemeClr val="dk1"/>
              </a:solidFill>
              <a:effectLst/>
              <a:latin typeface="Arial" panose="020B0604020202020204" pitchFamily="34" charset="0"/>
              <a:ea typeface="+mn-ea"/>
              <a:cs typeface="Arial" panose="020B0604020202020204" pitchFamily="34" charset="0"/>
            </a:rPr>
            <a:t> déterminé</a:t>
          </a:r>
          <a:r>
            <a:rPr lang="fr-CA" sz="1050">
              <a:solidFill>
                <a:schemeClr val="dk1"/>
              </a:solidFill>
              <a:effectLst/>
              <a:latin typeface="Arial" panose="020B0604020202020204" pitchFamily="34" charset="0"/>
              <a:ea typeface="+mn-ea"/>
              <a:cs typeface="Arial" panose="020B0604020202020204" pitchFamily="34" charset="0"/>
            </a:rPr>
            <a:t>. Chaque</a:t>
          </a:r>
          <a:r>
            <a:rPr lang="fr-CA" sz="1050" baseline="0">
              <a:solidFill>
                <a:schemeClr val="dk1"/>
              </a:solidFill>
              <a:effectLst/>
              <a:latin typeface="Arial" panose="020B0604020202020204" pitchFamily="34" charset="0"/>
              <a:ea typeface="+mn-ea"/>
              <a:cs typeface="Arial" panose="020B0604020202020204" pitchFamily="34" charset="0"/>
            </a:rPr>
            <a:t> pays ou collectivité a ses particularités et ses enjeux spécifiques en matière de développement durable. La pondération permet d'identifier les cibles sur lesquelles l'attention doit porter en priorité. </a:t>
          </a:r>
          <a:endParaRPr lang="fr-CA" sz="1050">
            <a:effectLst/>
            <a:latin typeface="Arial" panose="020B0604020202020204" pitchFamily="34" charset="0"/>
            <a:cs typeface="Arial" panose="020B0604020202020204" pitchFamily="34" charset="0"/>
          </a:endParaRPr>
        </a:p>
        <a:p>
          <a:pPr eaLnBrk="1" fontAlgn="auto" latinLnBrk="0" hangingPunct="1"/>
          <a:r>
            <a:rPr lang="fr-CA" sz="1050" baseline="0">
              <a:solidFill>
                <a:schemeClr val="dk1"/>
              </a:solidFill>
              <a:effectLst/>
              <a:latin typeface="Arial" panose="020B0604020202020204" pitchFamily="34" charset="0"/>
              <a:ea typeface="+mn-ea"/>
              <a:cs typeface="Arial" panose="020B0604020202020204" pitchFamily="34" charset="0"/>
            </a:rPr>
            <a:t>En fonction des enjeux spécifiques, déterminez l'importance que vous accordez à cette cible. </a:t>
          </a:r>
          <a:endParaRPr lang="fr-CA" sz="1050">
            <a:effectLst/>
            <a:latin typeface="Arial" panose="020B0604020202020204" pitchFamily="34" charset="0"/>
            <a:cs typeface="Arial" panose="020B0604020202020204" pitchFamily="34" charset="0"/>
          </a:endParaRPr>
        </a:p>
        <a:p>
          <a:pPr eaLnBrk="1" fontAlgn="auto" latinLnBrk="0" hangingPunct="1"/>
          <a:endParaRPr lang="fr-CA" sz="105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fr-CA" sz="1050" baseline="0">
              <a:solidFill>
                <a:schemeClr val="dk1"/>
              </a:solidFill>
              <a:effectLst/>
              <a:latin typeface="Arial" panose="020B0604020202020204" pitchFamily="34" charset="0"/>
              <a:ea typeface="+mn-ea"/>
              <a:cs typeface="Arial" panose="020B0604020202020204" pitchFamily="34" charset="0"/>
            </a:rPr>
            <a:t>Les valeurs numérales de 0 à 3 sont utilisées pour déterminer l’importance de chaque cible.</a:t>
          </a:r>
          <a:endParaRPr lang="fr-CA" sz="1050">
            <a:effectLst/>
            <a:latin typeface="Arial" panose="020B0604020202020204" pitchFamily="34" charset="0"/>
            <a:cs typeface="Arial" panose="020B0604020202020204" pitchFamily="34" charset="0"/>
          </a:endParaRPr>
        </a:p>
        <a:p>
          <a:pPr eaLnBrk="1" fontAlgn="auto" latinLnBrk="0" hangingPunct="1"/>
          <a:endParaRPr lang="fr-CA" sz="1050" b="1"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fr-CA" sz="1050" b="1" baseline="0">
              <a:solidFill>
                <a:schemeClr val="dk1"/>
              </a:solidFill>
              <a:effectLst/>
              <a:latin typeface="Arial" panose="020B0604020202020204" pitchFamily="34" charset="0"/>
              <a:ea typeface="+mn-ea"/>
              <a:cs typeface="Arial" panose="020B0604020202020204" pitchFamily="34" charset="0"/>
            </a:rPr>
            <a:t>0</a:t>
          </a:r>
          <a:r>
            <a:rPr lang="fr-CA" sz="1050" baseline="0">
              <a:solidFill>
                <a:schemeClr val="dk1"/>
              </a:solidFill>
              <a:effectLst/>
              <a:latin typeface="Arial" panose="020B0604020202020204" pitchFamily="34" charset="0"/>
              <a:ea typeface="+mn-ea"/>
              <a:cs typeface="Arial" panose="020B0604020202020204" pitchFamily="34" charset="0"/>
            </a:rPr>
            <a:t> -  Cible </a:t>
          </a:r>
          <a:r>
            <a:rPr lang="fr-CA" sz="1050" b="1" baseline="0">
              <a:solidFill>
                <a:schemeClr val="dk1"/>
              </a:solidFill>
              <a:effectLst/>
              <a:latin typeface="Arial" panose="020B0604020202020204" pitchFamily="34" charset="0"/>
              <a:ea typeface="+mn-ea"/>
              <a:cs typeface="Arial" panose="020B0604020202020204" pitchFamily="34" charset="0"/>
            </a:rPr>
            <a:t>non applicable</a:t>
          </a:r>
          <a:r>
            <a:rPr lang="fr-CA" sz="1050" baseline="0">
              <a:solidFill>
                <a:schemeClr val="dk1"/>
              </a:solidFill>
              <a:effectLst/>
              <a:latin typeface="Arial" panose="020B0604020202020204" pitchFamily="34" charset="0"/>
              <a:ea typeface="+mn-ea"/>
              <a:cs typeface="Arial" panose="020B0604020202020204" pitchFamily="34" charset="0"/>
            </a:rPr>
            <a:t>.</a:t>
          </a:r>
          <a:endParaRPr lang="fr-CA" sz="1050">
            <a:effectLst/>
            <a:latin typeface="Arial" panose="020B0604020202020204" pitchFamily="34" charset="0"/>
            <a:cs typeface="Arial" panose="020B0604020202020204" pitchFamily="34" charset="0"/>
          </a:endParaRPr>
        </a:p>
        <a:p>
          <a:pPr eaLnBrk="1" fontAlgn="auto" latinLnBrk="0" hangingPunct="1"/>
          <a:r>
            <a:rPr lang="fr-CA" sz="1050" b="1" baseline="0">
              <a:solidFill>
                <a:schemeClr val="dk1"/>
              </a:solidFill>
              <a:effectLst/>
              <a:latin typeface="Arial" panose="020B0604020202020204" pitchFamily="34" charset="0"/>
              <a:ea typeface="+mn-ea"/>
              <a:cs typeface="Arial" panose="020B0604020202020204" pitchFamily="34" charset="0"/>
            </a:rPr>
            <a:t>1</a:t>
          </a:r>
          <a:r>
            <a:rPr lang="fr-CA" sz="1050" baseline="0">
              <a:solidFill>
                <a:schemeClr val="dk1"/>
              </a:solidFill>
              <a:effectLst/>
              <a:latin typeface="Arial" panose="020B0604020202020204" pitchFamily="34" charset="0"/>
              <a:ea typeface="+mn-ea"/>
              <a:cs typeface="Arial" panose="020B0604020202020204" pitchFamily="34" charset="0"/>
            </a:rPr>
            <a:t>  - Cible dont l'atteinte est jugée </a:t>
          </a:r>
          <a:r>
            <a:rPr lang="fr-CA" sz="1050" b="1" baseline="0">
              <a:solidFill>
                <a:schemeClr val="dk1"/>
              </a:solidFill>
              <a:effectLst/>
              <a:latin typeface="Arial" panose="020B0604020202020204" pitchFamily="34" charset="0"/>
              <a:ea typeface="+mn-ea"/>
              <a:cs typeface="Arial" panose="020B0604020202020204" pitchFamily="34" charset="0"/>
            </a:rPr>
            <a:t>peu importante</a:t>
          </a:r>
          <a:r>
            <a:rPr lang="fr-CA" sz="1050" baseline="0">
              <a:solidFill>
                <a:schemeClr val="dk1"/>
              </a:solidFill>
              <a:effectLst/>
              <a:latin typeface="Arial" panose="020B0604020202020204" pitchFamily="34" charset="0"/>
              <a:ea typeface="+mn-ea"/>
              <a:cs typeface="Arial" panose="020B0604020202020204" pitchFamily="34" charset="0"/>
            </a:rPr>
            <a:t>.</a:t>
          </a:r>
          <a:endParaRPr lang="fr-CA" sz="1050">
            <a:effectLst/>
            <a:latin typeface="Arial" panose="020B0604020202020204" pitchFamily="34" charset="0"/>
            <a:cs typeface="Arial" panose="020B0604020202020204" pitchFamily="34" charset="0"/>
          </a:endParaRPr>
        </a:p>
        <a:p>
          <a:pPr eaLnBrk="1" fontAlgn="auto" latinLnBrk="0" hangingPunct="1"/>
          <a:r>
            <a:rPr lang="fr-CA" sz="1050" b="1" baseline="0">
              <a:solidFill>
                <a:schemeClr val="dk1"/>
              </a:solidFill>
              <a:effectLst/>
              <a:latin typeface="Arial" panose="020B0604020202020204" pitchFamily="34" charset="0"/>
              <a:ea typeface="+mn-ea"/>
              <a:cs typeface="Arial" panose="020B0604020202020204" pitchFamily="34" charset="0"/>
            </a:rPr>
            <a:t>2</a:t>
          </a:r>
          <a:r>
            <a:rPr lang="fr-CA" sz="1050" baseline="0">
              <a:solidFill>
                <a:schemeClr val="dk1"/>
              </a:solidFill>
              <a:effectLst/>
              <a:latin typeface="Arial" panose="020B0604020202020204" pitchFamily="34" charset="0"/>
              <a:ea typeface="+mn-ea"/>
              <a:cs typeface="Arial" panose="020B0604020202020204" pitchFamily="34" charset="0"/>
            </a:rPr>
            <a:t>  - Cible dont l'atteinte est jugée </a:t>
          </a:r>
          <a:r>
            <a:rPr lang="fr-CA" sz="1050" b="1" baseline="0">
              <a:solidFill>
                <a:schemeClr val="dk1"/>
              </a:solidFill>
              <a:effectLst/>
              <a:latin typeface="Arial" panose="020B0604020202020204" pitchFamily="34" charset="0"/>
              <a:ea typeface="+mn-ea"/>
              <a:cs typeface="Arial" panose="020B0604020202020204" pitchFamily="34" charset="0"/>
            </a:rPr>
            <a:t>importante</a:t>
          </a:r>
          <a:r>
            <a:rPr lang="fr-CA" sz="1050" baseline="0">
              <a:solidFill>
                <a:schemeClr val="dk1"/>
              </a:solidFill>
              <a:effectLst/>
              <a:latin typeface="Arial" panose="020B0604020202020204" pitchFamily="34" charset="0"/>
              <a:ea typeface="+mn-ea"/>
              <a:cs typeface="Arial" panose="020B0604020202020204" pitchFamily="34" charset="0"/>
            </a:rPr>
            <a:t>.</a:t>
          </a:r>
          <a:endParaRPr lang="fr-CA" sz="1050">
            <a:effectLst/>
            <a:latin typeface="Arial" panose="020B0604020202020204" pitchFamily="34" charset="0"/>
            <a:cs typeface="Arial" panose="020B0604020202020204" pitchFamily="34" charset="0"/>
          </a:endParaRPr>
        </a:p>
        <a:p>
          <a:pPr eaLnBrk="1" fontAlgn="auto" latinLnBrk="0" hangingPunct="1"/>
          <a:r>
            <a:rPr lang="fr-CA" sz="1050" b="1" baseline="0">
              <a:solidFill>
                <a:schemeClr val="dk1"/>
              </a:solidFill>
              <a:effectLst/>
              <a:latin typeface="Arial" panose="020B0604020202020204" pitchFamily="34" charset="0"/>
              <a:ea typeface="+mn-ea"/>
              <a:cs typeface="Arial" panose="020B0604020202020204" pitchFamily="34" charset="0"/>
            </a:rPr>
            <a:t>3</a:t>
          </a:r>
          <a:r>
            <a:rPr lang="fr-CA" sz="1050" baseline="0">
              <a:solidFill>
                <a:schemeClr val="dk1"/>
              </a:solidFill>
              <a:effectLst/>
              <a:latin typeface="Arial" panose="020B0604020202020204" pitchFamily="34" charset="0"/>
              <a:ea typeface="+mn-ea"/>
              <a:cs typeface="Arial" panose="020B0604020202020204" pitchFamily="34" charset="0"/>
            </a:rPr>
            <a:t>  - Cible dont l'atteinte est </a:t>
          </a:r>
          <a:r>
            <a:rPr lang="fr-CA" sz="1050" b="1" baseline="0">
              <a:solidFill>
                <a:schemeClr val="dk1"/>
              </a:solidFill>
              <a:effectLst/>
              <a:latin typeface="Arial" panose="020B0604020202020204" pitchFamily="34" charset="0"/>
              <a:ea typeface="+mn-ea"/>
              <a:cs typeface="Arial" panose="020B0604020202020204" pitchFamily="34" charset="0"/>
            </a:rPr>
            <a:t>très importante</a:t>
          </a:r>
          <a:r>
            <a:rPr lang="fr-CA" sz="1050" baseline="0">
              <a:solidFill>
                <a:schemeClr val="dk1"/>
              </a:solidFill>
              <a:effectLst/>
              <a:latin typeface="Arial" panose="020B0604020202020204" pitchFamily="34" charset="0"/>
              <a:ea typeface="+mn-ea"/>
              <a:cs typeface="Arial" panose="020B0604020202020204" pitchFamily="34" charset="0"/>
            </a:rPr>
            <a:t>.</a:t>
          </a:r>
          <a:endParaRPr lang="fr-CA" sz="1050">
            <a:effectLst/>
            <a:latin typeface="Arial" panose="020B0604020202020204" pitchFamily="34" charset="0"/>
            <a:cs typeface="Arial" panose="020B0604020202020204" pitchFamily="34" charset="0"/>
          </a:endParaRPr>
        </a:p>
        <a:p>
          <a:endParaRPr lang="fr-CA" sz="1100" b="1" i="1">
            <a:solidFill>
              <a:schemeClr val="dk1"/>
            </a:solidFill>
            <a:effectLst/>
            <a:latin typeface="Arial" panose="020B0604020202020204" pitchFamily="34" charset="0"/>
            <a:ea typeface="+mn-ea"/>
            <a:cs typeface="Arial" panose="020B0604020202020204" pitchFamily="34" charset="0"/>
          </a:endParaRPr>
        </a:p>
        <a:p>
          <a:endParaRPr lang="fr-CA" sz="1400" b="1" i="1">
            <a:solidFill>
              <a:schemeClr val="dk1"/>
            </a:solidFill>
            <a:effectLst/>
            <a:latin typeface="Arial" panose="020B0604020202020204" pitchFamily="34" charset="0"/>
            <a:ea typeface="+mn-ea"/>
            <a:cs typeface="Arial" panose="020B0604020202020204" pitchFamily="34" charset="0"/>
          </a:endParaRPr>
        </a:p>
        <a:p>
          <a:r>
            <a:rPr lang="fr-CA" sz="1400" b="1" i="0">
              <a:solidFill>
                <a:srgbClr val="215968"/>
              </a:solidFill>
              <a:effectLst/>
              <a:latin typeface="Arial" panose="020B0604020202020204" pitchFamily="34" charset="0"/>
              <a:ea typeface="+mn-ea"/>
              <a:cs typeface="Arial" panose="020B0604020202020204" pitchFamily="34" charset="0"/>
            </a:rPr>
            <a:t>Performance</a:t>
          </a:r>
          <a:r>
            <a:rPr lang="fr-CA" sz="1400" b="1" i="0" baseline="0">
              <a:solidFill>
                <a:srgbClr val="215968"/>
              </a:solidFill>
              <a:effectLst/>
              <a:latin typeface="Arial" panose="020B0604020202020204" pitchFamily="34" charset="0"/>
              <a:ea typeface="+mn-ea"/>
              <a:cs typeface="Arial" panose="020B0604020202020204" pitchFamily="34" charset="0"/>
            </a:rPr>
            <a:t> actuelle</a:t>
          </a:r>
        </a:p>
        <a:p>
          <a:endParaRPr lang="fr-CA" sz="1200" i="0">
            <a:solidFill>
              <a:srgbClr val="215968"/>
            </a:solidFill>
            <a:effectLst/>
            <a:latin typeface="Arial" panose="020B0604020202020204" pitchFamily="34" charset="0"/>
            <a:cs typeface="Arial" panose="020B0604020202020204" pitchFamily="34" charset="0"/>
          </a:endParaRPr>
        </a:p>
        <a:p>
          <a:pPr fontAlgn="base"/>
          <a:r>
            <a:rPr lang="fr-CA" sz="1050">
              <a:solidFill>
                <a:schemeClr val="dk1"/>
              </a:solidFill>
              <a:effectLst/>
              <a:latin typeface="Arial" panose="020B0604020202020204" pitchFamily="34" charset="0"/>
              <a:ea typeface="+mn-ea"/>
              <a:cs typeface="Arial" panose="020B0604020202020204" pitchFamily="34" charset="0"/>
            </a:rPr>
            <a:t>Une fois que l'importance de chaque</a:t>
          </a:r>
          <a:r>
            <a:rPr lang="fr-CA" sz="1050" baseline="0">
              <a:solidFill>
                <a:schemeClr val="dk1"/>
              </a:solidFill>
              <a:effectLst/>
              <a:latin typeface="Arial" panose="020B0604020202020204" pitchFamily="34" charset="0"/>
              <a:ea typeface="+mn-ea"/>
              <a:cs typeface="Arial" panose="020B0604020202020204" pitchFamily="34" charset="0"/>
            </a:rPr>
            <a:t> cible a été déterminée</a:t>
          </a:r>
          <a:r>
            <a:rPr lang="fr-CA" sz="1050">
              <a:solidFill>
                <a:schemeClr val="dk1"/>
              </a:solidFill>
              <a:effectLst/>
              <a:latin typeface="Arial" panose="020B0604020202020204" pitchFamily="34" charset="0"/>
              <a:ea typeface="+mn-ea"/>
              <a:cs typeface="Arial" panose="020B0604020202020204" pitchFamily="34" charset="0"/>
            </a:rPr>
            <a:t>, il faut évaluer la performance à leur égard. </a:t>
          </a:r>
          <a:endParaRPr lang="fr-CA" sz="1050">
            <a:effectLst/>
            <a:latin typeface="Arial" panose="020B0604020202020204" pitchFamily="34" charset="0"/>
            <a:cs typeface="Arial" panose="020B0604020202020204" pitchFamily="34" charset="0"/>
          </a:endParaRPr>
        </a:p>
        <a:p>
          <a:pPr fontAlgn="base"/>
          <a:r>
            <a:rPr lang="fr-CA" sz="1050">
              <a:solidFill>
                <a:schemeClr val="dk1"/>
              </a:solidFill>
              <a:effectLst/>
              <a:latin typeface="Arial" panose="020B0604020202020204" pitchFamily="34" charset="0"/>
              <a:ea typeface="+mn-ea"/>
              <a:cs typeface="Arial" panose="020B0604020202020204" pitchFamily="34" charset="0"/>
            </a:rPr>
            <a:t>Les valeurs numérales de 1 à 4 sont utilisées pour déterminer le niveau de performance actuel.</a:t>
          </a:r>
          <a:endParaRPr lang="fr-CA" sz="1050">
            <a:effectLst/>
            <a:latin typeface="Arial" panose="020B0604020202020204" pitchFamily="34" charset="0"/>
            <a:cs typeface="Arial" panose="020B0604020202020204" pitchFamily="34" charset="0"/>
          </a:endParaRPr>
        </a:p>
        <a:p>
          <a:pPr fontAlgn="base"/>
          <a:endParaRPr lang="fr-CA" sz="1050" b="1">
            <a:solidFill>
              <a:schemeClr val="dk1"/>
            </a:solidFill>
            <a:effectLst/>
            <a:latin typeface="Arial" panose="020B0604020202020204" pitchFamily="34" charset="0"/>
            <a:ea typeface="+mn-ea"/>
            <a:cs typeface="Arial" panose="020B0604020202020204" pitchFamily="34" charset="0"/>
          </a:endParaRPr>
        </a:p>
        <a:p>
          <a:pPr fontAlgn="base"/>
          <a:r>
            <a:rPr lang="fr-CA" sz="1050" b="1">
              <a:solidFill>
                <a:schemeClr val="dk1"/>
              </a:solidFill>
              <a:effectLst/>
              <a:latin typeface="Arial" panose="020B0604020202020204" pitchFamily="34" charset="0"/>
              <a:ea typeface="+mn-ea"/>
              <a:cs typeface="Arial" panose="020B0604020202020204" pitchFamily="34" charset="0"/>
            </a:rPr>
            <a:t>1</a:t>
          </a:r>
          <a:r>
            <a:rPr lang="fr-CA" sz="1050">
              <a:solidFill>
                <a:schemeClr val="dk1"/>
              </a:solidFill>
              <a:effectLst/>
              <a:latin typeface="Arial" panose="020B0604020202020204" pitchFamily="34" charset="0"/>
              <a:ea typeface="+mn-ea"/>
              <a:cs typeface="Arial" panose="020B0604020202020204" pitchFamily="34" charset="0"/>
            </a:rPr>
            <a:t> - Cette cible n'est </a:t>
          </a:r>
          <a:r>
            <a:rPr lang="fr-CA" sz="1050" b="1">
              <a:solidFill>
                <a:schemeClr val="dk1"/>
              </a:solidFill>
              <a:effectLst/>
              <a:latin typeface="Arial" panose="020B0604020202020204" pitchFamily="34" charset="0"/>
              <a:ea typeface="+mn-ea"/>
              <a:cs typeface="Arial" panose="020B0604020202020204" pitchFamily="34" charset="0"/>
            </a:rPr>
            <a:t>pas du tout atteinte</a:t>
          </a:r>
          <a:r>
            <a:rPr lang="fr-CA" sz="1050" b="0">
              <a:solidFill>
                <a:schemeClr val="dk1"/>
              </a:solidFill>
              <a:effectLst/>
              <a:latin typeface="Arial" panose="020B0604020202020204" pitchFamily="34" charset="0"/>
              <a:ea typeface="+mn-ea"/>
              <a:cs typeface="Arial" panose="020B0604020202020204" pitchFamily="34" charset="0"/>
            </a:rPr>
            <a:t>.</a:t>
          </a:r>
          <a:endParaRPr lang="fr-CA" sz="1050" b="0">
            <a:effectLst/>
            <a:latin typeface="Arial" panose="020B0604020202020204" pitchFamily="34" charset="0"/>
            <a:cs typeface="Arial" panose="020B0604020202020204" pitchFamily="34" charset="0"/>
          </a:endParaRPr>
        </a:p>
        <a:p>
          <a:pPr fontAlgn="base"/>
          <a:r>
            <a:rPr lang="fr-CA" sz="1050">
              <a:solidFill>
                <a:schemeClr val="dk1"/>
              </a:solidFill>
              <a:effectLst/>
              <a:latin typeface="Arial" panose="020B0604020202020204" pitchFamily="34" charset="0"/>
              <a:ea typeface="+mn-ea"/>
              <a:cs typeface="Arial" panose="020B0604020202020204" pitchFamily="34" charset="0"/>
            </a:rPr>
            <a:t>La situation relative à cette cible est jugée problématique, la situation est inconfortable et il est nécessaire d'apporter des correctifs.</a:t>
          </a:r>
          <a:endParaRPr lang="fr-CA" sz="1050">
            <a:effectLst/>
            <a:latin typeface="Arial" panose="020B0604020202020204" pitchFamily="34" charset="0"/>
            <a:cs typeface="Arial" panose="020B0604020202020204" pitchFamily="34" charset="0"/>
          </a:endParaRPr>
        </a:p>
        <a:p>
          <a:pPr fontAlgn="base"/>
          <a:endParaRPr lang="fr-CA" sz="1050" b="1">
            <a:solidFill>
              <a:schemeClr val="dk1"/>
            </a:solidFill>
            <a:effectLst/>
            <a:latin typeface="Arial" panose="020B0604020202020204" pitchFamily="34" charset="0"/>
            <a:ea typeface="+mn-ea"/>
            <a:cs typeface="Arial" panose="020B0604020202020204" pitchFamily="34" charset="0"/>
          </a:endParaRPr>
        </a:p>
        <a:p>
          <a:pPr fontAlgn="base"/>
          <a:r>
            <a:rPr lang="fr-CA" sz="1050" b="1">
              <a:solidFill>
                <a:schemeClr val="dk1"/>
              </a:solidFill>
              <a:effectLst/>
              <a:latin typeface="Arial" panose="020B0604020202020204" pitchFamily="34" charset="0"/>
              <a:ea typeface="+mn-ea"/>
              <a:cs typeface="Arial" panose="020B0604020202020204" pitchFamily="34" charset="0"/>
            </a:rPr>
            <a:t>2</a:t>
          </a:r>
          <a:r>
            <a:rPr lang="fr-CA" sz="1050">
              <a:solidFill>
                <a:schemeClr val="dk1"/>
              </a:solidFill>
              <a:effectLst/>
              <a:latin typeface="Arial" panose="020B0604020202020204" pitchFamily="34" charset="0"/>
              <a:ea typeface="+mn-ea"/>
              <a:cs typeface="Arial" panose="020B0604020202020204" pitchFamily="34" charset="0"/>
            </a:rPr>
            <a:t> - Cette cible est </a:t>
          </a:r>
          <a:r>
            <a:rPr lang="fr-CA" sz="1050" b="1">
              <a:solidFill>
                <a:schemeClr val="dk1"/>
              </a:solidFill>
              <a:effectLst/>
              <a:latin typeface="Arial" panose="020B0604020202020204" pitchFamily="34" charset="0"/>
              <a:ea typeface="+mn-ea"/>
              <a:cs typeface="Arial" panose="020B0604020202020204" pitchFamily="34" charset="0"/>
            </a:rPr>
            <a:t>atteinte en partie</a:t>
          </a:r>
          <a:r>
            <a:rPr lang="fr-CA" sz="1050" b="0">
              <a:solidFill>
                <a:schemeClr val="dk1"/>
              </a:solidFill>
              <a:effectLst/>
              <a:latin typeface="Arial" panose="020B0604020202020204" pitchFamily="34" charset="0"/>
              <a:ea typeface="+mn-ea"/>
              <a:cs typeface="Arial" panose="020B0604020202020204" pitchFamily="34" charset="0"/>
            </a:rPr>
            <a:t>.</a:t>
          </a:r>
          <a:endParaRPr lang="fr-CA" sz="1050" b="0">
            <a:effectLst/>
            <a:latin typeface="Arial" panose="020B0604020202020204" pitchFamily="34" charset="0"/>
            <a:cs typeface="Arial" panose="020B0604020202020204" pitchFamily="34" charset="0"/>
          </a:endParaRPr>
        </a:p>
        <a:p>
          <a:pPr fontAlgn="base"/>
          <a:r>
            <a:rPr lang="fr-CA" sz="1050">
              <a:solidFill>
                <a:schemeClr val="dk1"/>
              </a:solidFill>
              <a:effectLst/>
              <a:latin typeface="Arial" panose="020B0604020202020204" pitchFamily="34" charset="0"/>
              <a:ea typeface="+mn-ea"/>
              <a:cs typeface="Arial" panose="020B0604020202020204" pitchFamily="34" charset="0"/>
            </a:rPr>
            <a:t>La situation relative à cette cible est jugée perfectible, la situation est relativement inconfortable, il serait aisé d'imaginer des pistes d'amélioration.</a:t>
          </a:r>
          <a:endParaRPr lang="fr-CA" sz="1050">
            <a:effectLst/>
            <a:latin typeface="Arial" panose="020B0604020202020204" pitchFamily="34" charset="0"/>
            <a:cs typeface="Arial" panose="020B0604020202020204" pitchFamily="34" charset="0"/>
          </a:endParaRPr>
        </a:p>
        <a:p>
          <a:pPr fontAlgn="base"/>
          <a:endParaRPr lang="fr-CA" sz="1050" b="1">
            <a:solidFill>
              <a:schemeClr val="dk1"/>
            </a:solidFill>
            <a:effectLst/>
            <a:latin typeface="Arial" panose="020B0604020202020204" pitchFamily="34" charset="0"/>
            <a:ea typeface="+mn-ea"/>
            <a:cs typeface="Arial" panose="020B0604020202020204" pitchFamily="34" charset="0"/>
          </a:endParaRPr>
        </a:p>
        <a:p>
          <a:pPr fontAlgn="base"/>
          <a:r>
            <a:rPr lang="fr-CA" sz="1050" b="1">
              <a:solidFill>
                <a:schemeClr val="dk1"/>
              </a:solidFill>
              <a:effectLst/>
              <a:latin typeface="Arial" panose="020B0604020202020204" pitchFamily="34" charset="0"/>
              <a:ea typeface="+mn-ea"/>
              <a:cs typeface="Arial" panose="020B0604020202020204" pitchFamily="34" charset="0"/>
            </a:rPr>
            <a:t>3</a:t>
          </a:r>
          <a:r>
            <a:rPr lang="fr-CA" sz="1050">
              <a:solidFill>
                <a:schemeClr val="dk1"/>
              </a:solidFill>
              <a:effectLst/>
              <a:latin typeface="Arial" panose="020B0604020202020204" pitchFamily="34" charset="0"/>
              <a:ea typeface="+mn-ea"/>
              <a:cs typeface="Arial" panose="020B0604020202020204" pitchFamily="34" charset="0"/>
            </a:rPr>
            <a:t> - Cette cible est </a:t>
          </a:r>
          <a:r>
            <a:rPr lang="fr-CA" sz="1050" b="1">
              <a:solidFill>
                <a:schemeClr val="dk1"/>
              </a:solidFill>
              <a:effectLst/>
              <a:latin typeface="Arial" panose="020B0604020202020204" pitchFamily="34" charset="0"/>
              <a:ea typeface="+mn-ea"/>
              <a:cs typeface="Arial" panose="020B0604020202020204" pitchFamily="34" charset="0"/>
            </a:rPr>
            <a:t>en voie d'être atteinte</a:t>
          </a:r>
          <a:r>
            <a:rPr lang="fr-CA" sz="1050" b="0">
              <a:solidFill>
                <a:schemeClr val="dk1"/>
              </a:solidFill>
              <a:effectLst/>
              <a:latin typeface="Arial" panose="020B0604020202020204" pitchFamily="34" charset="0"/>
              <a:ea typeface="+mn-ea"/>
              <a:cs typeface="Arial" panose="020B0604020202020204" pitchFamily="34" charset="0"/>
            </a:rPr>
            <a:t>.</a:t>
          </a:r>
          <a:endParaRPr lang="fr-CA" sz="1050" b="0">
            <a:effectLst/>
            <a:latin typeface="Arial" panose="020B0604020202020204" pitchFamily="34" charset="0"/>
            <a:cs typeface="Arial" panose="020B0604020202020204" pitchFamily="34" charset="0"/>
          </a:endParaRPr>
        </a:p>
        <a:p>
          <a:pPr fontAlgn="base"/>
          <a:r>
            <a:rPr lang="fr-CA" sz="1050">
              <a:solidFill>
                <a:schemeClr val="dk1"/>
              </a:solidFill>
              <a:effectLst/>
              <a:latin typeface="Arial" panose="020B0604020202020204" pitchFamily="34" charset="0"/>
              <a:ea typeface="+mn-ea"/>
              <a:cs typeface="Arial" panose="020B0604020202020204" pitchFamily="34" charset="0"/>
            </a:rPr>
            <a:t>La situation relative à cette cible est jugée satisfaisante, la situation est confortable, sans être parfaite, des améliorations sont encore possibles.</a:t>
          </a:r>
          <a:endParaRPr lang="fr-CA" sz="1050">
            <a:effectLst/>
            <a:latin typeface="Arial" panose="020B0604020202020204" pitchFamily="34" charset="0"/>
            <a:cs typeface="Arial" panose="020B0604020202020204" pitchFamily="34" charset="0"/>
          </a:endParaRPr>
        </a:p>
        <a:p>
          <a:pPr fontAlgn="base"/>
          <a:endParaRPr lang="fr-CA" sz="1050" b="1">
            <a:solidFill>
              <a:schemeClr val="dk1"/>
            </a:solidFill>
            <a:effectLst/>
            <a:latin typeface="Arial" panose="020B0604020202020204" pitchFamily="34" charset="0"/>
            <a:ea typeface="+mn-ea"/>
            <a:cs typeface="Arial" panose="020B0604020202020204" pitchFamily="34" charset="0"/>
          </a:endParaRPr>
        </a:p>
        <a:p>
          <a:pPr fontAlgn="base"/>
          <a:r>
            <a:rPr lang="fr-CA" sz="1050" b="1">
              <a:solidFill>
                <a:schemeClr val="dk1"/>
              </a:solidFill>
              <a:effectLst/>
              <a:latin typeface="Arial" panose="020B0604020202020204" pitchFamily="34" charset="0"/>
              <a:ea typeface="+mn-ea"/>
              <a:cs typeface="Arial" panose="020B0604020202020204" pitchFamily="34" charset="0"/>
            </a:rPr>
            <a:t>4</a:t>
          </a:r>
          <a:r>
            <a:rPr lang="fr-CA" sz="1050">
              <a:solidFill>
                <a:schemeClr val="dk1"/>
              </a:solidFill>
              <a:effectLst/>
              <a:latin typeface="Arial" panose="020B0604020202020204" pitchFamily="34" charset="0"/>
              <a:ea typeface="+mn-ea"/>
              <a:cs typeface="Arial" panose="020B0604020202020204" pitchFamily="34" charset="0"/>
            </a:rPr>
            <a:t> - Cette cible est </a:t>
          </a:r>
          <a:r>
            <a:rPr lang="fr-CA" sz="1050" b="1">
              <a:solidFill>
                <a:schemeClr val="dk1"/>
              </a:solidFill>
              <a:effectLst/>
              <a:latin typeface="Arial" panose="020B0604020202020204" pitchFamily="34" charset="0"/>
              <a:ea typeface="+mn-ea"/>
              <a:cs typeface="Arial" panose="020B0604020202020204" pitchFamily="34" charset="0"/>
            </a:rPr>
            <a:t>atteinte</a:t>
          </a:r>
          <a:r>
            <a:rPr lang="fr-CA" sz="1050" b="0">
              <a:solidFill>
                <a:schemeClr val="dk1"/>
              </a:solidFill>
              <a:effectLst/>
              <a:latin typeface="Arial" panose="020B0604020202020204" pitchFamily="34" charset="0"/>
              <a:ea typeface="+mn-ea"/>
              <a:cs typeface="Arial" panose="020B0604020202020204" pitchFamily="34" charset="0"/>
            </a:rPr>
            <a:t>.</a:t>
          </a:r>
          <a:endParaRPr lang="fr-CA" sz="1050" b="0">
            <a:effectLst/>
            <a:latin typeface="Arial" panose="020B0604020202020204" pitchFamily="34" charset="0"/>
            <a:cs typeface="Arial" panose="020B0604020202020204" pitchFamily="34" charset="0"/>
          </a:endParaRPr>
        </a:p>
        <a:p>
          <a:pPr fontAlgn="base"/>
          <a:r>
            <a:rPr lang="fr-CA" sz="1050">
              <a:solidFill>
                <a:schemeClr val="dk1"/>
              </a:solidFill>
              <a:effectLst/>
              <a:latin typeface="Arial" panose="020B0604020202020204" pitchFamily="34" charset="0"/>
              <a:ea typeface="+mn-ea"/>
              <a:cs typeface="Arial" panose="020B0604020202020204" pitchFamily="34" charset="0"/>
            </a:rPr>
            <a:t>La situation relative à cette cible est jugée excellente; la situation actuelle est très confortable, le</a:t>
          </a:r>
          <a:r>
            <a:rPr lang="fr-CA" sz="1050" baseline="0">
              <a:solidFill>
                <a:schemeClr val="dk1"/>
              </a:solidFill>
              <a:effectLst/>
              <a:latin typeface="Arial" panose="020B0604020202020204" pitchFamily="34" charset="0"/>
              <a:ea typeface="+mn-ea"/>
              <a:cs typeface="Arial" panose="020B0604020202020204" pitchFamily="34" charset="0"/>
            </a:rPr>
            <a:t> pays, la région ou la </a:t>
          </a:r>
          <a:r>
            <a:rPr lang="fr-CA" sz="1050">
              <a:solidFill>
                <a:schemeClr val="dk1"/>
              </a:solidFill>
              <a:effectLst/>
              <a:latin typeface="Arial" panose="020B0604020202020204" pitchFamily="34" charset="0"/>
              <a:ea typeface="+mn-ea"/>
              <a:cs typeface="Arial" panose="020B0604020202020204" pitchFamily="34" charset="0"/>
            </a:rPr>
            <a:t>collectivité locale (selon le cas) pouvant faire figure d'exemple.</a:t>
          </a:r>
        </a:p>
        <a:p>
          <a:pPr fontAlgn="base"/>
          <a:endParaRPr lang="fr-CA" sz="1050">
            <a:solidFill>
              <a:schemeClr val="dk1"/>
            </a:solidFill>
            <a:effectLst/>
            <a:latin typeface="Arial" panose="020B0604020202020204" pitchFamily="34" charset="0"/>
            <a:ea typeface="+mn-ea"/>
            <a:cs typeface="Arial" panose="020B0604020202020204" pitchFamily="34" charset="0"/>
          </a:endParaRPr>
        </a:p>
        <a:p>
          <a:pPr fontAlgn="base"/>
          <a:r>
            <a:rPr lang="fr-CA" sz="1050" b="0" i="0">
              <a:solidFill>
                <a:schemeClr val="dk1"/>
              </a:solidFill>
              <a:effectLst/>
              <a:latin typeface="Arial" panose="020B0604020202020204" pitchFamily="34" charset="0"/>
              <a:ea typeface="+mn-ea"/>
              <a:cs typeface="Arial" panose="020B0604020202020204" pitchFamily="34" charset="0"/>
            </a:rPr>
            <a:t>Vous devez ensuite inscrire dans la</a:t>
          </a:r>
          <a:r>
            <a:rPr lang="fr-CA" sz="1050" b="0" i="0" baseline="0">
              <a:solidFill>
                <a:schemeClr val="dk1"/>
              </a:solidFill>
              <a:effectLst/>
              <a:latin typeface="Arial" panose="020B0604020202020204" pitchFamily="34" charset="0"/>
              <a:ea typeface="+mn-ea"/>
              <a:cs typeface="Arial" panose="020B0604020202020204" pitchFamily="34" charset="0"/>
            </a:rPr>
            <a:t> </a:t>
          </a:r>
          <a:r>
            <a:rPr lang="fr-CA" sz="1050" b="0" i="0">
              <a:solidFill>
                <a:schemeClr val="dk1"/>
              </a:solidFill>
              <a:effectLst/>
              <a:latin typeface="Arial" panose="020B0604020202020204" pitchFamily="34" charset="0"/>
              <a:ea typeface="+mn-ea"/>
              <a:cs typeface="Arial" panose="020B0604020202020204" pitchFamily="34" charset="0"/>
            </a:rPr>
            <a:t>colonne correspondante les actions et mesures qui ont déjà été planifiées ou mises en œuvre qui peuvent contribuer à l'atteinte de cette cible. Justifiez,</a:t>
          </a:r>
          <a:r>
            <a:rPr lang="fr-CA" sz="1050" b="0" i="0" baseline="0">
              <a:solidFill>
                <a:schemeClr val="dk1"/>
              </a:solidFill>
              <a:effectLst/>
              <a:latin typeface="Arial" panose="020B0604020202020204" pitchFamily="34" charset="0"/>
              <a:ea typeface="+mn-ea"/>
              <a:cs typeface="Arial" panose="020B0604020202020204" pitchFamily="34" charset="0"/>
            </a:rPr>
            <a:t> en quelque sorte, le</a:t>
          </a:r>
          <a:r>
            <a:rPr lang="fr-CA" sz="1050" b="0" i="0">
              <a:solidFill>
                <a:schemeClr val="dk1"/>
              </a:solidFill>
              <a:effectLst/>
              <a:latin typeface="Arial" panose="020B0604020202020204" pitchFamily="34" charset="0"/>
              <a:ea typeface="+mn-ea"/>
              <a:cs typeface="Arial" panose="020B0604020202020204" pitchFamily="34" charset="0"/>
            </a:rPr>
            <a:t> niveau d'atteinte de la cible, une cible atteinte devrait pouvoir s'expliquer par plusieurs éléments positifs déjà présents. Utilisez l'ensemble des informations à votre disposition pour documenter cette section. Précisez par  </a:t>
          </a:r>
          <a:r>
            <a:rPr lang="fr-CA" sz="1050" b="0" i="0" baseline="0">
              <a:solidFill>
                <a:schemeClr val="dk1"/>
              </a:solidFill>
              <a:effectLst/>
              <a:latin typeface="Arial" panose="020B0604020202020204" pitchFamily="34" charset="0"/>
              <a:ea typeface="+mn-ea"/>
              <a:cs typeface="Arial" panose="020B0604020202020204" pitchFamily="34" charset="0"/>
            </a:rPr>
            <a:t> </a:t>
          </a:r>
          <a:r>
            <a:rPr lang="fr-CA" sz="1050" b="0" i="0">
              <a:solidFill>
                <a:schemeClr val="dk1"/>
              </a:solidFill>
              <a:effectLst/>
              <a:latin typeface="Arial" panose="020B0604020202020204" pitchFamily="34" charset="0"/>
              <a:ea typeface="+mn-ea"/>
              <a:cs typeface="Arial" panose="020B0604020202020204" pitchFamily="34" charset="0"/>
            </a:rPr>
            <a:t>exemple</a:t>
          </a:r>
          <a:r>
            <a:rPr lang="fr-CA" sz="1050" b="0" i="0" baseline="0">
              <a:solidFill>
                <a:schemeClr val="dk1"/>
              </a:solidFill>
              <a:effectLst/>
              <a:latin typeface="Arial" panose="020B0604020202020204" pitchFamily="34" charset="0"/>
              <a:ea typeface="+mn-ea"/>
              <a:cs typeface="Arial" panose="020B0604020202020204" pitchFamily="34" charset="0"/>
            </a:rPr>
            <a:t> </a:t>
          </a:r>
          <a:r>
            <a:rPr lang="fr-CA" sz="1050" b="0" i="0">
              <a:solidFill>
                <a:schemeClr val="dk1"/>
              </a:solidFill>
              <a:effectLst/>
              <a:latin typeface="Arial" panose="020B0604020202020204" pitchFamily="34" charset="0"/>
              <a:ea typeface="+mn-ea"/>
              <a:cs typeface="Arial" panose="020B0604020202020204" pitchFamily="34" charset="0"/>
            </a:rPr>
            <a:t>: </a:t>
          </a:r>
          <a:endParaRPr lang="fr-CA" sz="1050">
            <a:effectLst/>
            <a:latin typeface="Arial" panose="020B0604020202020204" pitchFamily="34" charset="0"/>
            <a:cs typeface="Arial" panose="020B0604020202020204" pitchFamily="34" charset="0"/>
          </a:endParaRPr>
        </a:p>
        <a:p>
          <a:pPr fontAlgn="base"/>
          <a:endParaRPr lang="fr-CA" sz="1050" b="0" i="0">
            <a:solidFill>
              <a:schemeClr val="dk1"/>
            </a:solidFill>
            <a:effectLst/>
            <a:latin typeface="Arial" panose="020B0604020202020204" pitchFamily="34" charset="0"/>
            <a:ea typeface="+mn-ea"/>
            <a:cs typeface="Arial" panose="020B0604020202020204" pitchFamily="34" charset="0"/>
          </a:endParaRPr>
        </a:p>
        <a:p>
          <a:pPr fontAlgn="base"/>
          <a:r>
            <a:rPr lang="fr-CA" sz="1050" b="0" i="0">
              <a:solidFill>
                <a:schemeClr val="dk1"/>
              </a:solidFill>
              <a:effectLst/>
              <a:latin typeface="Arial" panose="020B0604020202020204" pitchFamily="34" charset="0"/>
              <a:ea typeface="+mn-ea"/>
              <a:cs typeface="Arial" panose="020B0604020202020204" pitchFamily="34" charset="0"/>
            </a:rPr>
            <a:t> - les programmes et stratégies existants, avec les organisations responsables;</a:t>
          </a:r>
          <a:endParaRPr lang="fr-CA" sz="1050">
            <a:effectLst/>
            <a:latin typeface="Arial" panose="020B0604020202020204" pitchFamily="34" charset="0"/>
            <a:cs typeface="Arial" panose="020B0604020202020204" pitchFamily="34" charset="0"/>
          </a:endParaRPr>
        </a:p>
        <a:p>
          <a:pPr fontAlgn="base"/>
          <a:r>
            <a:rPr lang="fr-CA" sz="1050" b="0" i="0">
              <a:solidFill>
                <a:schemeClr val="dk1"/>
              </a:solidFill>
              <a:effectLst/>
              <a:latin typeface="Arial" panose="020B0604020202020204" pitchFamily="34" charset="0"/>
              <a:ea typeface="+mn-ea"/>
              <a:cs typeface="Arial" panose="020B0604020202020204" pitchFamily="34" charset="0"/>
            </a:rPr>
            <a:t> - les mesures, projets et actions mis en </a:t>
          </a:r>
          <a:r>
            <a:rPr lang="fr-CA" sz="1050">
              <a:solidFill>
                <a:schemeClr val="dk1"/>
              </a:solidFill>
              <a:effectLst/>
              <a:latin typeface="Arial" panose="020B0604020202020204" pitchFamily="34" charset="0"/>
              <a:ea typeface="+mn-ea"/>
              <a:cs typeface="Arial" panose="020B0604020202020204" pitchFamily="34" charset="0"/>
            </a:rPr>
            <a:t>œuvre </a:t>
          </a:r>
          <a:r>
            <a:rPr lang="fr-CA" sz="1050" b="0" i="0">
              <a:solidFill>
                <a:schemeClr val="dk1"/>
              </a:solidFill>
              <a:effectLst/>
              <a:latin typeface="Arial" panose="020B0604020202020204" pitchFamily="34" charset="0"/>
              <a:ea typeface="+mn-ea"/>
              <a:cs typeface="Arial" panose="020B0604020202020204" pitchFamily="34" charset="0"/>
            </a:rPr>
            <a:t>sur le territoire;</a:t>
          </a:r>
          <a:endParaRPr lang="fr-CA" sz="1050">
            <a:effectLst/>
            <a:latin typeface="Arial" panose="020B0604020202020204" pitchFamily="34" charset="0"/>
            <a:cs typeface="Arial" panose="020B0604020202020204" pitchFamily="34" charset="0"/>
          </a:endParaRPr>
        </a:p>
        <a:p>
          <a:pPr fontAlgn="base"/>
          <a:r>
            <a:rPr lang="fr-CA" sz="1050" b="0" i="0">
              <a:solidFill>
                <a:schemeClr val="dk1"/>
              </a:solidFill>
              <a:effectLst/>
              <a:latin typeface="Arial" panose="020B0604020202020204" pitchFamily="34" charset="0"/>
              <a:ea typeface="+mn-ea"/>
              <a:cs typeface="Arial" panose="020B0604020202020204" pitchFamily="34" charset="0"/>
            </a:rPr>
            <a:t> - les partenaires actifs sur ces enjeux;</a:t>
          </a:r>
          <a:endParaRPr lang="fr-CA" sz="1050">
            <a:effectLst/>
            <a:latin typeface="Arial" panose="020B0604020202020204" pitchFamily="34" charset="0"/>
            <a:cs typeface="Arial" panose="020B0604020202020204" pitchFamily="34" charset="0"/>
          </a:endParaRPr>
        </a:p>
        <a:p>
          <a:pPr fontAlgn="base"/>
          <a:r>
            <a:rPr lang="fr-CA" sz="1050" b="0" i="0">
              <a:solidFill>
                <a:schemeClr val="dk1"/>
              </a:solidFill>
              <a:effectLst/>
              <a:latin typeface="Arial" panose="020B0604020202020204" pitchFamily="34" charset="0"/>
              <a:ea typeface="+mn-ea"/>
              <a:cs typeface="Arial" panose="020B0604020202020204" pitchFamily="34" charset="0"/>
            </a:rPr>
            <a:t> - les indicateurs de suivi pertinents;</a:t>
          </a:r>
          <a:endParaRPr lang="fr-CA" sz="1050">
            <a:effectLst/>
            <a:latin typeface="Arial" panose="020B0604020202020204" pitchFamily="34" charset="0"/>
            <a:cs typeface="Arial" panose="020B0604020202020204" pitchFamily="34" charset="0"/>
          </a:endParaRPr>
        </a:p>
        <a:p>
          <a:pPr fontAlgn="base"/>
          <a:r>
            <a:rPr lang="fr-CA" sz="1050" b="0" i="0">
              <a:solidFill>
                <a:schemeClr val="dk1"/>
              </a:solidFill>
              <a:effectLst/>
              <a:latin typeface="Arial" panose="020B0604020202020204" pitchFamily="34" charset="0"/>
              <a:ea typeface="+mn-ea"/>
              <a:cs typeface="Arial" panose="020B0604020202020204" pitchFamily="34" charset="0"/>
            </a:rPr>
            <a:t> - les financements disponibles.</a:t>
          </a:r>
          <a:endParaRPr lang="fr-CA" sz="1050">
            <a:effectLst/>
            <a:latin typeface="Arial" panose="020B0604020202020204" pitchFamily="34" charset="0"/>
            <a:cs typeface="Arial" panose="020B0604020202020204" pitchFamily="34" charset="0"/>
          </a:endParaRPr>
        </a:p>
        <a:p>
          <a:pPr eaLnBrk="1" fontAlgn="auto" latinLnBrk="0" hangingPunct="1"/>
          <a:endParaRPr lang="fr-CA" sz="1050" b="1" i="1">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endParaRPr lang="fr-CA" sz="1050" b="1" i="1">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fr-CA" sz="1400" b="1" i="0">
              <a:solidFill>
                <a:srgbClr val="215968"/>
              </a:solidFill>
              <a:effectLst/>
              <a:latin typeface="Arial" panose="020B0604020202020204" pitchFamily="34" charset="0"/>
              <a:ea typeface="+mn-ea"/>
              <a:cs typeface="Arial" panose="020B0604020202020204" pitchFamily="34" charset="0"/>
            </a:rPr>
            <a:t>Évaluation des compétences</a:t>
          </a:r>
        </a:p>
        <a:p>
          <a:pPr eaLnBrk="1" fontAlgn="auto" latinLnBrk="0" hangingPunct="1"/>
          <a:endParaRPr lang="fr-CA" sz="1200" i="0">
            <a:solidFill>
              <a:srgbClr val="215968"/>
            </a:solidFill>
            <a:effectLst/>
            <a:latin typeface="Arial" panose="020B0604020202020204" pitchFamily="34" charset="0"/>
            <a:cs typeface="Arial" panose="020B0604020202020204" pitchFamily="34" charset="0"/>
          </a:endParaRPr>
        </a:p>
        <a:p>
          <a:r>
            <a:rPr lang="fr-CA" sz="1050" b="0" i="0">
              <a:solidFill>
                <a:schemeClr val="dk1"/>
              </a:solidFill>
              <a:effectLst/>
              <a:latin typeface="Arial" panose="020B0604020202020204" pitchFamily="34" charset="0"/>
              <a:ea typeface="+mn-ea"/>
              <a:cs typeface="Arial" panose="020B0604020202020204" pitchFamily="34" charset="0"/>
            </a:rPr>
            <a:t>Il s'agit de déterminer à quelle échelle de gouvernance (locale</a:t>
          </a:r>
          <a:r>
            <a:rPr lang="fr-CA" sz="1050" b="0" i="0" baseline="0">
              <a:solidFill>
                <a:schemeClr val="dk1"/>
              </a:solidFill>
              <a:effectLst/>
              <a:latin typeface="Arial" panose="020B0604020202020204" pitchFamily="34" charset="0"/>
              <a:ea typeface="+mn-ea"/>
              <a:cs typeface="Arial" panose="020B0604020202020204" pitchFamily="34" charset="0"/>
            </a:rPr>
            <a:t> ou nationale</a:t>
          </a:r>
          <a:r>
            <a:rPr lang="fr-CA" sz="1050" b="0" i="0">
              <a:solidFill>
                <a:schemeClr val="dk1"/>
              </a:solidFill>
              <a:effectLst/>
              <a:latin typeface="Arial" panose="020B0604020202020204" pitchFamily="34" charset="0"/>
              <a:ea typeface="+mn-ea"/>
              <a:cs typeface="Arial" panose="020B0604020202020204" pitchFamily="34" charset="0"/>
            </a:rPr>
            <a:t>) sont attribués les pouvoirs et responsabilités relatifs à chaque cible.</a:t>
          </a:r>
          <a:endParaRPr lang="fr-CA" sz="1050">
            <a:effectLst/>
            <a:latin typeface="Arial" panose="020B0604020202020204" pitchFamily="34" charset="0"/>
            <a:cs typeface="Arial" panose="020B0604020202020204" pitchFamily="34" charset="0"/>
          </a:endParaRPr>
        </a:p>
        <a:p>
          <a:pPr eaLnBrk="1" fontAlgn="auto" latinLnBrk="0" hangingPunct="1"/>
          <a:endParaRPr lang="fr-CA" sz="105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fr-CA" sz="1050">
              <a:solidFill>
                <a:schemeClr val="dk1"/>
              </a:solidFill>
              <a:effectLst/>
              <a:latin typeface="Arial" panose="020B0604020202020204" pitchFamily="34" charset="0"/>
              <a:ea typeface="+mn-ea"/>
              <a:cs typeface="Arial" panose="020B0604020202020204" pitchFamily="34" charset="0"/>
            </a:rPr>
            <a:t>Il est proposé que l’évaluation des niveaux de compétence soit réalisée en fonction des textes législatifs en vigueur dans le pays et par une équipe experte en la matière,</a:t>
          </a:r>
          <a:r>
            <a:rPr lang="fr-CA" sz="1050" baseline="0">
              <a:solidFill>
                <a:schemeClr val="dk1"/>
              </a:solidFill>
              <a:effectLst/>
              <a:latin typeface="Arial" panose="020B0604020202020204" pitchFamily="34" charset="0"/>
              <a:ea typeface="+mn-ea"/>
              <a:cs typeface="Arial" panose="020B0604020202020204" pitchFamily="34" charset="0"/>
            </a:rPr>
            <a:t> </a:t>
          </a:r>
          <a:r>
            <a:rPr lang="fr-CA" sz="1050">
              <a:solidFill>
                <a:schemeClr val="dk1"/>
              </a:solidFill>
              <a:effectLst/>
              <a:latin typeface="Arial" panose="020B0604020202020204" pitchFamily="34" charset="0"/>
              <a:ea typeface="+mn-ea"/>
              <a:cs typeface="Arial" panose="020B0604020202020204" pitchFamily="34" charset="0"/>
            </a:rPr>
            <a:t>idéalement avant la tenue de la priorisation. Cette évaluation pourrait notamment</a:t>
          </a:r>
          <a:r>
            <a:rPr lang="fr-CA" sz="1050" baseline="0">
              <a:solidFill>
                <a:schemeClr val="dk1"/>
              </a:solidFill>
              <a:effectLst/>
              <a:latin typeface="Arial" panose="020B0604020202020204" pitchFamily="34" charset="0"/>
              <a:ea typeface="+mn-ea"/>
              <a:cs typeface="Arial" panose="020B0604020202020204" pitchFamily="34" charset="0"/>
            </a:rPr>
            <a:t> être</a:t>
          </a:r>
          <a:r>
            <a:rPr lang="fr-CA" sz="1050">
              <a:solidFill>
                <a:schemeClr val="dk1"/>
              </a:solidFill>
              <a:effectLst/>
              <a:latin typeface="Arial" panose="020B0604020202020204" pitchFamily="34" charset="0"/>
              <a:ea typeface="+mn-ea"/>
              <a:cs typeface="Arial" panose="020B0604020202020204" pitchFamily="34" charset="0"/>
            </a:rPr>
            <a:t> faite par les experts des ministères en charge de la planification et de l’administration territoriales.</a:t>
          </a:r>
          <a:endParaRPr lang="fr-CA" sz="1050">
            <a:effectLst/>
            <a:latin typeface="Arial" panose="020B0604020202020204" pitchFamily="34" charset="0"/>
            <a:cs typeface="Arial" panose="020B0604020202020204" pitchFamily="34" charset="0"/>
          </a:endParaRPr>
        </a:p>
        <a:p>
          <a:endParaRPr lang="fr-CA" sz="1050" b="0" i="0">
            <a:solidFill>
              <a:schemeClr val="dk1"/>
            </a:solidFill>
            <a:effectLst/>
            <a:latin typeface="Arial" panose="020B0604020202020204" pitchFamily="34" charset="0"/>
            <a:ea typeface="+mn-ea"/>
            <a:cs typeface="Arial" panose="020B0604020202020204" pitchFamily="34" charset="0"/>
          </a:endParaRPr>
        </a:p>
        <a:p>
          <a:r>
            <a:rPr lang="fr-CA" sz="1050" b="0" i="0">
              <a:solidFill>
                <a:schemeClr val="dk1"/>
              </a:solidFill>
              <a:effectLst/>
              <a:latin typeface="Arial" panose="020B0604020202020204" pitchFamily="34" charset="0"/>
              <a:ea typeface="+mn-ea"/>
              <a:cs typeface="Arial" panose="020B0604020202020204" pitchFamily="34" charset="0"/>
            </a:rPr>
            <a:t>Les </a:t>
          </a:r>
          <a:r>
            <a:rPr lang="fr-CA" sz="1050" b="0" i="0">
              <a:solidFill>
                <a:sysClr val="windowText" lastClr="000000"/>
              </a:solidFill>
              <a:effectLst/>
              <a:latin typeface="Arial" panose="020B0604020202020204" pitchFamily="34" charset="0"/>
              <a:ea typeface="+mn-ea"/>
              <a:cs typeface="Arial" panose="020B0604020202020204" pitchFamily="34" charset="0"/>
            </a:rPr>
            <a:t>valeurs numérales de 1 à 4 sont utilisées pour déterminer le niveau de compétence.</a:t>
          </a:r>
          <a:endParaRPr lang="fr-CA" sz="1050">
            <a:solidFill>
              <a:sysClr val="windowText" lastClr="000000"/>
            </a:solidFill>
            <a:effectLst/>
            <a:latin typeface="Arial" panose="020B0604020202020204" pitchFamily="34" charset="0"/>
            <a:cs typeface="Arial" panose="020B0604020202020204" pitchFamily="34" charset="0"/>
          </a:endParaRPr>
        </a:p>
        <a:p>
          <a:endParaRPr lang="fr-CA" sz="1050" b="0" i="0">
            <a:solidFill>
              <a:sysClr val="windowText" lastClr="000000"/>
            </a:solidFill>
            <a:effectLst/>
            <a:latin typeface="Arial" panose="020B0604020202020204" pitchFamily="34" charset="0"/>
            <a:ea typeface="+mn-ea"/>
            <a:cs typeface="Arial" panose="020B0604020202020204" pitchFamily="34" charset="0"/>
          </a:endParaRPr>
        </a:p>
        <a:p>
          <a:r>
            <a:rPr lang="fr-CA" sz="1050" b="1" i="0">
              <a:solidFill>
                <a:sysClr val="windowText" lastClr="000000"/>
              </a:solidFill>
              <a:effectLst/>
              <a:latin typeface="Arial" panose="020B0604020202020204" pitchFamily="34" charset="0"/>
              <a:ea typeface="+mn-ea"/>
              <a:cs typeface="Arial" panose="020B0604020202020204" pitchFamily="34" charset="0"/>
            </a:rPr>
            <a:t>1 - Compétence exclusive à la collectivité locale</a:t>
          </a:r>
        </a:p>
        <a:p>
          <a:r>
            <a:rPr lang="fr-CA" sz="1050" b="0" i="0">
              <a:solidFill>
                <a:sysClr val="windowText" lastClr="000000"/>
              </a:solidFill>
              <a:effectLst/>
              <a:latin typeface="Arial" panose="020B0604020202020204" pitchFamily="34" charset="0"/>
              <a:ea typeface="+mn-ea"/>
              <a:cs typeface="Arial" panose="020B0604020202020204" pitchFamily="34" charset="0"/>
            </a:rPr>
            <a:t>Les collectivité locales disposent des compétences pleines et entières pour agir sur cette cible. Elles ont les capacités d'agir de manière directe, efficace et adaptée.</a:t>
          </a:r>
        </a:p>
        <a:p>
          <a:endParaRPr lang="fr-CA" sz="1050" b="0" i="0">
            <a:solidFill>
              <a:sysClr val="windowText" lastClr="000000"/>
            </a:solidFill>
            <a:effectLst/>
            <a:latin typeface="Arial" panose="020B0604020202020204" pitchFamily="34" charset="0"/>
            <a:ea typeface="+mn-ea"/>
            <a:cs typeface="Arial" panose="020B0604020202020204" pitchFamily="34" charset="0"/>
          </a:endParaRPr>
        </a:p>
        <a:p>
          <a:r>
            <a:rPr lang="fr-CA" sz="1050" b="1" i="0">
              <a:solidFill>
                <a:sysClr val="windowText" lastClr="000000"/>
              </a:solidFill>
              <a:effectLst/>
              <a:latin typeface="Arial" panose="020B0604020202020204" pitchFamily="34" charset="0"/>
              <a:ea typeface="+mn-ea"/>
              <a:cs typeface="Arial" panose="020B0604020202020204" pitchFamily="34" charset="0"/>
            </a:rPr>
            <a:t>2 - Compétence partagée entre la collectivité locale et l'État</a:t>
          </a:r>
        </a:p>
        <a:p>
          <a:r>
            <a:rPr lang="fr-CA" sz="1050" b="0" i="0">
              <a:solidFill>
                <a:sysClr val="windowText" lastClr="000000"/>
              </a:solidFill>
              <a:effectLst/>
              <a:latin typeface="Arial" panose="020B0604020202020204" pitchFamily="34" charset="0"/>
              <a:ea typeface="+mn-ea"/>
              <a:cs typeface="Arial" panose="020B0604020202020204" pitchFamily="34" charset="0"/>
            </a:rPr>
            <a:t>Les collectivités locales disposent de certaines compétences pour agir sur cette cible, mais ces compétences sont partagées avec l'État. La collectivité locale a toutefois la capacité d'agir de manière directe, en collaboration avec d'autres acteurs.</a:t>
          </a:r>
        </a:p>
        <a:p>
          <a:endParaRPr lang="fr-CA" sz="1050" b="0" i="0">
            <a:solidFill>
              <a:sysClr val="windowText" lastClr="000000"/>
            </a:solidFill>
            <a:effectLst/>
            <a:latin typeface="Arial" panose="020B0604020202020204" pitchFamily="34" charset="0"/>
            <a:ea typeface="+mn-ea"/>
            <a:cs typeface="Arial" panose="020B0604020202020204" pitchFamily="34" charset="0"/>
          </a:endParaRPr>
        </a:p>
        <a:p>
          <a:r>
            <a:rPr lang="fr-CA" sz="1050" b="1" i="0">
              <a:solidFill>
                <a:sysClr val="windowText" lastClr="000000"/>
              </a:solidFill>
              <a:effectLst/>
              <a:latin typeface="Arial" panose="020B0604020202020204" pitchFamily="34" charset="0"/>
              <a:ea typeface="+mn-ea"/>
              <a:cs typeface="Arial" panose="020B0604020202020204" pitchFamily="34" charset="0"/>
            </a:rPr>
            <a:t>3 - Compétence de l'État appuyée par la collectivité locale</a:t>
          </a:r>
        </a:p>
        <a:p>
          <a:r>
            <a:rPr lang="fr-CA" sz="1050" b="0" i="0">
              <a:solidFill>
                <a:sysClr val="windowText" lastClr="000000"/>
              </a:solidFill>
              <a:effectLst/>
              <a:latin typeface="Arial" panose="020B0604020202020204" pitchFamily="34" charset="0"/>
              <a:ea typeface="+mn-ea"/>
              <a:cs typeface="Arial" panose="020B0604020202020204" pitchFamily="34" charset="0"/>
            </a:rPr>
            <a:t>L'État central dispose des principales compétences nécessaires pour agir sur cette cible, mais peut déléguer la mise en œuvre des stratégies, des programmes et des actions à l'échelle locale. Les collectivités locales disposent de certaines capacités d'action sur le terrain, mais ne disposent pas d'un pouvoir décisionnel.</a:t>
          </a:r>
        </a:p>
        <a:p>
          <a:endParaRPr lang="fr-CA" sz="1050" b="0" i="0">
            <a:solidFill>
              <a:sysClr val="windowText" lastClr="000000"/>
            </a:solidFill>
            <a:effectLst/>
            <a:latin typeface="Arial" panose="020B0604020202020204" pitchFamily="34" charset="0"/>
            <a:ea typeface="+mn-ea"/>
            <a:cs typeface="Arial" panose="020B0604020202020204" pitchFamily="34" charset="0"/>
          </a:endParaRPr>
        </a:p>
        <a:p>
          <a:r>
            <a:rPr lang="fr-CA" sz="1050" b="1" i="0">
              <a:solidFill>
                <a:sysClr val="windowText" lastClr="000000"/>
              </a:solidFill>
              <a:effectLst/>
              <a:latin typeface="Arial" panose="020B0604020202020204" pitchFamily="34" charset="0"/>
              <a:ea typeface="+mn-ea"/>
              <a:cs typeface="Arial" panose="020B0604020202020204" pitchFamily="34" charset="0"/>
            </a:rPr>
            <a:t>4 - Compétence exclusive de l'État</a:t>
          </a:r>
        </a:p>
        <a:p>
          <a:r>
            <a:rPr lang="fr-CA" sz="1050" b="0" i="0">
              <a:solidFill>
                <a:sysClr val="windowText" lastClr="000000"/>
              </a:solidFill>
              <a:effectLst/>
              <a:latin typeface="Arial" panose="020B0604020202020204" pitchFamily="34" charset="0"/>
              <a:ea typeface="+mn-ea"/>
              <a:cs typeface="Arial" panose="020B0604020202020204" pitchFamily="34" charset="0"/>
            </a:rPr>
            <a:t>L'État central dispose de compétences pleines et entières pour agir sur cette cible. Les collectivités locales ne disposent pas de capacités d'action, mais elles peuvent parfois influencer les priorités par des représentations à l'échelle nationale.</a:t>
          </a:r>
        </a:p>
        <a:p>
          <a:endParaRPr lang="fr-CA" sz="1050" b="0" i="0">
            <a:solidFill>
              <a:sysClr val="windowText" lastClr="000000"/>
            </a:solidFill>
            <a:effectLst/>
            <a:latin typeface="Arial" panose="020B0604020202020204" pitchFamily="34" charset="0"/>
            <a:ea typeface="+mn-ea"/>
            <a:cs typeface="Arial" panose="020B0604020202020204" pitchFamily="34" charset="0"/>
          </a:endParaRPr>
        </a:p>
        <a:p>
          <a:r>
            <a:rPr lang="fr-CA" sz="1050" b="0" i="0">
              <a:solidFill>
                <a:sysClr val="windowText" lastClr="000000"/>
              </a:solidFill>
              <a:effectLst/>
              <a:latin typeface="Arial" panose="020B0604020202020204" pitchFamily="34" charset="0"/>
              <a:ea typeface="+mn-ea"/>
              <a:cs typeface="Arial" panose="020B0604020202020204" pitchFamily="34" charset="0"/>
            </a:rPr>
            <a:t>Il faut ensuite inscrire dans la colonne correspondante</a:t>
          </a:r>
          <a:r>
            <a:rPr lang="fr-CA" sz="1050" b="0" i="0" baseline="0">
              <a:solidFill>
                <a:sysClr val="windowText" lastClr="000000"/>
              </a:solidFill>
              <a:effectLst/>
              <a:latin typeface="Arial" panose="020B0604020202020204" pitchFamily="34" charset="0"/>
              <a:ea typeface="+mn-ea"/>
              <a:cs typeface="Arial" panose="020B0604020202020204" pitchFamily="34" charset="0"/>
            </a:rPr>
            <a:t> </a:t>
          </a:r>
          <a:r>
            <a:rPr lang="fr-CA" sz="1050" b="0" i="0">
              <a:solidFill>
                <a:sysClr val="windowText" lastClr="000000"/>
              </a:solidFill>
              <a:effectLst/>
              <a:latin typeface="Arial" panose="020B0604020202020204" pitchFamily="34" charset="0"/>
              <a:ea typeface="+mn-ea"/>
              <a:cs typeface="Arial" panose="020B0604020202020204" pitchFamily="34" charset="0"/>
            </a:rPr>
            <a:t>toutes les forces et les faiblesses en lien avec chaque cible. </a:t>
          </a:r>
          <a:endParaRPr lang="fr-CA" sz="1050">
            <a:solidFill>
              <a:sysClr val="windowText" lastClr="000000"/>
            </a:solidFill>
            <a:effectLst/>
            <a:latin typeface="Arial" panose="020B0604020202020204" pitchFamily="34" charset="0"/>
            <a:cs typeface="Arial" panose="020B0604020202020204" pitchFamily="34" charset="0"/>
          </a:endParaRPr>
        </a:p>
        <a:p>
          <a:r>
            <a:rPr lang="fr-CA" sz="1050" b="0" i="0">
              <a:solidFill>
                <a:sysClr val="windowText" lastClr="000000"/>
              </a:solidFill>
              <a:effectLst/>
              <a:latin typeface="Arial" panose="020B0604020202020204" pitchFamily="34" charset="0"/>
              <a:ea typeface="+mn-ea"/>
              <a:cs typeface="Arial" panose="020B0604020202020204" pitchFamily="34" charset="0"/>
            </a:rPr>
            <a:t>Ces forces et faiblesses doivent référer aux capacités d'actions réelles sur le terrain des acteurs.</a:t>
          </a:r>
          <a:endParaRPr lang="fr-CA" sz="1050">
            <a:solidFill>
              <a:sysClr val="windowText" lastClr="000000"/>
            </a:solidFill>
            <a:effectLst/>
            <a:latin typeface="Arial" panose="020B0604020202020204" pitchFamily="34" charset="0"/>
            <a:cs typeface="Arial" panose="020B0604020202020204" pitchFamily="34" charset="0"/>
          </a:endParaRPr>
        </a:p>
        <a:p>
          <a:endParaRPr lang="fr-CA" sz="1050" b="1" i="0">
            <a:solidFill>
              <a:sysClr val="windowText" lastClr="000000"/>
            </a:solidFill>
            <a:effectLst/>
            <a:latin typeface="Arial" panose="020B0604020202020204" pitchFamily="34" charset="0"/>
            <a:ea typeface="+mn-ea"/>
            <a:cs typeface="Arial" panose="020B0604020202020204" pitchFamily="34" charset="0"/>
          </a:endParaRPr>
        </a:p>
        <a:p>
          <a:r>
            <a:rPr lang="fr-CA" sz="1050" b="1" i="0">
              <a:solidFill>
                <a:sysClr val="windowText" lastClr="000000"/>
              </a:solidFill>
              <a:effectLst/>
              <a:latin typeface="Arial" panose="020B0604020202020204" pitchFamily="34" charset="0"/>
              <a:ea typeface="+mn-ea"/>
              <a:cs typeface="Arial" panose="020B0604020202020204" pitchFamily="34" charset="0"/>
            </a:rPr>
            <a:t>Les forces</a:t>
          </a:r>
          <a:r>
            <a:rPr lang="fr-CA" sz="1050" i="0">
              <a:solidFill>
                <a:sysClr val="windowText" lastClr="000000"/>
              </a:solidFill>
              <a:effectLst/>
              <a:latin typeface="Arial" panose="020B0604020202020204" pitchFamily="34" charset="0"/>
              <a:ea typeface="+mn-ea"/>
              <a:cs typeface="Arial" panose="020B0604020202020204" pitchFamily="34" charset="0"/>
            </a:rPr>
            <a:t> sont les facteurs internes qui peuvent être d’une importance particulière pour la cible, tels que des ressources humaines et matérielles.</a:t>
          </a:r>
          <a:endParaRPr lang="fr-CA" sz="1050">
            <a:solidFill>
              <a:sysClr val="windowText" lastClr="000000"/>
            </a:solidFill>
            <a:effectLst/>
            <a:latin typeface="Arial" panose="020B0604020202020204" pitchFamily="34" charset="0"/>
            <a:cs typeface="Arial" panose="020B0604020202020204" pitchFamily="34" charset="0"/>
          </a:endParaRPr>
        </a:p>
        <a:p>
          <a:r>
            <a:rPr lang="fr-CA" sz="1050" b="1" i="0">
              <a:solidFill>
                <a:sysClr val="windowText" lastClr="000000"/>
              </a:solidFill>
              <a:effectLst/>
              <a:latin typeface="Arial" panose="020B0604020202020204" pitchFamily="34" charset="0"/>
              <a:ea typeface="+mn-ea"/>
              <a:cs typeface="Arial" panose="020B0604020202020204" pitchFamily="34" charset="0"/>
            </a:rPr>
            <a:t>Les faiblesses</a:t>
          </a:r>
          <a:r>
            <a:rPr lang="fr-CA" sz="1050" i="0">
              <a:solidFill>
                <a:sysClr val="windowText" lastClr="000000"/>
              </a:solidFill>
              <a:effectLst/>
              <a:latin typeface="Arial" panose="020B0604020202020204" pitchFamily="34" charset="0"/>
              <a:ea typeface="+mn-ea"/>
              <a:cs typeface="Arial" panose="020B0604020202020204" pitchFamily="34" charset="0"/>
            </a:rPr>
            <a:t> sont les facteurs internes qui peuvent porter atteinte à l’efficacité des actions. Elles peuvent comprendre le manque d'expérience, les limitations budgétaires, le manque de contacts appropriés et l’insuffisance des capacités.</a:t>
          </a:r>
          <a:endParaRPr lang="fr-CA" sz="1050">
            <a:solidFill>
              <a:sysClr val="windowText" lastClr="000000"/>
            </a:solidFill>
            <a:effectLst/>
            <a:latin typeface="Arial" panose="020B0604020202020204" pitchFamily="34" charset="0"/>
            <a:cs typeface="Arial" panose="020B0604020202020204" pitchFamily="34" charset="0"/>
          </a:endParaRPr>
        </a:p>
        <a:p>
          <a:endParaRPr lang="fr-CA" sz="1050" b="0" i="0">
            <a:solidFill>
              <a:schemeClr val="dk1"/>
            </a:solidFill>
            <a:effectLst/>
            <a:latin typeface="Arial" panose="020B0604020202020204" pitchFamily="34" charset="0"/>
            <a:ea typeface="+mn-ea"/>
            <a:cs typeface="Arial" panose="020B0604020202020204" pitchFamily="34" charset="0"/>
          </a:endParaRPr>
        </a:p>
        <a:p>
          <a:r>
            <a:rPr lang="fr-CA" sz="1050" b="0" i="0">
              <a:solidFill>
                <a:schemeClr val="dk1"/>
              </a:solidFill>
              <a:effectLst/>
              <a:latin typeface="Arial" panose="020B0604020202020204" pitchFamily="34" charset="0"/>
              <a:ea typeface="+mn-ea"/>
              <a:cs typeface="Arial" panose="020B0604020202020204" pitchFamily="34" charset="0"/>
            </a:rPr>
            <a:t>Dans cette colonne, précisez par exemple : </a:t>
          </a:r>
          <a:endParaRPr lang="fr-CA" sz="1050">
            <a:effectLst/>
            <a:latin typeface="Arial" panose="020B0604020202020204" pitchFamily="34" charset="0"/>
            <a:cs typeface="Arial" panose="020B0604020202020204" pitchFamily="34" charset="0"/>
          </a:endParaRPr>
        </a:p>
        <a:p>
          <a:r>
            <a:rPr lang="fr-CA" sz="1050" b="0" i="0">
              <a:solidFill>
                <a:schemeClr val="dk1"/>
              </a:solidFill>
              <a:effectLst/>
              <a:latin typeface="Arial" panose="020B0604020202020204" pitchFamily="34" charset="0"/>
              <a:ea typeface="+mn-ea"/>
              <a:cs typeface="Arial" panose="020B0604020202020204" pitchFamily="34" charset="0"/>
            </a:rPr>
            <a:t>- la nature des capacités au niveau</a:t>
          </a:r>
          <a:r>
            <a:rPr lang="fr-CA" sz="1050" b="0" i="0" baseline="0">
              <a:solidFill>
                <a:schemeClr val="dk1"/>
              </a:solidFill>
              <a:effectLst/>
              <a:latin typeface="Arial" panose="020B0604020202020204" pitchFamily="34" charset="0"/>
              <a:ea typeface="+mn-ea"/>
              <a:cs typeface="Arial" panose="020B0604020202020204" pitchFamily="34" charset="0"/>
            </a:rPr>
            <a:t> d'analyse déterminé</a:t>
          </a:r>
          <a:r>
            <a:rPr lang="fr-CA" sz="1050" b="0" i="0">
              <a:solidFill>
                <a:schemeClr val="dk1"/>
              </a:solidFill>
              <a:effectLst/>
              <a:latin typeface="Arial" panose="020B0604020202020204" pitchFamily="34" charset="0"/>
              <a:ea typeface="+mn-ea"/>
              <a:cs typeface="Arial" panose="020B0604020202020204" pitchFamily="34" charset="0"/>
            </a:rPr>
            <a:t>;</a:t>
          </a:r>
          <a:endParaRPr lang="fr-CA" sz="1050">
            <a:effectLst/>
            <a:latin typeface="Arial" panose="020B0604020202020204" pitchFamily="34" charset="0"/>
            <a:cs typeface="Arial" panose="020B0604020202020204" pitchFamily="34" charset="0"/>
          </a:endParaRPr>
        </a:p>
        <a:p>
          <a:r>
            <a:rPr lang="fr-CA" sz="1050" b="0" i="0">
              <a:solidFill>
                <a:schemeClr val="dk1"/>
              </a:solidFill>
              <a:effectLst/>
              <a:latin typeface="Arial" panose="020B0604020202020204" pitchFamily="34" charset="0"/>
              <a:ea typeface="+mn-ea"/>
              <a:cs typeface="Arial" panose="020B0604020202020204" pitchFamily="34" charset="0"/>
            </a:rPr>
            <a:t>- les ressources humaines, financières et techniques disponibles;</a:t>
          </a:r>
          <a:endParaRPr lang="fr-CA" sz="1050">
            <a:effectLst/>
            <a:latin typeface="Arial" panose="020B0604020202020204" pitchFamily="34" charset="0"/>
            <a:cs typeface="Arial" panose="020B0604020202020204" pitchFamily="34" charset="0"/>
          </a:endParaRPr>
        </a:p>
        <a:p>
          <a:r>
            <a:rPr lang="fr-CA" sz="1050" b="0" i="0">
              <a:solidFill>
                <a:schemeClr val="dk1"/>
              </a:solidFill>
              <a:effectLst/>
              <a:latin typeface="Arial" panose="020B0604020202020204" pitchFamily="34" charset="0"/>
              <a:ea typeface="+mn-ea"/>
              <a:cs typeface="Arial" panose="020B0604020202020204" pitchFamily="34" charset="0"/>
            </a:rPr>
            <a:t>- les partenaires en place qui peuvent agir sur la cible;</a:t>
          </a:r>
          <a:endParaRPr lang="fr-CA" sz="1050">
            <a:effectLst/>
            <a:latin typeface="Arial" panose="020B0604020202020204" pitchFamily="34" charset="0"/>
            <a:cs typeface="Arial" panose="020B0604020202020204" pitchFamily="34" charset="0"/>
          </a:endParaRPr>
        </a:p>
        <a:p>
          <a:r>
            <a:rPr lang="fr-CA" sz="1050" b="0" i="0">
              <a:solidFill>
                <a:schemeClr val="dk1"/>
              </a:solidFill>
              <a:effectLst/>
              <a:latin typeface="Arial" panose="020B0604020202020204" pitchFamily="34" charset="0"/>
              <a:ea typeface="+mn-ea"/>
              <a:cs typeface="Arial" panose="020B0604020202020204" pitchFamily="34" charset="0"/>
            </a:rPr>
            <a:t>- la nature des relations entre l'État</a:t>
          </a:r>
          <a:r>
            <a:rPr lang="fr-CA" sz="1050" b="0" i="0" baseline="0">
              <a:solidFill>
                <a:schemeClr val="dk1"/>
              </a:solidFill>
              <a:effectLst/>
              <a:latin typeface="Arial" panose="020B0604020202020204" pitchFamily="34" charset="0"/>
              <a:ea typeface="+mn-ea"/>
              <a:cs typeface="Arial" panose="020B0604020202020204" pitchFamily="34" charset="0"/>
            </a:rPr>
            <a:t> et les collectivités </a:t>
          </a:r>
          <a:r>
            <a:rPr lang="fr-CA" sz="1050" b="0" i="0">
              <a:solidFill>
                <a:schemeClr val="dk1"/>
              </a:solidFill>
              <a:effectLst/>
              <a:latin typeface="Arial" panose="020B0604020202020204" pitchFamily="34" charset="0"/>
              <a:ea typeface="+mn-ea"/>
              <a:cs typeface="Arial" panose="020B0604020202020204" pitchFamily="34" charset="0"/>
            </a:rPr>
            <a:t>concernant les enjeux de la cible.</a:t>
          </a:r>
          <a:endParaRPr lang="fr-CA" sz="1050">
            <a:effectLst/>
            <a:latin typeface="Arial" panose="020B0604020202020204" pitchFamily="34" charset="0"/>
            <a:cs typeface="Arial" panose="020B0604020202020204" pitchFamily="34" charset="0"/>
          </a:endParaRPr>
        </a:p>
        <a:p>
          <a:endParaRPr lang="fr-CA" sz="1050" b="1" i="1">
            <a:solidFill>
              <a:schemeClr val="dk1"/>
            </a:solidFill>
            <a:effectLst/>
            <a:latin typeface="Arial" panose="020B0604020202020204" pitchFamily="34" charset="0"/>
            <a:ea typeface="+mn-ea"/>
            <a:cs typeface="Arial" panose="020B0604020202020204" pitchFamily="34" charset="0"/>
          </a:endParaRPr>
        </a:p>
        <a:p>
          <a:endParaRPr lang="fr-CA" sz="1050" b="1" i="1">
            <a:solidFill>
              <a:schemeClr val="dk1"/>
            </a:solidFill>
            <a:effectLst/>
            <a:latin typeface="Arial" panose="020B0604020202020204" pitchFamily="34" charset="0"/>
            <a:ea typeface="+mn-ea"/>
            <a:cs typeface="Arial" panose="020B0604020202020204" pitchFamily="34" charset="0"/>
          </a:endParaRPr>
        </a:p>
        <a:p>
          <a:r>
            <a:rPr lang="fr-CA" sz="1400" b="1" i="0">
              <a:solidFill>
                <a:srgbClr val="215968"/>
              </a:solidFill>
              <a:effectLst/>
              <a:latin typeface="Arial" panose="020B0604020202020204" pitchFamily="34" charset="0"/>
              <a:ea typeface="+mn-ea"/>
              <a:cs typeface="Arial" panose="020B0604020202020204" pitchFamily="34" charset="0"/>
            </a:rPr>
            <a:t>Stratégies d'actions pour l'atteinte de cette cible</a:t>
          </a:r>
        </a:p>
        <a:p>
          <a:endParaRPr lang="fr-CA" sz="1200" i="0">
            <a:solidFill>
              <a:srgbClr val="215968"/>
            </a:solidFill>
            <a:effectLst/>
            <a:latin typeface="Arial" panose="020B0604020202020204" pitchFamily="34" charset="0"/>
            <a:cs typeface="Arial" panose="020B0604020202020204" pitchFamily="34" charset="0"/>
          </a:endParaRPr>
        </a:p>
        <a:p>
          <a:r>
            <a:rPr lang="fr-CA" sz="1050">
              <a:solidFill>
                <a:schemeClr val="dk1"/>
              </a:solidFill>
              <a:effectLst/>
              <a:latin typeface="Arial" panose="020B0604020202020204" pitchFamily="34" charset="0"/>
              <a:ea typeface="+mn-ea"/>
              <a:cs typeface="Arial" panose="020B0604020202020204" pitchFamily="34" charset="0"/>
            </a:rPr>
            <a:t>Une colonne</a:t>
          </a:r>
          <a:r>
            <a:rPr lang="fr-CA" sz="1050" baseline="0">
              <a:solidFill>
                <a:schemeClr val="dk1"/>
              </a:solidFill>
              <a:effectLst/>
              <a:latin typeface="Arial" panose="020B0604020202020204" pitchFamily="34" charset="0"/>
              <a:ea typeface="+mn-ea"/>
              <a:cs typeface="Arial" panose="020B0604020202020204" pitchFamily="34" charset="0"/>
            </a:rPr>
            <a:t> est prévue dans la grille pour proposer des </a:t>
          </a:r>
          <a:r>
            <a:rPr lang="fr-CA" sz="1050">
              <a:solidFill>
                <a:schemeClr val="dk1"/>
              </a:solidFill>
              <a:effectLst/>
              <a:latin typeface="Arial" panose="020B0604020202020204" pitchFamily="34" charset="0"/>
              <a:ea typeface="+mn-ea"/>
              <a:cs typeface="Arial" panose="020B0604020202020204" pitchFamily="34" charset="0"/>
            </a:rPr>
            <a:t>stratégies d'actions</a:t>
          </a:r>
          <a:r>
            <a:rPr lang="fr-CA" sz="1050" baseline="0">
              <a:solidFill>
                <a:schemeClr val="dk1"/>
              </a:solidFill>
              <a:effectLst/>
              <a:latin typeface="Arial" panose="020B0604020202020204" pitchFamily="34" charset="0"/>
              <a:ea typeface="+mn-ea"/>
              <a:cs typeface="Arial" panose="020B0604020202020204" pitchFamily="34" charset="0"/>
            </a:rPr>
            <a:t> </a:t>
          </a:r>
          <a:r>
            <a:rPr lang="fr-CA" sz="1050">
              <a:solidFill>
                <a:schemeClr val="dk1"/>
              </a:solidFill>
              <a:effectLst/>
              <a:latin typeface="Arial" panose="020B0604020202020204" pitchFamily="34" charset="0"/>
              <a:ea typeface="+mn-ea"/>
              <a:cs typeface="Arial" panose="020B0604020202020204" pitchFamily="34" charset="0"/>
            </a:rPr>
            <a:t>pouvant contribuer à l'atteinte de la cible. Ces propositions peuvent être de nature stratégique (inscription dans une stratégie nationale, locale ou sectorielle) ou pratique (mise en place de programmes ou de projets). Elles peuvent être inspirées d'initiatives d'autres pays, de bonnes pratiques, de la littérature, d'expériences personnelles des analystes, etc. </a:t>
          </a:r>
          <a:endParaRPr lang="fr-CA" sz="1050">
            <a:effectLst/>
            <a:latin typeface="Arial" panose="020B0604020202020204" pitchFamily="34" charset="0"/>
            <a:cs typeface="Arial" panose="020B0604020202020204" pitchFamily="34" charset="0"/>
          </a:endParaRPr>
        </a:p>
        <a:p>
          <a:r>
            <a:rPr lang="fr-CA" sz="1050">
              <a:solidFill>
                <a:schemeClr val="dk1"/>
              </a:solidFill>
              <a:effectLst/>
              <a:latin typeface="Arial" panose="020B0604020202020204" pitchFamily="34" charset="0"/>
              <a:ea typeface="+mn-ea"/>
              <a:cs typeface="Arial" panose="020B0604020202020204" pitchFamily="34" charset="0"/>
            </a:rPr>
            <a:t>Les propositions devront par la suite faire l'objet d'un processus de priorisation. Les actions retenues devront faire l'objet d'une analyse de faisabilité et d'impact. </a:t>
          </a:r>
          <a:endParaRPr lang="fr-CA" sz="1050">
            <a:effectLst/>
            <a:latin typeface="Arial" panose="020B0604020202020204" pitchFamily="34" charset="0"/>
            <a:cs typeface="Arial" panose="020B0604020202020204" pitchFamily="34" charset="0"/>
          </a:endParaRPr>
        </a:p>
        <a:p>
          <a:endParaRPr lang="fr-CA" sz="1050" b="1" i="1">
            <a:solidFill>
              <a:schemeClr val="dk1"/>
            </a:solidFill>
            <a:effectLst/>
            <a:latin typeface="Arial" panose="020B0604020202020204" pitchFamily="34" charset="0"/>
            <a:ea typeface="+mn-ea"/>
            <a:cs typeface="Arial" panose="020B0604020202020204" pitchFamily="34" charset="0"/>
          </a:endParaRPr>
        </a:p>
        <a:p>
          <a:endParaRPr lang="fr-CA" sz="1050" b="1" i="1">
            <a:solidFill>
              <a:schemeClr val="dk1"/>
            </a:solidFill>
            <a:effectLst/>
            <a:latin typeface="Arial" panose="020B0604020202020204" pitchFamily="34" charset="0"/>
            <a:ea typeface="+mn-ea"/>
            <a:cs typeface="Arial" panose="020B0604020202020204" pitchFamily="34" charset="0"/>
          </a:endParaRPr>
        </a:p>
        <a:p>
          <a:r>
            <a:rPr lang="fr-CA" sz="1400" b="1" i="0">
              <a:solidFill>
                <a:srgbClr val="215968"/>
              </a:solidFill>
              <a:effectLst/>
              <a:latin typeface="Arial" panose="020B0604020202020204" pitchFamily="34" charset="0"/>
              <a:ea typeface="+mn-ea"/>
              <a:cs typeface="Arial" panose="020B0604020202020204" pitchFamily="34" charset="0"/>
            </a:rPr>
            <a:t>Note générale sur la</a:t>
          </a:r>
          <a:r>
            <a:rPr lang="fr-CA" sz="1400" b="1" i="0" baseline="0">
              <a:solidFill>
                <a:srgbClr val="215968"/>
              </a:solidFill>
              <a:effectLst/>
              <a:latin typeface="Arial" panose="020B0604020202020204" pitchFamily="34" charset="0"/>
              <a:ea typeface="+mn-ea"/>
              <a:cs typeface="Arial" panose="020B0604020202020204" pitchFamily="34" charset="0"/>
            </a:rPr>
            <a:t> priorisation</a:t>
          </a:r>
        </a:p>
        <a:p>
          <a:endParaRPr lang="fr-CA" sz="1200" i="0">
            <a:solidFill>
              <a:srgbClr val="215968"/>
            </a:solidFill>
            <a:effectLst/>
            <a:latin typeface="Arial" panose="020B0604020202020204" pitchFamily="34" charset="0"/>
            <a:cs typeface="Arial" panose="020B0604020202020204" pitchFamily="34" charset="0"/>
          </a:endParaRPr>
        </a:p>
        <a:p>
          <a:r>
            <a:rPr lang="fr-CA" sz="1050">
              <a:solidFill>
                <a:schemeClr val="dk1"/>
              </a:solidFill>
              <a:effectLst/>
              <a:latin typeface="Arial" panose="020B0604020202020204" pitchFamily="34" charset="0"/>
              <a:ea typeface="+mn-ea"/>
              <a:cs typeface="Arial" panose="020B0604020202020204" pitchFamily="34" charset="0"/>
            </a:rPr>
            <a:t>Il faut garder en tête que malgré le recours à des évaluations quantitatives, l'évaluation de l'importance</a:t>
          </a:r>
          <a:r>
            <a:rPr lang="fr-CA" sz="1050" baseline="0">
              <a:solidFill>
                <a:schemeClr val="dk1"/>
              </a:solidFill>
              <a:effectLst/>
              <a:latin typeface="Arial" panose="020B0604020202020204" pitchFamily="34" charset="0"/>
              <a:ea typeface="+mn-ea"/>
              <a:cs typeface="Arial" panose="020B0604020202020204" pitchFamily="34" charset="0"/>
            </a:rPr>
            <a:t> et de la performance </a:t>
          </a:r>
          <a:r>
            <a:rPr lang="fr-CA" sz="1050">
              <a:solidFill>
                <a:schemeClr val="dk1"/>
              </a:solidFill>
              <a:effectLst/>
              <a:latin typeface="Arial" panose="020B0604020202020204" pitchFamily="34" charset="0"/>
              <a:ea typeface="+mn-ea"/>
              <a:cs typeface="Arial" panose="020B0604020202020204" pitchFamily="34" charset="0"/>
            </a:rPr>
            <a:t>demeure un exercice subjectif.</a:t>
          </a:r>
          <a:endParaRPr lang="fr-CA" sz="1050">
            <a:effectLst/>
            <a:latin typeface="Arial" panose="020B0604020202020204" pitchFamily="34" charset="0"/>
            <a:cs typeface="Arial" panose="020B0604020202020204" pitchFamily="34" charset="0"/>
          </a:endParaRPr>
        </a:p>
        <a:p>
          <a:endParaRPr lang="fr-CA" sz="1100" b="1">
            <a:solidFill>
              <a:schemeClr val="dk1"/>
            </a:solidFill>
            <a:effectLst/>
            <a:latin typeface="+mn-lt"/>
            <a:ea typeface="+mn-ea"/>
            <a:cs typeface="+mn-cs"/>
          </a:endParaRP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a:t>
          </a:r>
          <a:r>
            <a:rPr lang="fr-FR" sz="1100" b="1" baseline="0">
              <a:solidFill>
                <a:sysClr val="windowText" lastClr="000000"/>
              </a:solidFill>
              <a:latin typeface="Arial" panose="020B0604020202020204" pitchFamily="34" charset="0"/>
              <a:cs typeface="Arial" panose="020B0604020202020204" pitchFamily="34" charset="0"/>
            </a:rPr>
            <a:t> complétées</a:t>
          </a:r>
          <a:endParaRPr lang="fr-FR" sz="11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Prioritaires</a:t>
          </a:r>
        </a:p>
      </cdr:txBody>
    </cdr:sp>
  </cdr:relSizeAnchor>
</c:userShapes>
</file>

<file path=xl/drawings/drawing31.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a:t>
          </a:r>
          <a:r>
            <a:rPr lang="fr-FR" sz="1100" b="1" baseline="0">
              <a:solidFill>
                <a:sysClr val="windowText" lastClr="000000"/>
              </a:solidFill>
              <a:latin typeface="Arial" panose="020B0604020202020204" pitchFamily="34" charset="0"/>
              <a:cs typeface="Arial" panose="020B0604020202020204" pitchFamily="34" charset="0"/>
            </a:rPr>
            <a:t> complétées</a:t>
          </a:r>
          <a:endParaRPr lang="fr-FR" sz="11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Prioritaires</a:t>
          </a:r>
        </a:p>
      </cdr:txBody>
    </cdr:sp>
  </cdr:relSizeAnchor>
</c:userShapes>
</file>

<file path=xl/drawings/drawing32.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a:t>
          </a:r>
          <a:r>
            <a:rPr lang="fr-FR" sz="1100" b="1" baseline="0">
              <a:solidFill>
                <a:sysClr val="windowText" lastClr="000000"/>
              </a:solidFill>
              <a:latin typeface="Arial" panose="020B0604020202020204" pitchFamily="34" charset="0"/>
              <a:cs typeface="Arial" panose="020B0604020202020204" pitchFamily="34" charset="0"/>
            </a:rPr>
            <a:t> complétées</a:t>
          </a:r>
          <a:endParaRPr lang="fr-FR" sz="11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Prioritaires</a:t>
          </a:r>
        </a:p>
      </cdr:txBody>
    </cdr:sp>
  </cdr:relSizeAnchor>
</c:userShapes>
</file>

<file path=xl/drawings/drawing33.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a:t>
          </a:r>
          <a:r>
            <a:rPr lang="fr-FR" sz="1100" b="1" baseline="0">
              <a:solidFill>
                <a:sysClr val="windowText" lastClr="000000"/>
              </a:solidFill>
              <a:latin typeface="Arial" panose="020B0604020202020204" pitchFamily="34" charset="0"/>
              <a:cs typeface="Arial" panose="020B0604020202020204" pitchFamily="34" charset="0"/>
            </a:rPr>
            <a:t> complétées</a:t>
          </a:r>
          <a:endParaRPr lang="fr-FR" sz="11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Prioritaires</a:t>
          </a:r>
        </a:p>
      </cdr:txBody>
    </cdr:sp>
  </cdr:relSizeAnchor>
</c:userShapes>
</file>

<file path=xl/drawings/drawing34.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a:t>
          </a:r>
          <a:r>
            <a:rPr lang="fr-FR" sz="1100" b="1" baseline="0">
              <a:solidFill>
                <a:sysClr val="windowText" lastClr="000000"/>
              </a:solidFill>
              <a:latin typeface="Arial" panose="020B0604020202020204" pitchFamily="34" charset="0"/>
              <a:cs typeface="Arial" panose="020B0604020202020204" pitchFamily="34" charset="0"/>
            </a:rPr>
            <a:t> complétées</a:t>
          </a:r>
          <a:endParaRPr lang="fr-FR" sz="11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Prioritaires</a:t>
          </a:r>
        </a:p>
      </cdr:txBody>
    </cdr:sp>
  </cdr:relSizeAnchor>
</c:userShapes>
</file>

<file path=xl/drawings/drawing35.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a:t>
          </a:r>
          <a:r>
            <a:rPr lang="fr-FR" sz="1100" b="1" baseline="0">
              <a:solidFill>
                <a:sysClr val="windowText" lastClr="000000"/>
              </a:solidFill>
              <a:latin typeface="Arial" panose="020B0604020202020204" pitchFamily="34" charset="0"/>
              <a:cs typeface="Arial" panose="020B0604020202020204" pitchFamily="34" charset="0"/>
            </a:rPr>
            <a:t> complétées</a:t>
          </a:r>
          <a:endParaRPr lang="fr-FR" sz="11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Prioritaires</a:t>
          </a:r>
        </a:p>
      </cdr:txBody>
    </cdr:sp>
  </cdr:relSizeAnchor>
</c:userShapes>
</file>

<file path=xl/drawings/drawing36.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a:t>
          </a:r>
          <a:r>
            <a:rPr lang="fr-FR" sz="1100" b="1" baseline="0">
              <a:solidFill>
                <a:sysClr val="windowText" lastClr="000000"/>
              </a:solidFill>
              <a:latin typeface="Arial" panose="020B0604020202020204" pitchFamily="34" charset="0"/>
              <a:cs typeface="Arial" panose="020B0604020202020204" pitchFamily="34" charset="0"/>
            </a:rPr>
            <a:t> complétées</a:t>
          </a:r>
          <a:endParaRPr lang="fr-FR" sz="11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Prioritaires</a:t>
          </a:r>
        </a:p>
      </cdr:txBody>
    </cdr:sp>
  </cdr:relSizeAnchor>
</c:userShapes>
</file>

<file path=xl/drawings/drawing37.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a:t>
          </a:r>
          <a:r>
            <a:rPr lang="fr-FR" sz="1100" b="1" baseline="0">
              <a:solidFill>
                <a:sysClr val="windowText" lastClr="000000"/>
              </a:solidFill>
              <a:latin typeface="Arial" panose="020B0604020202020204" pitchFamily="34" charset="0"/>
              <a:cs typeface="Arial" panose="020B0604020202020204" pitchFamily="34" charset="0"/>
            </a:rPr>
            <a:t> complétées</a:t>
          </a:r>
          <a:endParaRPr lang="fr-FR" sz="11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Prioritaires</a:t>
          </a:r>
        </a:p>
      </cdr:txBody>
    </cdr:sp>
  </cdr:relSizeAnchor>
</c:userShapes>
</file>

<file path=xl/drawings/drawing38.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a:t>
          </a:r>
          <a:r>
            <a:rPr lang="fr-FR" sz="1100" b="1" baseline="0">
              <a:solidFill>
                <a:sysClr val="windowText" lastClr="000000"/>
              </a:solidFill>
              <a:latin typeface="Arial" panose="020B0604020202020204" pitchFamily="34" charset="0"/>
              <a:cs typeface="Arial" panose="020B0604020202020204" pitchFamily="34" charset="0"/>
            </a:rPr>
            <a:t> complétées</a:t>
          </a:r>
          <a:endParaRPr lang="fr-FR" sz="11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Prioritaires</a:t>
          </a:r>
        </a:p>
      </cdr:txBody>
    </cdr:sp>
  </cdr:relSizeAnchor>
</c:userShapes>
</file>

<file path=xl/drawings/drawing39.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Non</a:t>
          </a:r>
          <a:r>
            <a:rPr lang="fr-FR" sz="1100" b="1" baseline="0">
              <a:solidFill>
                <a:sysClr val="windowText" lastClr="000000"/>
              </a:solidFill>
              <a:latin typeface="Arial" panose="020B0604020202020204" pitchFamily="34" charset="0"/>
              <a:cs typeface="Arial" panose="020B0604020202020204" pitchFamily="34" charset="0"/>
            </a:rPr>
            <a:t> complétées</a:t>
          </a:r>
          <a:endParaRPr lang="fr-FR" sz="11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100" b="1">
              <a:solidFill>
                <a:sysClr val="windowText" lastClr="000000"/>
              </a:solidFill>
              <a:latin typeface="Arial" panose="020B0604020202020204" pitchFamily="34" charset="0"/>
              <a:cs typeface="Arial" panose="020B0604020202020204" pitchFamily="34" charset="0"/>
            </a:rPr>
            <a:t>Prioritaires</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97969</xdr:colOff>
      <xdr:row>3</xdr:row>
      <xdr:rowOff>3338</xdr:rowOff>
    </xdr:from>
    <xdr:to>
      <xdr:col>2</xdr:col>
      <xdr:colOff>1531058</xdr:colOff>
      <xdr:row>4</xdr:row>
      <xdr:rowOff>1869382</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969" y="696065"/>
          <a:ext cx="2247044" cy="224704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78921</xdr:colOff>
      <xdr:row>0</xdr:row>
      <xdr:rowOff>89807</xdr:rowOff>
    </xdr:from>
    <xdr:to>
      <xdr:col>4</xdr:col>
      <xdr:colOff>2266950</xdr:colOff>
      <xdr:row>20</xdr:row>
      <xdr:rowOff>134470</xdr:rowOff>
    </xdr:to>
    <xdr:sp macro="" textlink="">
      <xdr:nvSpPr>
        <xdr:cNvPr id="3" name="ZoneTexte 2">
          <a:extLst>
            <a:ext uri="{FF2B5EF4-FFF2-40B4-BE49-F238E27FC236}">
              <a16:creationId xmlns:a16="http://schemas.microsoft.com/office/drawing/2014/main" id="{00000000-0008-0000-1900-000003000000}"/>
            </a:ext>
          </a:extLst>
        </xdr:cNvPr>
        <xdr:cNvSpPr txBox="1"/>
      </xdr:nvSpPr>
      <xdr:spPr>
        <a:xfrm>
          <a:off x="78921" y="89807"/>
          <a:ext cx="9852853" cy="109479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CA" sz="1400" b="1">
              <a:solidFill>
                <a:srgbClr val="215968"/>
              </a:solidFill>
              <a:latin typeface="Arial" panose="020B0604020202020204" pitchFamily="34" charset="0"/>
              <a:ea typeface="+mn-ea"/>
              <a:cs typeface="Arial" panose="020B0604020202020204" pitchFamily="34" charset="0"/>
            </a:rPr>
            <a:t>Interpréter les résultats de la priorisation des cibles des ODD</a:t>
          </a:r>
        </a:p>
        <a:p>
          <a:r>
            <a:rPr lang="fr-CA" sz="1100" b="0">
              <a:solidFill>
                <a:schemeClr val="dk1"/>
              </a:solidFill>
              <a:latin typeface="Arial" panose="020B0604020202020204" pitchFamily="34" charset="0"/>
              <a:ea typeface="+mn-ea"/>
              <a:cs typeface="Arial" panose="020B0604020202020204" pitchFamily="34" charset="0"/>
            </a:rPr>
            <a:t>L'onglet</a:t>
          </a:r>
          <a:r>
            <a:rPr lang="fr-CA" sz="1100" b="0" baseline="0">
              <a:solidFill>
                <a:schemeClr val="dk1"/>
              </a:solidFill>
              <a:latin typeface="Arial" panose="020B0604020202020204" pitchFamily="34" charset="0"/>
              <a:ea typeface="+mn-ea"/>
              <a:cs typeface="Arial" panose="020B0604020202020204" pitchFamily="34" charset="0"/>
            </a:rPr>
            <a:t> « </a:t>
          </a:r>
          <a:r>
            <a:rPr lang="fr-CA" sz="1100" b="0" i="1" baseline="0">
              <a:solidFill>
                <a:schemeClr val="dk1"/>
              </a:solidFill>
              <a:latin typeface="Arial" panose="020B0604020202020204" pitchFamily="34" charset="0"/>
              <a:ea typeface="+mn-ea"/>
              <a:cs typeface="Arial" panose="020B0604020202020204" pitchFamily="34" charset="0"/>
            </a:rPr>
            <a:t>Résultats détaillés »</a:t>
          </a:r>
          <a:r>
            <a:rPr lang="fr-CA" sz="1100" b="0" baseline="0">
              <a:solidFill>
                <a:schemeClr val="dk1"/>
              </a:solidFill>
              <a:latin typeface="Arial" panose="020B0604020202020204" pitchFamily="34" charset="0"/>
              <a:ea typeface="+mn-ea"/>
              <a:cs typeface="Arial" panose="020B0604020202020204" pitchFamily="34" charset="0"/>
            </a:rPr>
            <a:t> présente un tableau complet des résultats, exposant l'évaluation de l'importance, de la performance et de la compétence, et précisant :</a:t>
          </a:r>
        </a:p>
        <a:p>
          <a:endParaRPr lang="fr-CA" sz="1100" b="0" baseline="0">
            <a:solidFill>
              <a:schemeClr val="dk1"/>
            </a:solidFill>
            <a:latin typeface="Arial" panose="020B0604020202020204" pitchFamily="34" charset="0"/>
            <a:ea typeface="+mn-ea"/>
            <a:cs typeface="Arial" panose="020B0604020202020204" pitchFamily="34" charset="0"/>
          </a:endParaRPr>
        </a:p>
        <a:p>
          <a:r>
            <a:rPr lang="fr-CA" sz="1100" b="0" baseline="0">
              <a:solidFill>
                <a:schemeClr val="dk1"/>
              </a:solidFill>
              <a:latin typeface="Arial" panose="020B0604020202020204" pitchFamily="34" charset="0"/>
              <a:ea typeface="+mn-ea"/>
              <a:cs typeface="Arial" panose="020B0604020202020204" pitchFamily="34" charset="0"/>
            </a:rPr>
            <a:t>- Le niveau de priorité de chaque cible</a:t>
          </a:r>
        </a:p>
        <a:p>
          <a:r>
            <a:rPr lang="fr-CA" sz="1100" b="0" baseline="0">
              <a:solidFill>
                <a:schemeClr val="dk1"/>
              </a:solidFill>
              <a:latin typeface="Arial" panose="020B0604020202020204" pitchFamily="34" charset="0"/>
              <a:ea typeface="+mn-ea"/>
              <a:cs typeface="Arial" panose="020B0604020202020204" pitchFamily="34" charset="0"/>
            </a:rPr>
            <a:t>- L'articulation entre les niveaux national et local</a:t>
          </a:r>
        </a:p>
        <a:p>
          <a:r>
            <a:rPr lang="fr-CA" sz="1100" b="0" baseline="0">
              <a:solidFill>
                <a:schemeClr val="dk1"/>
              </a:solidFill>
              <a:latin typeface="Arial" panose="020B0604020202020204" pitchFamily="34" charset="0"/>
              <a:ea typeface="+mn-ea"/>
              <a:cs typeface="Arial" panose="020B0604020202020204" pitchFamily="34" charset="0"/>
            </a:rPr>
            <a:t>- Des pistes d'actions à mettre en oeuvre</a:t>
          </a:r>
        </a:p>
        <a:p>
          <a:r>
            <a:rPr lang="fr-CA" sz="1100" b="0" baseline="0">
              <a:solidFill>
                <a:schemeClr val="dk1"/>
              </a:solidFill>
              <a:latin typeface="Arial" panose="020B0604020202020204" pitchFamily="34" charset="0"/>
              <a:ea typeface="+mn-ea"/>
              <a:cs typeface="Arial" panose="020B0604020202020204" pitchFamily="34" charset="0"/>
            </a:rPr>
            <a:t>- Une analyse forces, faiblesses, opportunités et menaces (FFOM) de chaque cible</a:t>
          </a:r>
        </a:p>
        <a:p>
          <a:endParaRPr lang="fr-CA" sz="1100" b="0" baseline="0">
            <a:solidFill>
              <a:schemeClr val="dk1"/>
            </a:solidFill>
            <a:latin typeface="Arial" panose="020B0604020202020204" pitchFamily="34" charset="0"/>
            <a:ea typeface="+mn-ea"/>
            <a:cs typeface="Arial" panose="020B0604020202020204" pitchFamily="34" charset="0"/>
          </a:endParaRPr>
        </a:p>
        <a:p>
          <a:r>
            <a:rPr lang="fr-CA" sz="1100" b="0" baseline="0">
              <a:solidFill>
                <a:schemeClr val="dk1"/>
              </a:solidFill>
              <a:latin typeface="Arial" panose="020B0604020202020204" pitchFamily="34" charset="0"/>
              <a:ea typeface="+mn-ea"/>
              <a:cs typeface="Arial" panose="020B0604020202020204" pitchFamily="34" charset="0"/>
            </a:rPr>
            <a:t>Ces éléments d'informations </a:t>
          </a:r>
          <a:r>
            <a:rPr lang="fr-CA" sz="1100" b="1" i="1" baseline="0">
              <a:solidFill>
                <a:schemeClr val="dk1"/>
              </a:solidFill>
              <a:latin typeface="Arial" panose="020B0604020202020204" pitchFamily="34" charset="0"/>
              <a:ea typeface="+mn-ea"/>
              <a:cs typeface="Arial" panose="020B0604020202020204" pitchFamily="34" charset="0"/>
            </a:rPr>
            <a:t>ne constituent pas </a:t>
          </a:r>
          <a:r>
            <a:rPr lang="fr-CA" sz="1100" b="0" baseline="0">
              <a:solidFill>
                <a:schemeClr val="dk1"/>
              </a:solidFill>
              <a:latin typeface="Arial" panose="020B0604020202020204" pitchFamily="34" charset="0"/>
              <a:ea typeface="+mn-ea"/>
              <a:cs typeface="Arial" panose="020B0604020202020204" pitchFamily="34" charset="0"/>
            </a:rPr>
            <a:t>en soi un plan de développement durable, mais offrent aux planificateurs un résumé des informations pertinentes pour concevoir le plan, basé sur une analyse objective et participative des priorités et du contexte culturel et socio-économique du territoire étudié. Pour ce faire, il en revient aux planificateurs de tirer profit au maximum des informations  présentées dans l'onglet « </a:t>
          </a:r>
          <a:r>
            <a:rPr lang="fr-CA" sz="1100" b="0" i="1" baseline="0">
              <a:solidFill>
                <a:schemeClr val="dk1"/>
              </a:solidFill>
              <a:latin typeface="Arial" panose="020B0604020202020204" pitchFamily="34" charset="0"/>
              <a:ea typeface="+mn-ea"/>
              <a:cs typeface="Arial" panose="020B0604020202020204" pitchFamily="34" charset="0"/>
            </a:rPr>
            <a:t>Résultats détaillés </a:t>
          </a:r>
          <a:r>
            <a:rPr lang="fr-CA" sz="1100" b="0" baseline="0">
              <a:solidFill>
                <a:schemeClr val="dk1"/>
              </a:solidFill>
              <a:latin typeface="Arial" panose="020B0604020202020204" pitchFamily="34" charset="0"/>
              <a:ea typeface="+mn-ea"/>
              <a:cs typeface="Arial" panose="020B0604020202020204" pitchFamily="34" charset="0"/>
            </a:rPr>
            <a:t>», et qui sont des réflexions, débats et discussions de l'ensemble des parties ayant pris part à la priorisation des cibles des ODD. </a:t>
          </a:r>
        </a:p>
        <a:p>
          <a:endParaRPr lang="fr-CA" sz="1100" b="1">
            <a:solidFill>
              <a:schemeClr val="dk1"/>
            </a:solidFill>
            <a:latin typeface="Arial" panose="020B0604020202020204" pitchFamily="34" charset="0"/>
            <a:ea typeface="+mn-ea"/>
            <a:cs typeface="Arial" panose="020B0604020202020204" pitchFamily="34" charset="0"/>
          </a:endParaRPr>
        </a:p>
        <a:p>
          <a:r>
            <a:rPr lang="fr-CA" sz="1100" b="1" i="1">
              <a:solidFill>
                <a:srgbClr val="215968"/>
              </a:solidFill>
              <a:latin typeface="Arial" panose="020B0604020202020204" pitchFamily="34" charset="0"/>
              <a:ea typeface="+mn-ea"/>
              <a:cs typeface="Arial" panose="020B0604020202020204" pitchFamily="34" charset="0"/>
            </a:rPr>
            <a:t>A) Interprétation </a:t>
          </a:r>
          <a:r>
            <a:rPr lang="fr-CA" sz="1100" b="1" i="1" baseline="0">
              <a:solidFill>
                <a:srgbClr val="215968"/>
              </a:solidFill>
              <a:latin typeface="Arial" panose="020B0604020202020204" pitchFamily="34" charset="0"/>
              <a:ea typeface="+mn-ea"/>
              <a:cs typeface="Arial" panose="020B0604020202020204" pitchFamily="34" charset="0"/>
            </a:rPr>
            <a:t>des résultats - Cibles prioritaires</a:t>
          </a:r>
          <a:endParaRPr lang="fr-CA" sz="1100">
            <a:solidFill>
              <a:srgbClr val="215968"/>
            </a:solidFill>
            <a:latin typeface="Arial" panose="020B0604020202020204" pitchFamily="34" charset="0"/>
            <a:ea typeface="+mn-ea"/>
            <a:cs typeface="Arial" panose="020B0604020202020204" pitchFamily="34" charset="0"/>
          </a:endParaRPr>
        </a:p>
        <a:p>
          <a:pPr fontAlgn="base"/>
          <a:r>
            <a:rPr lang="fr-CA" sz="1100">
              <a:solidFill>
                <a:schemeClr val="dk1"/>
              </a:solidFill>
              <a:latin typeface="Arial" panose="020B0604020202020204" pitchFamily="34" charset="0"/>
              <a:ea typeface="+mn-ea"/>
              <a:cs typeface="Arial" panose="020B0604020202020204" pitchFamily="34" charset="0"/>
            </a:rPr>
            <a:t>Le premier élément d'interprétation,</a:t>
          </a:r>
          <a:r>
            <a:rPr lang="fr-CA" sz="1100" baseline="0">
              <a:solidFill>
                <a:schemeClr val="dk1"/>
              </a:solidFill>
              <a:latin typeface="Arial" panose="020B0604020202020204" pitchFamily="34" charset="0"/>
              <a:ea typeface="+mn-ea"/>
              <a:cs typeface="Arial" panose="020B0604020202020204" pitchFamily="34" charset="0"/>
            </a:rPr>
            <a:t> et possiblement le plus significatif, est le niveau de priorité qui devrait être accordé à chaque cible, présenté dans la colonne « Niveau de priorité ». Ce niveau est en fonction de l'évaluation de l'importance et de la performance. </a:t>
          </a:r>
          <a:r>
            <a:rPr lang="fr-CA" sz="1100">
              <a:solidFill>
                <a:schemeClr val="dk1"/>
              </a:solidFill>
              <a:latin typeface="Arial" panose="020B0604020202020204" pitchFamily="34" charset="0"/>
              <a:ea typeface="+mn-ea"/>
              <a:cs typeface="Arial" panose="020B0604020202020204" pitchFamily="34" charset="0"/>
            </a:rPr>
            <a:t>De façon générale, plus une</a:t>
          </a:r>
          <a:r>
            <a:rPr lang="fr-CA" sz="1100" baseline="0">
              <a:solidFill>
                <a:schemeClr val="dk1"/>
              </a:solidFill>
              <a:latin typeface="Arial" panose="020B0604020202020204" pitchFamily="34" charset="0"/>
              <a:ea typeface="+mn-ea"/>
              <a:cs typeface="Arial" panose="020B0604020202020204" pitchFamily="34" charset="0"/>
            </a:rPr>
            <a:t> cible </a:t>
          </a:r>
          <a:r>
            <a:rPr lang="fr-CA" sz="1100">
              <a:solidFill>
                <a:schemeClr val="dk1"/>
              </a:solidFill>
              <a:latin typeface="Arial" panose="020B0604020202020204" pitchFamily="34" charset="0"/>
              <a:ea typeface="+mn-ea"/>
              <a:cs typeface="Arial" panose="020B0604020202020204" pitchFamily="34" charset="0"/>
            </a:rPr>
            <a:t>est jugée importante et peu performante,</a:t>
          </a:r>
          <a:r>
            <a:rPr lang="fr-CA" sz="1100" baseline="0">
              <a:solidFill>
                <a:schemeClr val="dk1"/>
              </a:solidFill>
              <a:latin typeface="Arial" panose="020B0604020202020204" pitchFamily="34" charset="0"/>
              <a:ea typeface="+mn-ea"/>
              <a:cs typeface="Arial" panose="020B0604020202020204" pitchFamily="34" charset="0"/>
            </a:rPr>
            <a:t> plus elle sera prioritaire. </a:t>
          </a:r>
          <a:r>
            <a:rPr lang="fr-CA" sz="1100">
              <a:solidFill>
                <a:schemeClr val="dk1"/>
              </a:solidFill>
              <a:latin typeface="Arial" panose="020B0604020202020204" pitchFamily="34" charset="0"/>
              <a:ea typeface="+mn-ea"/>
              <a:cs typeface="Arial" panose="020B0604020202020204" pitchFamily="34" charset="0"/>
            </a:rPr>
            <a:t>Le</a:t>
          </a:r>
          <a:r>
            <a:rPr lang="fr-CA" sz="1100" baseline="0">
              <a:solidFill>
                <a:schemeClr val="dk1"/>
              </a:solidFill>
              <a:latin typeface="Arial" panose="020B0604020202020204" pitchFamily="34" charset="0"/>
              <a:ea typeface="+mn-ea"/>
              <a:cs typeface="Arial" panose="020B0604020202020204" pitchFamily="34" charset="0"/>
            </a:rPr>
            <a:t> niveau de priorité de la cible s'affiche automatiquement dans la colonne, selon un algorithme qui correspond au tableau présenté à droite. Ces résultats sont affichés dans l'onglet correspondant à chaque ODD. À titre indicatif : </a:t>
          </a:r>
        </a:p>
        <a:p>
          <a:pPr fontAlgn="base"/>
          <a:endParaRPr lang="fr-CA" sz="1100" baseline="0">
            <a:solidFill>
              <a:schemeClr val="dk1"/>
            </a:solidFill>
            <a:latin typeface="Arial" panose="020B0604020202020204" pitchFamily="34" charset="0"/>
            <a:ea typeface="+mn-ea"/>
            <a:cs typeface="Arial" panose="020B0604020202020204" pitchFamily="34" charset="0"/>
          </a:endParaRPr>
        </a:p>
        <a:p>
          <a:pPr fontAlgn="base"/>
          <a:r>
            <a:rPr lang="fr-CA" sz="1100">
              <a:solidFill>
                <a:schemeClr val="dk1"/>
              </a:solidFill>
              <a:latin typeface="Arial" panose="020B0604020202020204" pitchFamily="34" charset="0"/>
              <a:ea typeface="+mn-ea"/>
              <a:cs typeface="Arial" panose="020B0604020202020204" pitchFamily="34" charset="0"/>
            </a:rPr>
            <a:t>- Une cible </a:t>
          </a:r>
          <a:r>
            <a:rPr lang="fr-CA" sz="1100" b="1">
              <a:solidFill>
                <a:schemeClr val="dk1"/>
              </a:solidFill>
              <a:latin typeface="Arial" panose="020B0604020202020204" pitchFamily="34" charset="0"/>
              <a:ea typeface="+mn-ea"/>
              <a:cs typeface="Arial" panose="020B0604020202020204" pitchFamily="34" charset="0"/>
            </a:rPr>
            <a:t>urgente</a:t>
          </a:r>
          <a:r>
            <a:rPr lang="fr-CA" sz="1100">
              <a:solidFill>
                <a:schemeClr val="dk1"/>
              </a:solidFill>
              <a:latin typeface="Arial" panose="020B0604020202020204" pitchFamily="34" charset="0"/>
              <a:ea typeface="+mn-ea"/>
              <a:cs typeface="Arial" panose="020B0604020202020204" pitchFamily="34" charset="0"/>
            </a:rPr>
            <a:t> nécessite des interventions immédiates</a:t>
          </a:r>
        </a:p>
        <a:p>
          <a:r>
            <a:rPr lang="fr-CA" sz="1100">
              <a:solidFill>
                <a:schemeClr val="dk1"/>
              </a:solidFill>
              <a:latin typeface="Arial" panose="020B0604020202020204" pitchFamily="34" charset="0"/>
              <a:ea typeface="+mn-ea"/>
              <a:cs typeface="Arial" panose="020B0604020202020204" pitchFamily="34" charset="0"/>
            </a:rPr>
            <a:t>- Une cible </a:t>
          </a:r>
          <a:r>
            <a:rPr lang="fr-CA" sz="1100" b="1">
              <a:solidFill>
                <a:schemeClr val="dk1"/>
              </a:solidFill>
              <a:latin typeface="Arial" panose="020B0604020202020204" pitchFamily="34" charset="0"/>
              <a:ea typeface="+mn-ea"/>
              <a:cs typeface="Arial" panose="020B0604020202020204" pitchFamily="34" charset="0"/>
            </a:rPr>
            <a:t>prioritaire</a:t>
          </a:r>
          <a:r>
            <a:rPr lang="fr-CA" sz="1100" baseline="0">
              <a:solidFill>
                <a:schemeClr val="dk1"/>
              </a:solidFill>
              <a:latin typeface="Arial" panose="020B0604020202020204" pitchFamily="34" charset="0"/>
              <a:ea typeface="+mn-ea"/>
              <a:cs typeface="Arial" panose="020B0604020202020204" pitchFamily="34" charset="0"/>
            </a:rPr>
            <a:t> </a:t>
          </a:r>
          <a:r>
            <a:rPr lang="fr-CA" sz="1100">
              <a:solidFill>
                <a:schemeClr val="dk1"/>
              </a:solidFill>
              <a:latin typeface="Arial" panose="020B0604020202020204" pitchFamily="34" charset="0"/>
              <a:ea typeface="+mn-ea"/>
              <a:cs typeface="Arial" panose="020B0604020202020204" pitchFamily="34" charset="0"/>
            </a:rPr>
            <a:t>devrait faire l'objet d'interventions </a:t>
          </a:r>
          <a:r>
            <a:rPr lang="fr-CA" sz="1100" baseline="0">
              <a:solidFill>
                <a:schemeClr val="dk1"/>
              </a:solidFill>
              <a:latin typeface="Arial" panose="020B0604020202020204" pitchFamily="34" charset="0"/>
              <a:ea typeface="+mn-ea"/>
              <a:cs typeface="Arial" panose="020B0604020202020204" pitchFamily="34" charset="0"/>
            </a:rPr>
            <a:t>sur un horizon de 0 à 3 ans</a:t>
          </a:r>
          <a:endParaRPr lang="fr-CA" sz="1100">
            <a:latin typeface="Arial" panose="020B0604020202020204" pitchFamily="34" charset="0"/>
            <a:cs typeface="Arial" panose="020B0604020202020204" pitchFamily="34" charset="0"/>
          </a:endParaRPr>
        </a:p>
        <a:p>
          <a:r>
            <a:rPr lang="fr-CA" sz="1100">
              <a:solidFill>
                <a:schemeClr val="dk1"/>
              </a:solidFill>
              <a:latin typeface="Arial" panose="020B0604020202020204" pitchFamily="34" charset="0"/>
              <a:ea typeface="+mn-ea"/>
              <a:cs typeface="Arial" panose="020B0604020202020204" pitchFamily="34" charset="0"/>
            </a:rPr>
            <a:t>- Une cible à </a:t>
          </a:r>
          <a:r>
            <a:rPr lang="fr-CA" sz="1100" b="1">
              <a:solidFill>
                <a:schemeClr val="dk1"/>
              </a:solidFill>
              <a:latin typeface="Arial" panose="020B0604020202020204" pitchFamily="34" charset="0"/>
              <a:ea typeface="+mn-ea"/>
              <a:cs typeface="Arial" panose="020B0604020202020204" pitchFamily="34" charset="0"/>
            </a:rPr>
            <a:t>moyen terme </a:t>
          </a:r>
          <a:r>
            <a:rPr lang="fr-CA" sz="1100">
              <a:solidFill>
                <a:schemeClr val="dk1"/>
              </a:solidFill>
              <a:latin typeface="Arial" panose="020B0604020202020204" pitchFamily="34" charset="0"/>
              <a:ea typeface="+mn-ea"/>
              <a:cs typeface="Arial" panose="020B0604020202020204" pitchFamily="34" charset="0"/>
            </a:rPr>
            <a:t>devrait faire l'objet d'interventions</a:t>
          </a:r>
          <a:r>
            <a:rPr lang="fr-CA" sz="1100" baseline="0">
              <a:solidFill>
                <a:schemeClr val="dk1"/>
              </a:solidFill>
              <a:latin typeface="Arial" panose="020B0604020202020204" pitchFamily="34" charset="0"/>
              <a:ea typeface="+mn-ea"/>
              <a:cs typeface="Arial" panose="020B0604020202020204" pitchFamily="34" charset="0"/>
            </a:rPr>
            <a:t> sur un horizon de 3 à 7 ans</a:t>
          </a:r>
          <a:endParaRPr lang="fr-CA" sz="1100">
            <a:solidFill>
              <a:schemeClr val="dk1"/>
            </a:solidFill>
            <a:latin typeface="Arial" panose="020B0604020202020204" pitchFamily="34" charset="0"/>
            <a:ea typeface="+mn-ea"/>
            <a:cs typeface="Arial" panose="020B0604020202020204" pitchFamily="34" charset="0"/>
          </a:endParaRPr>
        </a:p>
        <a:p>
          <a:pPr eaLnBrk="1" fontAlgn="auto" latinLnBrk="0" hangingPunct="1"/>
          <a:r>
            <a:rPr lang="fr-CA" sz="1100">
              <a:solidFill>
                <a:schemeClr val="dk1"/>
              </a:solidFill>
              <a:latin typeface="Arial" panose="020B0604020202020204" pitchFamily="34" charset="0"/>
              <a:ea typeface="+mn-ea"/>
              <a:cs typeface="Arial" panose="020B0604020202020204" pitchFamily="34" charset="0"/>
            </a:rPr>
            <a:t>- Une cible à </a:t>
          </a:r>
          <a:r>
            <a:rPr lang="fr-CA" sz="1100" b="1">
              <a:solidFill>
                <a:schemeClr val="dk1"/>
              </a:solidFill>
              <a:latin typeface="Arial" panose="020B0604020202020204" pitchFamily="34" charset="0"/>
              <a:ea typeface="+mn-ea"/>
              <a:cs typeface="Arial" panose="020B0604020202020204" pitchFamily="34" charset="0"/>
            </a:rPr>
            <a:t>long terme </a:t>
          </a:r>
          <a:r>
            <a:rPr lang="fr-CA" sz="1100">
              <a:solidFill>
                <a:schemeClr val="dk1"/>
              </a:solidFill>
              <a:latin typeface="Arial" panose="020B0604020202020204" pitchFamily="34" charset="0"/>
              <a:ea typeface="+mn-ea"/>
              <a:cs typeface="Arial" panose="020B0604020202020204" pitchFamily="34" charset="0"/>
            </a:rPr>
            <a:t>devrait faire l'objet d'interventions </a:t>
          </a:r>
          <a:r>
            <a:rPr lang="fr-CA" sz="1100" baseline="0">
              <a:solidFill>
                <a:schemeClr val="dk1"/>
              </a:solidFill>
              <a:latin typeface="Arial" panose="020B0604020202020204" pitchFamily="34" charset="0"/>
              <a:ea typeface="+mn-ea"/>
              <a:cs typeface="Arial" panose="020B0604020202020204" pitchFamily="34" charset="0"/>
            </a:rPr>
            <a:t>sur un horizon de 7 à 15 ans</a:t>
          </a:r>
          <a:endParaRPr lang="fr-CA" sz="1100">
            <a:solidFill>
              <a:schemeClr val="dk1"/>
            </a:solidFill>
            <a:latin typeface="Arial" panose="020B0604020202020204" pitchFamily="34" charset="0"/>
            <a:ea typeface="+mn-ea"/>
            <a:cs typeface="Arial" panose="020B0604020202020204" pitchFamily="34" charset="0"/>
          </a:endParaRPr>
        </a:p>
        <a:p>
          <a:r>
            <a:rPr lang="fr-CA" sz="1100">
              <a:solidFill>
                <a:schemeClr val="dk1"/>
              </a:solidFill>
              <a:latin typeface="Arial" panose="020B0604020202020204" pitchFamily="34" charset="0"/>
              <a:ea typeface="+mn-ea"/>
              <a:cs typeface="Arial" panose="020B0604020202020204" pitchFamily="34" charset="0"/>
            </a:rPr>
            <a:t>- Une cible</a:t>
          </a:r>
          <a:r>
            <a:rPr lang="fr-CA" sz="1100" baseline="0">
              <a:solidFill>
                <a:schemeClr val="dk1"/>
              </a:solidFill>
              <a:latin typeface="Arial" panose="020B0604020202020204" pitchFamily="34" charset="0"/>
              <a:ea typeface="+mn-ea"/>
              <a:cs typeface="Arial" panose="020B0604020202020204" pitchFamily="34" charset="0"/>
            </a:rPr>
            <a:t> à </a:t>
          </a:r>
          <a:r>
            <a:rPr lang="fr-CA" sz="1100" b="1" baseline="0">
              <a:solidFill>
                <a:schemeClr val="dk1"/>
              </a:solidFill>
              <a:latin typeface="Arial" panose="020B0604020202020204" pitchFamily="34" charset="0"/>
              <a:ea typeface="+mn-ea"/>
              <a:cs typeface="Arial" panose="020B0604020202020204" pitchFamily="34" charset="0"/>
            </a:rPr>
            <a:t>consolider</a:t>
          </a:r>
          <a:r>
            <a:rPr lang="fr-CA" sz="1100" baseline="0">
              <a:solidFill>
                <a:schemeClr val="dk1"/>
              </a:solidFill>
              <a:latin typeface="Arial" panose="020B0604020202020204" pitchFamily="34" charset="0"/>
              <a:ea typeface="+mn-ea"/>
              <a:cs typeface="Arial" panose="020B0604020202020204" pitchFamily="34" charset="0"/>
            </a:rPr>
            <a:t> demande des interventions qui permettent de maintenir le niveau de performance actuel</a:t>
          </a:r>
          <a:endParaRPr lang="fr-CA" sz="1100">
            <a:solidFill>
              <a:schemeClr val="dk1"/>
            </a:solidFill>
            <a:latin typeface="Arial" panose="020B0604020202020204" pitchFamily="34" charset="0"/>
            <a:ea typeface="+mn-ea"/>
            <a:cs typeface="Arial" panose="020B0604020202020204" pitchFamily="34" charset="0"/>
          </a:endParaRPr>
        </a:p>
        <a:p>
          <a:endParaRPr lang="fr-CA" sz="1100">
            <a:solidFill>
              <a:schemeClr val="dk1"/>
            </a:solidFill>
            <a:latin typeface="Arial" panose="020B0604020202020204" pitchFamily="34" charset="0"/>
            <a:ea typeface="+mn-ea"/>
            <a:cs typeface="Arial" panose="020B0604020202020204" pitchFamily="34" charset="0"/>
          </a:endParaRPr>
        </a:p>
        <a:p>
          <a:pPr eaLnBrk="1" fontAlgn="auto" latinLnBrk="0" hangingPunct="1"/>
          <a:r>
            <a:rPr lang="fr-CA" sz="1100">
              <a:solidFill>
                <a:schemeClr val="dk1"/>
              </a:solidFill>
              <a:latin typeface="Arial" panose="020B0604020202020204" pitchFamily="34" charset="0"/>
              <a:ea typeface="+mn-ea"/>
              <a:cs typeface="Arial" panose="020B0604020202020204" pitchFamily="34" charset="0"/>
            </a:rPr>
            <a:t>Les autres niveaux de priorités ne nécessitent pas d'actions</a:t>
          </a:r>
          <a:r>
            <a:rPr lang="fr-CA" sz="1100" baseline="0">
              <a:solidFill>
                <a:schemeClr val="dk1"/>
              </a:solidFill>
              <a:latin typeface="Arial" panose="020B0604020202020204" pitchFamily="34" charset="0"/>
              <a:ea typeface="+mn-ea"/>
              <a:cs typeface="Arial" panose="020B0604020202020204" pitchFamily="34" charset="0"/>
            </a:rPr>
            <a:t> spécifiques.</a:t>
          </a:r>
          <a:endParaRPr lang="fr-CA" sz="1100">
            <a:solidFill>
              <a:schemeClr val="dk1"/>
            </a:solidFill>
            <a:latin typeface="Arial" panose="020B0604020202020204" pitchFamily="34" charset="0"/>
            <a:ea typeface="+mn-ea"/>
            <a:cs typeface="Arial" panose="020B0604020202020204" pitchFamily="34" charset="0"/>
          </a:endParaRPr>
        </a:p>
        <a:p>
          <a:pPr fontAlgn="base"/>
          <a:endParaRPr lang="fr-CA" sz="1100">
            <a:latin typeface="Arial" panose="020B0604020202020204" pitchFamily="34" charset="0"/>
            <a:cs typeface="Arial" panose="020B0604020202020204" pitchFamily="34" charset="0"/>
          </a:endParaRPr>
        </a:p>
        <a:p>
          <a:pPr marL="0" marR="0" indent="0" defTabSz="914400" eaLnBrk="1" fontAlgn="base" latinLnBrk="0" hangingPunct="1">
            <a:lnSpc>
              <a:spcPct val="100000"/>
            </a:lnSpc>
            <a:spcBef>
              <a:spcPts val="0"/>
            </a:spcBef>
            <a:spcAft>
              <a:spcPts val="0"/>
            </a:spcAft>
            <a:buClrTx/>
            <a:buSzTx/>
            <a:buFontTx/>
            <a:buNone/>
            <a:tabLst/>
            <a:defRPr/>
          </a:pPr>
          <a:r>
            <a:rPr lang="fr-CA" sz="1100" b="1" i="1">
              <a:solidFill>
                <a:srgbClr val="215968"/>
              </a:solidFill>
              <a:latin typeface="Arial" panose="020B0604020202020204" pitchFamily="34" charset="0"/>
              <a:ea typeface="+mn-ea"/>
              <a:cs typeface="Arial" panose="020B0604020202020204" pitchFamily="34" charset="0"/>
            </a:rPr>
            <a:t>B)</a:t>
          </a:r>
          <a:r>
            <a:rPr lang="fr-CA" sz="1100" b="1" i="1" baseline="0">
              <a:solidFill>
                <a:srgbClr val="215968"/>
              </a:solidFill>
              <a:latin typeface="Arial" panose="020B0604020202020204" pitchFamily="34" charset="0"/>
              <a:ea typeface="+mn-ea"/>
              <a:cs typeface="Arial" panose="020B0604020202020204" pitchFamily="34" charset="0"/>
            </a:rPr>
            <a:t> </a:t>
          </a:r>
          <a:r>
            <a:rPr lang="fr-CA" sz="1100" b="1" i="1">
              <a:solidFill>
                <a:srgbClr val="215968"/>
              </a:solidFill>
              <a:latin typeface="Arial" panose="020B0604020202020204" pitchFamily="34" charset="0"/>
              <a:ea typeface="+mn-ea"/>
              <a:cs typeface="Arial" panose="020B0604020202020204" pitchFamily="34" charset="0"/>
            </a:rPr>
            <a:t>Interprétation </a:t>
          </a:r>
          <a:r>
            <a:rPr lang="fr-CA" sz="1100" b="1" i="1" baseline="0">
              <a:solidFill>
                <a:srgbClr val="215968"/>
              </a:solidFill>
              <a:latin typeface="Arial" panose="020B0604020202020204" pitchFamily="34" charset="0"/>
              <a:ea typeface="+mn-ea"/>
              <a:cs typeface="Arial" panose="020B0604020202020204" pitchFamily="34" charset="0"/>
            </a:rPr>
            <a:t>des résultats - Localisation des ODD</a:t>
          </a:r>
        </a:p>
        <a:p>
          <a:pPr marL="0" marR="0" indent="0" defTabSz="914400" eaLnBrk="1" fontAlgn="base" latinLnBrk="0" hangingPunct="1">
            <a:lnSpc>
              <a:spcPct val="100000"/>
            </a:lnSpc>
            <a:spcBef>
              <a:spcPts val="0"/>
            </a:spcBef>
            <a:spcAft>
              <a:spcPts val="0"/>
            </a:spcAft>
            <a:buClrTx/>
            <a:buSzTx/>
            <a:buFontTx/>
            <a:buNone/>
            <a:tabLst/>
            <a:defRPr/>
          </a:pPr>
          <a:r>
            <a:rPr lang="fr-CA" sz="1100">
              <a:solidFill>
                <a:schemeClr val="dk1"/>
              </a:solidFill>
              <a:latin typeface="Arial" panose="020B0604020202020204" pitchFamily="34" charset="0"/>
              <a:ea typeface="+mn-ea"/>
              <a:cs typeface="Arial" panose="020B0604020202020204" pitchFamily="34" charset="0"/>
            </a:rPr>
            <a:t>Les </a:t>
          </a:r>
          <a:r>
            <a:rPr lang="fr-CA" sz="1100" baseline="0">
              <a:solidFill>
                <a:schemeClr val="dk1"/>
              </a:solidFill>
              <a:latin typeface="Arial" panose="020B0604020202020204" pitchFamily="34" charset="0"/>
              <a:ea typeface="+mn-ea"/>
              <a:cs typeface="Arial" panose="020B0604020202020204" pitchFamily="34" charset="0"/>
            </a:rPr>
            <a:t>trois colonnes suivantes, </a:t>
          </a:r>
          <a:r>
            <a:rPr lang="fr-CA" sz="1100" i="1" baseline="0">
              <a:solidFill>
                <a:schemeClr val="dk1"/>
              </a:solidFill>
              <a:latin typeface="Arial" panose="020B0604020202020204" pitchFamily="34" charset="0"/>
              <a:ea typeface="+mn-ea"/>
              <a:cs typeface="Arial" panose="020B0604020202020204" pitchFamily="34" charset="0"/>
            </a:rPr>
            <a:t>Localisation des ODD</a:t>
          </a:r>
          <a:r>
            <a:rPr lang="fr-CA" sz="1100" baseline="0">
              <a:solidFill>
                <a:schemeClr val="dk1"/>
              </a:solidFill>
              <a:latin typeface="Arial" panose="020B0604020202020204" pitchFamily="34" charset="0"/>
              <a:ea typeface="+mn-ea"/>
              <a:cs typeface="Arial" panose="020B0604020202020204" pitchFamily="34" charset="0"/>
            </a:rPr>
            <a:t>, sont en fonction du niveau de priorité déterminé et de l'évaluation du niveau des compétences. Elle attire l'attention du planificateur sur le rôle des niveaux local et ou national dans la mise en oeuvre des actions concourant à l'atteinte de chaque cible, en fonction des compétences transférées aux collectivités locales. Les résultats de cette section indiquent aux planificateurs locaux ce qui devrait être pris en compte par le plan local de développement, et aux planificateurs nationaux, ce qui devrait être réalisé conjointement avec les collectivités locales. </a:t>
          </a:r>
          <a:r>
            <a:rPr lang="fr-CA" sz="1100">
              <a:solidFill>
                <a:schemeClr val="dk1"/>
              </a:solidFill>
              <a:latin typeface="Arial" panose="020B0604020202020204" pitchFamily="34" charset="0"/>
              <a:ea typeface="+mn-ea"/>
              <a:cs typeface="Arial" panose="020B0604020202020204" pitchFamily="34" charset="0"/>
            </a:rPr>
            <a:t>La réponse aux trois questions suivantes </a:t>
          </a:r>
          <a:r>
            <a:rPr lang="fr-CA" sz="1100" baseline="0">
              <a:solidFill>
                <a:schemeClr val="dk1"/>
              </a:solidFill>
              <a:latin typeface="Arial" panose="020B0604020202020204" pitchFamily="34" charset="0"/>
              <a:ea typeface="+mn-ea"/>
              <a:cs typeface="Arial" panose="020B0604020202020204" pitchFamily="34" charset="0"/>
            </a:rPr>
            <a:t>s'affiche automatiquement dans ces colonnes, selon un algorithme qui correspond au tableau présenté ci-dessous : </a:t>
          </a:r>
        </a:p>
        <a:p>
          <a:pPr marL="0" marR="0" indent="0" defTabSz="914400" eaLnBrk="1" fontAlgn="base" latinLnBrk="0" hangingPunct="1">
            <a:lnSpc>
              <a:spcPct val="100000"/>
            </a:lnSpc>
            <a:spcBef>
              <a:spcPts val="0"/>
            </a:spcBef>
            <a:spcAft>
              <a:spcPts val="0"/>
            </a:spcAft>
            <a:buClrTx/>
            <a:buSzTx/>
            <a:buFontTx/>
            <a:buNone/>
            <a:tabLst/>
            <a:defRPr/>
          </a:pPr>
          <a:endParaRPr lang="fr-CA" sz="1100">
            <a:solidFill>
              <a:schemeClr val="dk1"/>
            </a:solidFill>
            <a:latin typeface="Arial" panose="020B0604020202020204" pitchFamily="34" charset="0"/>
            <a:ea typeface="+mn-ea"/>
            <a:cs typeface="Arial" panose="020B0604020202020204" pitchFamily="34" charset="0"/>
          </a:endParaRPr>
        </a:p>
        <a:p>
          <a:pPr fontAlgn="base"/>
          <a:r>
            <a:rPr lang="fr-CA" sz="1100" b="0" i="0" u="none" strike="noStrike">
              <a:solidFill>
                <a:sysClr val="windowText" lastClr="000000"/>
              </a:solidFill>
              <a:latin typeface="Arial" panose="020B0604020202020204" pitchFamily="34" charset="0"/>
              <a:ea typeface="+mn-ea"/>
              <a:cs typeface="Arial" panose="020B0604020202020204" pitchFamily="34" charset="0"/>
            </a:rPr>
            <a:t>- La cible devrait-elle être inscrite dans les documents de planification locale?</a:t>
          </a:r>
          <a:r>
            <a:rPr lang="fr-CA" sz="1100" b="0">
              <a:solidFill>
                <a:sysClr val="windowText" lastClr="000000"/>
              </a:solidFill>
              <a:latin typeface="Arial" panose="020B0604020202020204" pitchFamily="34" charset="0"/>
              <a:cs typeface="Arial" panose="020B0604020202020204" pitchFamily="34" charset="0"/>
            </a:rPr>
            <a:t> </a:t>
          </a:r>
        </a:p>
        <a:p>
          <a:pPr fontAlgn="base"/>
          <a:r>
            <a:rPr lang="fr-CA" sz="1100" b="0" i="0" u="none" strike="noStrike">
              <a:solidFill>
                <a:sysClr val="windowText" lastClr="000000"/>
              </a:solidFill>
              <a:latin typeface="Arial" panose="020B0604020202020204" pitchFamily="34" charset="0"/>
              <a:ea typeface="+mn-ea"/>
              <a:cs typeface="Arial" panose="020B0604020202020204" pitchFamily="34" charset="0"/>
            </a:rPr>
            <a:t>- Quel type d'actions devrait être mises en place au niveau local?</a:t>
          </a:r>
          <a:r>
            <a:rPr lang="fr-CA" sz="1100" b="0">
              <a:solidFill>
                <a:sysClr val="windowText" lastClr="000000"/>
              </a:solidFill>
              <a:latin typeface="Arial" panose="020B0604020202020204" pitchFamily="34" charset="0"/>
              <a:cs typeface="Arial" panose="020B0604020202020204" pitchFamily="34" charset="0"/>
            </a:rPr>
            <a:t> </a:t>
          </a:r>
        </a:p>
        <a:p>
          <a:pPr fontAlgn="base"/>
          <a:r>
            <a:rPr lang="fr-CA" sz="1100" b="0" i="0" u="none" strike="noStrike">
              <a:solidFill>
                <a:sysClr val="windowText" lastClr="000000"/>
              </a:solidFill>
              <a:latin typeface="Arial" panose="020B0604020202020204" pitchFamily="34" charset="0"/>
              <a:ea typeface="+mn-ea"/>
              <a:cs typeface="Arial" panose="020B0604020202020204" pitchFamily="34" charset="0"/>
            </a:rPr>
            <a:t>- </a:t>
          </a:r>
          <a:r>
            <a:rPr lang="fr-CA" sz="1100" b="0" i="0">
              <a:solidFill>
                <a:schemeClr val="dk1"/>
              </a:solidFill>
              <a:effectLst/>
              <a:latin typeface="Arial" panose="020B0604020202020204" pitchFamily="34" charset="0"/>
              <a:ea typeface="+mn-ea"/>
              <a:cs typeface="Arial" panose="020B0604020202020204" pitchFamily="34" charset="0"/>
            </a:rPr>
            <a:t>Quel type d'actions devrait être mises en place au niveau national?</a:t>
          </a:r>
          <a:endParaRPr lang="fr-CA" sz="1100">
            <a:effectLst/>
            <a:latin typeface="Arial" panose="020B0604020202020204" pitchFamily="34" charset="0"/>
            <a:cs typeface="Arial" panose="020B0604020202020204" pitchFamily="34" charset="0"/>
          </a:endParaRPr>
        </a:p>
        <a:p>
          <a:endParaRPr lang="fr-CA" sz="1100">
            <a:latin typeface="Arial" panose="020B0604020202020204" pitchFamily="34" charset="0"/>
            <a:cs typeface="Arial" panose="020B0604020202020204" pitchFamily="34" charset="0"/>
          </a:endParaRPr>
        </a:p>
        <a:p>
          <a:r>
            <a:rPr lang="fr-CA" sz="1100" b="1" i="1">
              <a:solidFill>
                <a:srgbClr val="215968"/>
              </a:solidFill>
              <a:latin typeface="Arial" panose="020B0604020202020204" pitchFamily="34" charset="0"/>
              <a:cs typeface="Arial" panose="020B0604020202020204" pitchFamily="34" charset="0"/>
            </a:rPr>
            <a:t>C)</a:t>
          </a:r>
          <a:r>
            <a:rPr lang="fr-CA" sz="1100" b="1" i="1" baseline="0">
              <a:solidFill>
                <a:srgbClr val="215968"/>
              </a:solidFill>
              <a:latin typeface="Arial" panose="020B0604020202020204" pitchFamily="34" charset="0"/>
              <a:cs typeface="Arial" panose="020B0604020202020204" pitchFamily="34" charset="0"/>
            </a:rPr>
            <a:t> Interprétation des résultats - Mise en oeuvre des actions</a:t>
          </a:r>
          <a:endParaRPr lang="fr-CA" sz="1100" b="1" i="1">
            <a:solidFill>
              <a:srgbClr val="215968"/>
            </a:solidFill>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fr-CA" sz="1100">
              <a:solidFill>
                <a:schemeClr val="dk1"/>
              </a:solidFill>
              <a:latin typeface="Arial" panose="020B0604020202020204" pitchFamily="34" charset="0"/>
              <a:ea typeface="+mn-ea"/>
              <a:cs typeface="Arial" panose="020B0604020202020204" pitchFamily="34" charset="0"/>
            </a:rPr>
            <a:t>Les quatre colonnes suivantes</a:t>
          </a:r>
          <a:r>
            <a:rPr lang="fr-CA" sz="1100" baseline="0">
              <a:solidFill>
                <a:schemeClr val="dk1"/>
              </a:solidFill>
              <a:latin typeface="Arial" panose="020B0604020202020204" pitchFamily="34" charset="0"/>
              <a:ea typeface="+mn-ea"/>
              <a:cs typeface="Arial" panose="020B0604020202020204" pitchFamily="34" charset="0"/>
            </a:rPr>
            <a:t> concernent les pistes d'actions à proprement parler. Les colonnes « Mesures et actions déjà en place » et « Stratégies d'actions pouvant contribuer à l'atteinte de la cible et proposées lors de l'analyse » se remplissent automatiquement, en fonction des éléments renseignés dans l'évaluation de chaque ODD. Les colonnes « Autres propositions d'actions pouvant contribuer à l'atteinte de la cible » et « Synergies et interactions avec d'autres cibles » sont facultatives.</a:t>
          </a:r>
          <a:endParaRPr lang="fr-CA" sz="1100">
            <a:solidFill>
              <a:schemeClr val="dk1"/>
            </a:solidFill>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fr-CA" sz="1100">
            <a:solidFill>
              <a:schemeClr val="dk1"/>
            </a:solidFill>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fr-CA" sz="1100" baseline="0">
              <a:solidFill>
                <a:schemeClr val="dk1"/>
              </a:solidFill>
              <a:effectLst/>
              <a:latin typeface="Arial" panose="020B0604020202020204" pitchFamily="34" charset="0"/>
              <a:ea typeface="+mn-ea"/>
              <a:cs typeface="Arial" panose="020B0604020202020204" pitchFamily="34" charset="0"/>
            </a:rPr>
            <a:t>Ces nouvelles pistes d'actions peuvent émerger des étapes subséquentes à l'analyse. L'ensemble des propositions devra par la suite faire l'objet d'un processus de priorisation. Les actions retenues devront faire l'objet d'une analyse de faisabilité et d'impact. La colonne sur les synergies et interrelations entre les cibles rappelle qu'il ne faut pas concevoir les cibles et les actions en « silos ». Une action pouvant impacter plusieurs autres cibles.</a:t>
          </a:r>
          <a:endParaRPr lang="fr-CA">
            <a:effectLst/>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fr-CA" sz="1100">
            <a:solidFill>
              <a:schemeClr val="dk1"/>
            </a:solidFill>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fr-CA" sz="1100">
              <a:solidFill>
                <a:schemeClr val="dk1"/>
              </a:solidFill>
              <a:latin typeface="Arial" panose="020B0604020202020204" pitchFamily="34" charset="0"/>
              <a:ea typeface="+mn-ea"/>
              <a:cs typeface="Arial" panose="020B0604020202020204" pitchFamily="34" charset="0"/>
            </a:rPr>
            <a:t>Il faut garder en tête que malgré ces suggestions, le</a:t>
          </a:r>
          <a:r>
            <a:rPr lang="fr-CA" sz="1100" baseline="0">
              <a:solidFill>
                <a:schemeClr val="dk1"/>
              </a:solidFill>
              <a:latin typeface="Arial" panose="020B0604020202020204" pitchFamily="34" charset="0"/>
              <a:ea typeface="+mn-ea"/>
              <a:cs typeface="Arial" panose="020B0604020202020204" pitchFamily="34" charset="0"/>
            </a:rPr>
            <a:t> choix des actions à mettre en </a:t>
          </a:r>
          <a:r>
            <a:rPr lang="fr-CA" sz="1100">
              <a:solidFill>
                <a:schemeClr val="dk1"/>
              </a:solidFill>
              <a:effectLst/>
              <a:latin typeface="Arial" panose="020B0604020202020204" pitchFamily="34" charset="0"/>
              <a:ea typeface="+mn-ea"/>
              <a:cs typeface="Arial" panose="020B0604020202020204" pitchFamily="34" charset="0"/>
            </a:rPr>
            <a:t>œuvre </a:t>
          </a:r>
          <a:r>
            <a:rPr lang="fr-CA" sz="1100" baseline="0">
              <a:solidFill>
                <a:schemeClr val="dk1"/>
              </a:solidFill>
              <a:latin typeface="Arial" panose="020B0604020202020204" pitchFamily="34" charset="0"/>
              <a:ea typeface="+mn-ea"/>
              <a:cs typeface="Arial" panose="020B0604020202020204" pitchFamily="34" charset="0"/>
            </a:rPr>
            <a:t>demeure une prérogative des acteurs, selon leur contexte et leurs priorités. L'analyse et l'interprétation des résultats sont des </a:t>
          </a:r>
          <a:r>
            <a:rPr lang="fr-CA" sz="1100">
              <a:solidFill>
                <a:schemeClr val="dk1"/>
              </a:solidFill>
              <a:latin typeface="Arial" panose="020B0604020202020204" pitchFamily="34" charset="0"/>
              <a:ea typeface="+mn-ea"/>
              <a:cs typeface="Arial" panose="020B0604020202020204" pitchFamily="34" charset="0"/>
            </a:rPr>
            <a:t>exercices subjectifs,</a:t>
          </a:r>
          <a:r>
            <a:rPr lang="fr-CA" sz="1100" baseline="0">
              <a:solidFill>
                <a:schemeClr val="dk1"/>
              </a:solidFill>
              <a:latin typeface="Arial" panose="020B0604020202020204" pitchFamily="34" charset="0"/>
              <a:ea typeface="+mn-ea"/>
              <a:cs typeface="Arial" panose="020B0604020202020204" pitchFamily="34" charset="0"/>
            </a:rPr>
            <a:t> qui aident à la décision, mais qui ne remplacent pas le jugement des décideurs et des planificateurs</a:t>
          </a:r>
          <a:r>
            <a:rPr lang="fr-CA" sz="1100">
              <a:solidFill>
                <a:schemeClr val="dk1"/>
              </a:solidFill>
              <a:latin typeface="Arial" panose="020B0604020202020204" pitchFamily="34" charset="0"/>
              <a:ea typeface="+mn-ea"/>
              <a:cs typeface="Arial" panose="020B0604020202020204" pitchFamily="34" charset="0"/>
            </a:rPr>
            <a:t>.</a:t>
          </a:r>
        </a:p>
        <a:p>
          <a:endParaRPr lang="fr-CA" sz="1100" b="1">
            <a:solidFill>
              <a:schemeClr val="dk1"/>
            </a:solidFill>
            <a:latin typeface="Arial" panose="020B0604020202020204" pitchFamily="34" charset="0"/>
            <a:ea typeface="+mn-ea"/>
            <a:cs typeface="Arial" panose="020B0604020202020204" pitchFamily="34" charset="0"/>
          </a:endParaRPr>
        </a:p>
        <a:p>
          <a:r>
            <a:rPr lang="fr-CA" sz="1100" b="1">
              <a:solidFill>
                <a:srgbClr val="215968"/>
              </a:solidFill>
              <a:latin typeface="Arial" panose="020B0604020202020204" pitchFamily="34" charset="0"/>
              <a:ea typeface="+mn-ea"/>
              <a:cs typeface="Arial" panose="020B0604020202020204" pitchFamily="34" charset="0"/>
            </a:rPr>
            <a:t>D) </a:t>
          </a:r>
          <a:r>
            <a:rPr lang="fr-CA" sz="1100" b="1" i="1" baseline="0">
              <a:solidFill>
                <a:srgbClr val="215968"/>
              </a:solidFill>
              <a:effectLst/>
              <a:latin typeface="Arial" panose="020B0604020202020204" pitchFamily="34" charset="0"/>
              <a:ea typeface="+mn-ea"/>
              <a:cs typeface="Arial" panose="020B0604020202020204" pitchFamily="34" charset="0"/>
            </a:rPr>
            <a:t>Interprétation des résultats - </a:t>
          </a:r>
          <a:r>
            <a:rPr lang="fr-CA" sz="1100" b="1">
              <a:solidFill>
                <a:srgbClr val="215968"/>
              </a:solidFill>
              <a:latin typeface="Arial" panose="020B0604020202020204" pitchFamily="34" charset="0"/>
              <a:ea typeface="+mn-ea"/>
              <a:cs typeface="Arial" panose="020B0604020202020204" pitchFamily="34" charset="0"/>
            </a:rPr>
            <a:t>Analyse des forces/faiblesses/opportunités/menaces</a:t>
          </a:r>
          <a:r>
            <a:rPr lang="fr-CA" sz="1100" b="1" baseline="0">
              <a:solidFill>
                <a:srgbClr val="215968"/>
              </a:solidFill>
              <a:latin typeface="Arial" panose="020B0604020202020204" pitchFamily="34" charset="0"/>
              <a:ea typeface="+mn-ea"/>
              <a:cs typeface="Arial" panose="020B0604020202020204" pitchFamily="34" charset="0"/>
            </a:rPr>
            <a:t> (FFOM)</a:t>
          </a:r>
          <a:endParaRPr lang="fr-CA" sz="1100" b="1">
            <a:solidFill>
              <a:srgbClr val="215968"/>
            </a:solidFill>
            <a:latin typeface="Arial" panose="020B0604020202020204" pitchFamily="34" charset="0"/>
            <a:cs typeface="Arial" panose="020B0604020202020204" pitchFamily="34" charset="0"/>
          </a:endParaRPr>
        </a:p>
        <a:p>
          <a:r>
            <a:rPr lang="fr-CA" sz="1100">
              <a:solidFill>
                <a:sysClr val="windowText" lastClr="000000"/>
              </a:solidFill>
              <a:latin typeface="Arial" panose="020B0604020202020204" pitchFamily="34" charset="0"/>
              <a:ea typeface="+mn-ea"/>
              <a:cs typeface="Arial" panose="020B0604020202020204" pitchFamily="34" charset="0"/>
            </a:rPr>
            <a:t>Les dernières colonnes présentent </a:t>
          </a:r>
          <a:r>
            <a:rPr lang="fr-CA" sz="1100" baseline="0">
              <a:solidFill>
                <a:sysClr val="windowText" lastClr="000000"/>
              </a:solidFill>
              <a:latin typeface="Arial" panose="020B0604020202020204" pitchFamily="34" charset="0"/>
              <a:ea typeface="+mn-ea"/>
              <a:cs typeface="Arial" panose="020B0604020202020204" pitchFamily="34" charset="0"/>
            </a:rPr>
            <a:t>les résultats de l'exercice d'identification des forces et faiblesses (internes) et des opportunités et menaces (externes). Les résultats affichés sont générés automatiquement. Cette analyse </a:t>
          </a:r>
          <a:r>
            <a:rPr lang="fr-CA" sz="1100">
              <a:solidFill>
                <a:sysClr val="windowText" lastClr="000000"/>
              </a:solidFill>
              <a:latin typeface="Arial" panose="020B0604020202020204" pitchFamily="34" charset="0"/>
              <a:ea typeface="+mn-ea"/>
              <a:cs typeface="Arial" panose="020B0604020202020204" pitchFamily="34" charset="0"/>
            </a:rPr>
            <a:t>FFOM</a:t>
          </a:r>
          <a:r>
            <a:rPr lang="fr-CA" sz="1100" baseline="0">
              <a:solidFill>
                <a:sysClr val="windowText" lastClr="000000"/>
              </a:solidFill>
              <a:latin typeface="Arial" panose="020B0604020202020204" pitchFamily="34" charset="0"/>
              <a:ea typeface="+mn-ea"/>
              <a:cs typeface="Arial" panose="020B0604020202020204" pitchFamily="34" charset="0"/>
            </a:rPr>
            <a:t> </a:t>
          </a:r>
          <a:r>
            <a:rPr lang="fr-CA" sz="1100">
              <a:solidFill>
                <a:sysClr val="windowText" lastClr="000000"/>
              </a:solidFill>
              <a:latin typeface="Arial" panose="020B0604020202020204" pitchFamily="34" charset="0"/>
              <a:ea typeface="+mn-ea"/>
              <a:cs typeface="Arial" panose="020B0604020202020204" pitchFamily="34" charset="0"/>
            </a:rPr>
            <a:t>est un instrument utile pour identifier les axes</a:t>
          </a:r>
          <a:r>
            <a:rPr lang="fr-CA" sz="1100" baseline="0">
              <a:solidFill>
                <a:sysClr val="windowText" lastClr="000000"/>
              </a:solidFill>
              <a:latin typeface="Arial" panose="020B0604020202020204" pitchFamily="34" charset="0"/>
              <a:ea typeface="+mn-ea"/>
              <a:cs typeface="Arial" panose="020B0604020202020204" pitchFamily="34" charset="0"/>
            </a:rPr>
            <a:t> stratégiques du prochain plan de développement. Elle permet de mettre en exergue que les forces/opportunités et faiblesses/menaces peuvent être les mêmes pour plusieurs cibles, y compris de différentes ODD. L'analyse des FFOM permet de réfléchir plus facilement aux actions à mettre en place intervenir sur les cibles prioritaires, et avoir le plus grand impact possible. Elle facilite l'identification de stratégies innovantes, appelle à des modifications structutrelles des modes de consommation et de production, permet de structurer le plan de développer autour d'axes stratégiques autour des forces et opportunités spécifiques aux territoires étudiés. De ce fait, l'outil GPC-ODD va au-delà d'un simple alignement du plan de développement sur les ODD, mais permet réellement de procéder un changement de paradigme, à s'inscrire dans un processus de développement durable.  </a:t>
          </a:r>
          <a:endParaRPr lang="fr-CA" sz="1100" b="1">
            <a:solidFill>
              <a:schemeClr val="dk1"/>
            </a:solidFill>
            <a:latin typeface="Arial" panose="020B0604020202020204" pitchFamily="34" charset="0"/>
            <a:ea typeface="+mn-ea"/>
            <a:cs typeface="Arial" panose="020B0604020202020204" pitchFamily="34" charset="0"/>
          </a:endParaRPr>
        </a:p>
        <a:p>
          <a:endParaRPr lang="fr-CA" sz="1100" b="1">
            <a:solidFill>
              <a:schemeClr val="dk1"/>
            </a:solidFill>
            <a:latin typeface="Arial" panose="020B0604020202020204" pitchFamily="34" charset="0"/>
            <a:ea typeface="+mn-ea"/>
            <a:cs typeface="Arial" panose="020B0604020202020204" pitchFamily="34" charset="0"/>
          </a:endParaRPr>
        </a:p>
        <a:p>
          <a:r>
            <a:rPr lang="fr-CA" sz="1100" b="1">
              <a:solidFill>
                <a:srgbClr val="215968"/>
              </a:solidFill>
              <a:latin typeface="Arial" panose="020B0604020202020204" pitchFamily="34" charset="0"/>
              <a:ea typeface="+mn-ea"/>
              <a:cs typeface="Arial" panose="020B0604020202020204" pitchFamily="34" charset="0"/>
            </a:rPr>
            <a:t>La compilation des résultats par ODD </a:t>
          </a:r>
          <a:endParaRPr lang="fr-CA" sz="1100">
            <a:solidFill>
              <a:srgbClr val="215968"/>
            </a:solidFill>
            <a:latin typeface="Arial" panose="020B0604020202020204" pitchFamily="34" charset="0"/>
            <a:cs typeface="Arial" panose="020B0604020202020204" pitchFamily="34" charset="0"/>
          </a:endParaRPr>
        </a:p>
        <a:p>
          <a:r>
            <a:rPr lang="fr-CA" sz="1100">
              <a:solidFill>
                <a:schemeClr val="dk1"/>
              </a:solidFill>
              <a:latin typeface="Arial" panose="020B0604020202020204" pitchFamily="34" charset="0"/>
              <a:ea typeface="+mn-ea"/>
              <a:cs typeface="Arial" panose="020B0604020202020204" pitchFamily="34" charset="0"/>
            </a:rPr>
            <a:t>La page </a:t>
          </a:r>
          <a:r>
            <a:rPr lang="fr-CA" sz="1100" i="1">
              <a:solidFill>
                <a:schemeClr val="dk1"/>
              </a:solidFill>
              <a:latin typeface="Arial" panose="020B0604020202020204" pitchFamily="34" charset="0"/>
              <a:ea typeface="+mn-ea"/>
              <a:cs typeface="Arial" panose="020B0604020202020204" pitchFamily="34" charset="0"/>
            </a:rPr>
            <a:t>Résultats</a:t>
          </a:r>
          <a:r>
            <a:rPr lang="fr-CA" sz="1100">
              <a:solidFill>
                <a:schemeClr val="dk1"/>
              </a:solidFill>
              <a:latin typeface="Arial" panose="020B0604020202020204" pitchFamily="34" charset="0"/>
              <a:ea typeface="+mn-ea"/>
              <a:cs typeface="Arial" panose="020B0604020202020204" pitchFamily="34" charset="0"/>
            </a:rPr>
            <a:t> </a:t>
          </a:r>
          <a:r>
            <a:rPr lang="fr-CA" sz="1100" i="1">
              <a:solidFill>
                <a:schemeClr val="dk1"/>
              </a:solidFill>
              <a:latin typeface="Arial" panose="020B0604020202020204" pitchFamily="34" charset="0"/>
              <a:ea typeface="+mn-ea"/>
              <a:cs typeface="Arial" panose="020B0604020202020204" pitchFamily="34" charset="0"/>
            </a:rPr>
            <a:t>synthèses </a:t>
          </a:r>
          <a:r>
            <a:rPr lang="fr-CA" sz="1100">
              <a:solidFill>
                <a:schemeClr val="dk1"/>
              </a:solidFill>
              <a:latin typeface="Arial" panose="020B0604020202020204" pitchFamily="34" charset="0"/>
              <a:ea typeface="+mn-ea"/>
              <a:cs typeface="Arial" panose="020B0604020202020204" pitchFamily="34" charset="0"/>
            </a:rPr>
            <a:t>présente une compilation des résultats de l'exercice de</a:t>
          </a:r>
          <a:r>
            <a:rPr lang="fr-CA" sz="1100" baseline="0">
              <a:solidFill>
                <a:schemeClr val="dk1"/>
              </a:solidFill>
              <a:latin typeface="Arial" panose="020B0604020202020204" pitchFamily="34" charset="0"/>
              <a:ea typeface="+mn-ea"/>
              <a:cs typeface="Arial" panose="020B0604020202020204" pitchFamily="34" charset="0"/>
            </a:rPr>
            <a:t> priorisation des cibles </a:t>
          </a:r>
          <a:r>
            <a:rPr lang="fr-CA" sz="1100">
              <a:solidFill>
                <a:schemeClr val="dk1"/>
              </a:solidFill>
              <a:latin typeface="Arial" panose="020B0604020202020204" pitchFamily="34" charset="0"/>
              <a:ea typeface="+mn-ea"/>
              <a:cs typeface="Arial" panose="020B0604020202020204" pitchFamily="34" charset="0"/>
            </a:rPr>
            <a:t>par ODD. Ces résultats compilés</a:t>
          </a:r>
          <a:r>
            <a:rPr lang="fr-CA" sz="1100" baseline="0">
              <a:solidFill>
                <a:schemeClr val="dk1"/>
              </a:solidFill>
              <a:latin typeface="Arial" panose="020B0604020202020204" pitchFamily="34" charset="0"/>
              <a:ea typeface="+mn-ea"/>
              <a:cs typeface="Arial" panose="020B0604020202020204" pitchFamily="34" charset="0"/>
            </a:rPr>
            <a:t> </a:t>
          </a:r>
          <a:r>
            <a:rPr lang="fr-CA" sz="1100">
              <a:solidFill>
                <a:schemeClr val="dk1"/>
              </a:solidFill>
              <a:latin typeface="Arial" panose="020B0604020202020204" pitchFamily="34" charset="0"/>
              <a:ea typeface="+mn-ea"/>
              <a:cs typeface="Arial" panose="020B0604020202020204" pitchFamily="34" charset="0"/>
            </a:rPr>
            <a:t>servent</a:t>
          </a:r>
          <a:r>
            <a:rPr lang="fr-CA" sz="1100" baseline="0">
              <a:solidFill>
                <a:schemeClr val="dk1"/>
              </a:solidFill>
              <a:latin typeface="Arial" panose="020B0604020202020204" pitchFamily="34" charset="0"/>
              <a:ea typeface="+mn-ea"/>
              <a:cs typeface="Arial" panose="020B0604020202020204" pitchFamily="34" charset="0"/>
            </a:rPr>
            <a:t> principalement à donner un portrait général du nombre de cibles prioritaires par ODD, et dans l'ensemble du Programme de développement durable à l'horizon 2030. </a:t>
          </a:r>
          <a:endParaRPr lang="fr-CA" sz="1100">
            <a:latin typeface="Arial" panose="020B0604020202020204" pitchFamily="34" charset="0"/>
            <a:cs typeface="Arial" panose="020B0604020202020204" pitchFamily="34" charset="0"/>
          </a:endParaRPr>
        </a:p>
        <a:p>
          <a:endParaRPr lang="fr-CA" sz="1100">
            <a:latin typeface="Arial" panose="020B0604020202020204" pitchFamily="34" charset="0"/>
            <a:cs typeface="Arial" panose="020B0604020202020204" pitchFamily="34" charset="0"/>
          </a:endParaRPr>
        </a:p>
      </xdr:txBody>
    </xdr:sp>
    <xdr:clientData/>
  </xdr:twoCellAnchor>
  <xdr:twoCellAnchor editAs="oneCell">
    <xdr:from>
      <xdr:col>5</xdr:col>
      <xdr:colOff>353785</xdr:colOff>
      <xdr:row>3</xdr:row>
      <xdr:rowOff>0</xdr:rowOff>
    </xdr:from>
    <xdr:to>
      <xdr:col>7</xdr:col>
      <xdr:colOff>983862</xdr:colOff>
      <xdr:row>8</xdr:row>
      <xdr:rowOff>334090</xdr:rowOff>
    </xdr:to>
    <xdr:pic>
      <xdr:nvPicPr>
        <xdr:cNvPr id="2" name="Imag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50285" y="489857"/>
          <a:ext cx="5855220" cy="380391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3</xdr:row>
      <xdr:rowOff>114300</xdr:rowOff>
    </xdr:from>
    <xdr:to>
      <xdr:col>2</xdr:col>
      <xdr:colOff>6894449</xdr:colOff>
      <xdr:row>3</xdr:row>
      <xdr:rowOff>1213756</xdr:rowOff>
    </xdr:to>
    <xdr:pic>
      <xdr:nvPicPr>
        <xdr:cNvPr id="5" name="Image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1028700"/>
          <a:ext cx="10923524" cy="10994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3</xdr:row>
      <xdr:rowOff>1</xdr:rowOff>
    </xdr:from>
    <xdr:to>
      <xdr:col>2</xdr:col>
      <xdr:colOff>1535472</xdr:colOff>
      <xdr:row>4</xdr:row>
      <xdr:rowOff>1860442</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1" y="714376"/>
          <a:ext cx="2247044" cy="22470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1532669</xdr:colOff>
      <xdr:row>4</xdr:row>
      <xdr:rowOff>1866044</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714375"/>
          <a:ext cx="2247044" cy="22470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1536998</xdr:colOff>
      <xdr:row>4</xdr:row>
      <xdr:rowOff>1866044</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909" y="692727"/>
          <a:ext cx="2247044" cy="22470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2720</xdr:colOff>
      <xdr:row>2</xdr:row>
      <xdr:rowOff>159202</xdr:rowOff>
    </xdr:from>
    <xdr:to>
      <xdr:col>2</xdr:col>
      <xdr:colOff>1528585</xdr:colOff>
      <xdr:row>4</xdr:row>
      <xdr:rowOff>1861961</xdr:rowOff>
    </xdr:to>
    <xdr:pic>
      <xdr:nvPicPr>
        <xdr:cNvPr id="2" name="Imag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970" y="703488"/>
          <a:ext cx="2247044" cy="22470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1525865</xdr:colOff>
      <xdr:row>4</xdr:row>
      <xdr:rowOff>1866044</xdr:rowOff>
    </xdr:to>
    <xdr:pic>
      <xdr:nvPicPr>
        <xdr:cNvPr id="3" name="Imag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707571"/>
          <a:ext cx="2247044" cy="22470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tilisateur\Documents\3-Professionnel\&#201;co-conseil\Grille%20d'analyse\R&#233;vision%202014\grille_35_questio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PP"/>
      <sheetName val="Modalités d'utilisation"/>
      <sheetName val="Grille"/>
      <sheetName val="Résultats"/>
      <sheetName val="Interprétation"/>
      <sheetName val="Contacts"/>
      <sheetName val="Citer ce document"/>
    </sheetNames>
    <sheetDataSet>
      <sheetData sheetId="0" refreshError="1"/>
      <sheetData sheetId="1" refreshError="1"/>
      <sheetData sheetId="2">
        <row r="6">
          <cell r="K6" t="str">
            <v>(--)</v>
          </cell>
        </row>
        <row r="7">
          <cell r="K7" t="str">
            <v>(-)</v>
          </cell>
        </row>
        <row r="8">
          <cell r="K8" t="str">
            <v>(0)</v>
          </cell>
        </row>
        <row r="9">
          <cell r="K9" t="str">
            <v>(+)</v>
          </cell>
        </row>
        <row r="10">
          <cell r="K10" t="str">
            <v>(++)</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7" workbookViewId="0">
      <selection activeCell="J1" sqref="J1"/>
    </sheetView>
  </sheetViews>
  <sheetFormatPr baseColWidth="10" defaultColWidth="11.54296875" defaultRowHeight="13" x14ac:dyDescent="0.3"/>
  <cols>
    <col min="1" max="16384" width="11.54296875" style="1"/>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15968"/>
  </sheetPr>
  <dimension ref="A1:AY14"/>
  <sheetViews>
    <sheetView showGridLines="0" zoomScale="60" zoomScaleNormal="60" workbookViewId="0"/>
  </sheetViews>
  <sheetFormatPr baseColWidth="10" defaultColWidth="10.453125" defaultRowHeight="11.5" x14ac:dyDescent="0.25"/>
  <cols>
    <col min="1" max="1" width="1.453125" style="50" customWidth="1"/>
    <col min="2" max="2" width="10.453125" style="59" customWidth="1"/>
    <col min="3" max="3" width="83" style="60" customWidth="1"/>
    <col min="4" max="4" width="46" style="61" customWidth="1"/>
    <col min="5" max="5" width="9.81640625" style="50" customWidth="1"/>
    <col min="6" max="6" width="9.81640625" style="62" customWidth="1"/>
    <col min="7" max="7" width="46" style="61" customWidth="1"/>
    <col min="8" max="8" width="8.81640625" style="61" customWidth="1"/>
    <col min="9" max="9" width="45.453125" style="61" customWidth="1"/>
    <col min="10" max="10" width="20.453125" style="61" customWidth="1"/>
    <col min="11" max="26" width="5.453125" style="50" hidden="1" customWidth="1"/>
    <col min="27" max="27" width="20.453125" style="61" hidden="1" customWidth="1"/>
    <col min="28" max="32" width="10.453125" style="50" hidden="1" customWidth="1"/>
    <col min="33" max="33" width="20.453125" style="61" hidden="1" customWidth="1"/>
    <col min="34" max="38" width="10.453125" style="50" hidden="1" customWidth="1"/>
    <col min="39" max="39" width="20.453125" style="61" hidden="1" customWidth="1"/>
    <col min="40" max="42" width="10.453125" style="50" hidden="1" customWidth="1"/>
    <col min="43" max="43" width="20.453125" style="61" hidden="1" customWidth="1"/>
    <col min="44" max="47" width="10.453125" style="50" hidden="1" customWidth="1"/>
    <col min="48" max="48" width="20.453125" style="61" hidden="1" customWidth="1"/>
    <col min="49" max="49" width="45.453125" style="61" hidden="1" customWidth="1"/>
    <col min="50" max="50" width="45.453125" style="61" customWidth="1"/>
    <col min="51" max="51" width="45.453125" style="61" hidden="1" customWidth="1"/>
    <col min="52" max="16384" width="10.453125" style="50"/>
  </cols>
  <sheetData>
    <row r="1" spans="1:51" s="45" customFormat="1" ht="13" customHeight="1" x14ac:dyDescent="0.3">
      <c r="B1" s="46"/>
      <c r="C1" s="47"/>
      <c r="D1" s="48"/>
      <c r="F1" s="49"/>
      <c r="G1" s="48"/>
      <c r="H1" s="48"/>
      <c r="I1" s="48"/>
      <c r="J1" s="48"/>
      <c r="L1" s="45">
        <v>0</v>
      </c>
      <c r="M1" s="45">
        <v>1</v>
      </c>
      <c r="N1" s="45">
        <v>2</v>
      </c>
      <c r="O1" s="45">
        <v>3</v>
      </c>
      <c r="P1" s="45">
        <v>4</v>
      </c>
      <c r="Q1" s="45">
        <v>5</v>
      </c>
      <c r="AA1" s="37"/>
      <c r="AG1" s="37"/>
      <c r="AM1" s="37"/>
      <c r="AQ1" s="37"/>
      <c r="AV1" s="37"/>
      <c r="AW1" s="48"/>
      <c r="AX1" s="48"/>
      <c r="AY1" s="48"/>
    </row>
    <row r="2" spans="1:51" s="45" customFormat="1" ht="30" customHeight="1" x14ac:dyDescent="0.3">
      <c r="B2" s="431" t="s">
        <v>101</v>
      </c>
      <c r="C2" s="431"/>
      <c r="D2" s="431"/>
      <c r="E2" s="431"/>
      <c r="F2" s="431"/>
      <c r="G2" s="431"/>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83"/>
    </row>
    <row r="3" spans="1:51" s="45" customFormat="1" ht="13" customHeight="1" x14ac:dyDescent="0.25">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row>
    <row r="4" spans="1:51" ht="30" customHeight="1" x14ac:dyDescent="0.25">
      <c r="A4" s="45"/>
      <c r="B4" s="435"/>
      <c r="C4" s="435"/>
      <c r="D4" s="436" t="s">
        <v>0</v>
      </c>
      <c r="E4" s="437"/>
      <c r="F4" s="438" t="s">
        <v>261</v>
      </c>
      <c r="G4" s="439"/>
      <c r="H4" s="440" t="s">
        <v>335</v>
      </c>
      <c r="I4" s="441"/>
      <c r="J4" s="108" t="s">
        <v>274</v>
      </c>
      <c r="K4" s="106"/>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6"/>
      <c r="AX4" s="442" t="s">
        <v>265</v>
      </c>
      <c r="AY4" s="443"/>
    </row>
    <row r="5" spans="1:51" s="52" customFormat="1" ht="170" customHeight="1" x14ac:dyDescent="0.3">
      <c r="A5" s="51"/>
      <c r="B5" s="435"/>
      <c r="C5" s="435"/>
      <c r="D5" s="87" t="s">
        <v>510</v>
      </c>
      <c r="E5" s="101" t="s">
        <v>0</v>
      </c>
      <c r="F5" s="103" t="s">
        <v>261</v>
      </c>
      <c r="G5" s="104" t="s">
        <v>260</v>
      </c>
      <c r="H5" s="102" t="s">
        <v>273</v>
      </c>
      <c r="I5" s="105" t="s">
        <v>271</v>
      </c>
      <c r="J5" s="109" t="s">
        <v>266</v>
      </c>
      <c r="K5" s="107" t="s">
        <v>23</v>
      </c>
      <c r="L5" s="88" t="s">
        <v>12</v>
      </c>
      <c r="M5" s="89" t="s">
        <v>13</v>
      </c>
      <c r="N5" s="90" t="s">
        <v>14</v>
      </c>
      <c r="O5" s="91" t="s">
        <v>15</v>
      </c>
      <c r="P5" s="92" t="s">
        <v>16</v>
      </c>
      <c r="Q5" s="93" t="s">
        <v>17</v>
      </c>
      <c r="R5" s="94" t="s">
        <v>18</v>
      </c>
      <c r="S5" s="95" t="s">
        <v>34</v>
      </c>
      <c r="T5" s="95" t="s">
        <v>35</v>
      </c>
      <c r="U5" s="95" t="s">
        <v>24</v>
      </c>
      <c r="V5" s="95" t="s">
        <v>44</v>
      </c>
      <c r="W5" s="95" t="s">
        <v>45</v>
      </c>
      <c r="X5" s="95" t="s">
        <v>47</v>
      </c>
      <c r="Y5" s="95" t="s">
        <v>46</v>
      </c>
      <c r="Z5" s="95" t="s">
        <v>33</v>
      </c>
      <c r="AA5" s="96" t="s">
        <v>19</v>
      </c>
      <c r="AB5" s="97" t="s">
        <v>36</v>
      </c>
      <c r="AC5" s="97" t="s">
        <v>37</v>
      </c>
      <c r="AD5" s="97" t="s">
        <v>25</v>
      </c>
      <c r="AE5" s="97" t="s">
        <v>38</v>
      </c>
      <c r="AF5" s="97" t="s">
        <v>26</v>
      </c>
      <c r="AG5" s="96" t="s">
        <v>22</v>
      </c>
      <c r="AH5" s="97" t="s">
        <v>39</v>
      </c>
      <c r="AI5" s="97" t="s">
        <v>41</v>
      </c>
      <c r="AJ5" s="97" t="s">
        <v>42</v>
      </c>
      <c r="AK5" s="97" t="s">
        <v>30</v>
      </c>
      <c r="AL5" s="97" t="s">
        <v>40</v>
      </c>
      <c r="AM5" s="96" t="s">
        <v>31</v>
      </c>
      <c r="AN5" s="97" t="s">
        <v>27</v>
      </c>
      <c r="AO5" s="97" t="s">
        <v>28</v>
      </c>
      <c r="AP5" s="97" t="s">
        <v>29</v>
      </c>
      <c r="AQ5" s="96" t="s">
        <v>43</v>
      </c>
      <c r="AR5" s="97" t="s">
        <v>48</v>
      </c>
      <c r="AS5" s="97" t="s">
        <v>49</v>
      </c>
      <c r="AT5" s="97" t="s">
        <v>50</v>
      </c>
      <c r="AU5" s="97" t="s">
        <v>51</v>
      </c>
      <c r="AV5" s="96" t="s">
        <v>32</v>
      </c>
      <c r="AW5" s="98" t="s">
        <v>11</v>
      </c>
      <c r="AX5" s="99" t="s">
        <v>511</v>
      </c>
      <c r="AY5" s="100" t="s">
        <v>52</v>
      </c>
    </row>
    <row r="6" spans="1:51" s="65" customFormat="1" ht="30" customHeight="1" x14ac:dyDescent="0.35">
      <c r="A6" s="64"/>
      <c r="B6" s="433" t="s">
        <v>513</v>
      </c>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row>
    <row r="7" spans="1:51" s="57" customFormat="1" ht="114" customHeight="1" x14ac:dyDescent="0.35">
      <c r="A7" s="56"/>
      <c r="B7" s="374" t="s">
        <v>102</v>
      </c>
      <c r="C7" s="380" t="s">
        <v>362</v>
      </c>
      <c r="D7" s="255"/>
      <c r="E7" s="255"/>
      <c r="F7" s="273"/>
      <c r="G7" s="273"/>
      <c r="H7" s="291"/>
      <c r="I7" s="291"/>
      <c r="J7" s="136" t="str">
        <f>S7</f>
        <v/>
      </c>
      <c r="K7" s="137">
        <f>E7*10+F7</f>
        <v>0</v>
      </c>
      <c r="L7" s="137" t="b">
        <f>OR(K7=31)</f>
        <v>0</v>
      </c>
      <c r="M7" s="137" t="b">
        <f>OR(K7=21,K7=32)</f>
        <v>0</v>
      </c>
      <c r="N7" s="137" t="b">
        <f>OR(K7=22,K7=33)</f>
        <v>0</v>
      </c>
      <c r="O7" s="137" t="b">
        <f>OR(K7=11,K7=12)</f>
        <v>0</v>
      </c>
      <c r="P7" s="137" t="b">
        <f>OR(K7=23,K7=34)</f>
        <v>0</v>
      </c>
      <c r="Q7" s="137" t="b">
        <f>OR(K7=13,K7=14,K7=24)</f>
        <v>0</v>
      </c>
      <c r="R7" s="137" t="b">
        <f>OR(K7=1,K7=2,K7=3,K7=4)</f>
        <v>0</v>
      </c>
      <c r="S7" s="138" t="str">
        <f t="shared" ref="S7:S14" si="0">IF(COUNTA(E7:F7)&lt;2,"",(IF(L7=TRUE,$L$5,IF(M7=TRUE,$M$5,IF(N7=TRUE,$N$5,IF(O7=TRUE,$O$5,IF(P7=TRUE,$P$5,IF(Q7=TRUE,$Q$5,IF(R7=TRUE,$R$5,0)))))))))</f>
        <v/>
      </c>
      <c r="T7" s="139" t="str">
        <f t="shared" ref="T7:T14" si="1">IF(COUNTA(E7:F7)&lt;2,"",(IF(L7=TRUE,6,IF(M7=TRUE,5,IF(N7=TRUE,4,IF(O7=TRUE,3,IF(P7=TRUE,2,IF(Q7=TRUE,1,IF(R7=TRUE,0,0)))))))))</f>
        <v/>
      </c>
      <c r="U7" s="140" t="e">
        <f t="shared" ref="U7:U14" si="2">T7*10+H7</f>
        <v>#VALUE!</v>
      </c>
      <c r="V7" s="137" t="e">
        <f>OR(U7=61,U7=62,U7=63)</f>
        <v>#VALUE!</v>
      </c>
      <c r="W7" s="137" t="e">
        <f>OR(U7=51,U7=52)</f>
        <v>#VALUE!</v>
      </c>
      <c r="X7" s="137" t="e">
        <f>OR(U7=31,U7=41,U7=42,U7=53)</f>
        <v>#VALUE!</v>
      </c>
      <c r="Y7" s="137" t="e">
        <f>OR(U7=21,U7=32)</f>
        <v>#VALUE!</v>
      </c>
      <c r="Z7" s="137" t="e">
        <f>AND(V7=FALSE,W7=FALSE,X7=FALSE,Y7=FALSE)</f>
        <v>#VALUE!</v>
      </c>
      <c r="AA7" s="141" t="str">
        <f>IF(COUNTA(E7:F7:H7)&lt;3,"",(IF(V7=TRUE,$V$5,IF(W7=TRUE,$W$5,IF(X7=TRUE,$X$5,IF(Y7=TRUE,$Y$5,"Non"))))))</f>
        <v/>
      </c>
      <c r="AB7" s="137" t="e">
        <f>OR(U7=61,U7=62,U7=51,U7=52)</f>
        <v>#VALUE!</v>
      </c>
      <c r="AC7" s="137" t="e">
        <f>OR(U7=41,U7=42)</f>
        <v>#VALUE!</v>
      </c>
      <c r="AD7" s="137" t="e">
        <f>OR(U7=31,U7=32,U7=63,U7=64,U7=53,U7=54,)</f>
        <v>#VALUE!</v>
      </c>
      <c r="AE7" s="137" t="e">
        <f>OR(U7=21,U7=22,)</f>
        <v>#VALUE!</v>
      </c>
      <c r="AF7" s="137" t="e">
        <f>OR(U7=11,U7=12,U7=13,U7=23,)</f>
        <v>#VALUE!</v>
      </c>
      <c r="AG7" s="141" t="str">
        <f>IF(COUNTA(E7:F7:H7)&lt;3,"",(IF(AB7=TRUE,$AB$5,IF(AC7=TRUE,$AC$5,IF(AD7=TRUE,$AD$5,IF(AE7=TRUE,$AE$5,IF(AF7=TRUE,$AF$5,"Aucune")))))))</f>
        <v/>
      </c>
      <c r="AH7" s="137" t="e">
        <f>OR(U7=62,U7=52,U7=42)</f>
        <v>#VALUE!</v>
      </c>
      <c r="AI7" s="137" t="e">
        <f>OR(U7=63,U7=53,U7=43,U7=64,U7=54)</f>
        <v>#VALUE!</v>
      </c>
      <c r="AJ7" s="137" t="e">
        <f>OR(U7=61,U7=51,U7=41)</f>
        <v>#VALUE!</v>
      </c>
      <c r="AK7" s="137" t="e">
        <f>OR(U7=44,U7=32,U7=33,U7=34)</f>
        <v>#VALUE!</v>
      </c>
      <c r="AL7" s="137" t="e">
        <f>OR(U7=22,U7=23,U7=24,U7=12,U7=13,U7=14)</f>
        <v>#VALUE!</v>
      </c>
      <c r="AM7" s="141" t="str">
        <f>IF(COUNTA(E7:F7:H7)&lt;3,"",(IF(AH7=TRUE,$AH$5,IF(AI7=TRUE,$AI$5,IF(AJ7=TRUE,$AJ$5,IF(AK7=TRUE,$AK$5,IF(AL7=TRUE,$AL$5,"Aucune")))))))</f>
        <v/>
      </c>
      <c r="AN7" s="137" t="e">
        <f>OR(U7=61,U7=62,U7=63,U7=51,U7=52,U7=53)</f>
        <v>#VALUE!</v>
      </c>
      <c r="AO7" s="137" t="e">
        <f>OR(U7=41,U7=42,U7=43,U7=31,U7=32,U7=33)</f>
        <v>#VALUE!</v>
      </c>
      <c r="AP7" s="137" t="e">
        <f>OR(U7=21,U7=22,U7=23,U7=11,U7=12,U7=13)</f>
        <v>#VALUE!</v>
      </c>
      <c r="AQ7" s="141" t="str">
        <f>IF(COUNTA(E7:F7:H7)&lt;3,"",(IF(AN7=TRUE,$AN$5,IF(AO7=TRUE,$AO$5,IF(AP7=TRUE,$AP$5,"Aucune action requise")))))</f>
        <v/>
      </c>
      <c r="AR7" s="137" t="e">
        <f>OR(U7=61,U7=51,U7=41,U7=31,U7=21)</f>
        <v>#VALUE!</v>
      </c>
      <c r="AS7" s="137" t="e">
        <f>OR(U7=62,U7=52,U7=42,U7=32,U7=22,U7=63,U7=53)</f>
        <v>#VALUE!</v>
      </c>
      <c r="AT7" s="137" t="e">
        <f>OR(U7=43,U7=33,U7=23,U7=34,U7=24)</f>
        <v>#VALUE!</v>
      </c>
      <c r="AU7" s="137" t="e">
        <f>OR(U7=64,U7=54,U7=44)</f>
        <v>#VALUE!</v>
      </c>
      <c r="AV7" s="141" t="str">
        <f>IF(COUNTA(E7:F7:H7)&lt;3,"",(IF(AR7=TRUE,$AR$5,IF(AS7=TRUE,$AS$5,IF(AT7=TRUE,$AT$5,IF(AU7=TRUE,$AU$5,"Aucun"))))))</f>
        <v/>
      </c>
      <c r="AW7" s="142"/>
      <c r="AX7" s="309"/>
      <c r="AY7" s="69"/>
    </row>
    <row r="8" spans="1:51" s="57" customFormat="1" ht="114" customHeight="1" x14ac:dyDescent="0.35">
      <c r="A8" s="56"/>
      <c r="B8" s="374" t="s">
        <v>103</v>
      </c>
      <c r="C8" s="380" t="s">
        <v>363</v>
      </c>
      <c r="D8" s="255"/>
      <c r="E8" s="255"/>
      <c r="F8" s="273"/>
      <c r="G8" s="273"/>
      <c r="H8" s="291"/>
      <c r="I8" s="291"/>
      <c r="J8" s="136" t="str">
        <f t="shared" ref="J8:J14" si="3">S8</f>
        <v/>
      </c>
      <c r="K8" s="137">
        <f t="shared" ref="K8:K14" si="4">E8*10+F8</f>
        <v>0</v>
      </c>
      <c r="L8" s="137" t="b">
        <f t="shared" ref="L8:L14" si="5">OR(K8=31)</f>
        <v>0</v>
      </c>
      <c r="M8" s="137" t="b">
        <f t="shared" ref="M8:M14" si="6">OR(K8=21,K8=32)</f>
        <v>0</v>
      </c>
      <c r="N8" s="137" t="b">
        <f t="shared" ref="N8:N14" si="7">OR(K8=22,K8=33)</f>
        <v>0</v>
      </c>
      <c r="O8" s="137" t="b">
        <f t="shared" ref="O8:O14" si="8">OR(K8=11,K8=12)</f>
        <v>0</v>
      </c>
      <c r="P8" s="137" t="b">
        <f t="shared" ref="P8:P14" si="9">OR(K8=23,K8=34)</f>
        <v>0</v>
      </c>
      <c r="Q8" s="137" t="b">
        <f t="shared" ref="Q8:Q14" si="10">OR(K8=13,K8=14,K8=24)</f>
        <v>0</v>
      </c>
      <c r="R8" s="137" t="b">
        <f t="shared" ref="R8:R14" si="11">OR(K8=1,K8=2,K8=3,K8=4)</f>
        <v>0</v>
      </c>
      <c r="S8" s="138" t="str">
        <f t="shared" si="0"/>
        <v/>
      </c>
      <c r="T8" s="139" t="str">
        <f t="shared" si="1"/>
        <v/>
      </c>
      <c r="U8" s="140" t="e">
        <f t="shared" si="2"/>
        <v>#VALUE!</v>
      </c>
      <c r="V8" s="137" t="e">
        <f t="shared" ref="V8:V14" si="12">OR(U8=61,U8=62,U8=63)</f>
        <v>#VALUE!</v>
      </c>
      <c r="W8" s="137" t="e">
        <f t="shared" ref="W8:W14" si="13">OR(U8=51,U8=52)</f>
        <v>#VALUE!</v>
      </c>
      <c r="X8" s="137" t="e">
        <f t="shared" ref="X8:X14" si="14">OR(U8=31,U8=41,U8=42,U8=53)</f>
        <v>#VALUE!</v>
      </c>
      <c r="Y8" s="137" t="e">
        <f t="shared" ref="Y8:Y14" si="15">OR(U8=21,U8=32)</f>
        <v>#VALUE!</v>
      </c>
      <c r="Z8" s="137" t="e">
        <f t="shared" ref="Z8:Z14" si="16">AND(V8=FALSE,W8=FALSE,X8=FALSE,Y8=FALSE)</f>
        <v>#VALUE!</v>
      </c>
      <c r="AA8" s="141" t="str">
        <f>IF(COUNTA(E8:F8:H8)&lt;3,"",(IF(V8=TRUE,$V$5,IF(W8=TRUE,$W$5,IF(X8=TRUE,$X$5,IF(Y8=TRUE,$Y$5,"Non"))))))</f>
        <v/>
      </c>
      <c r="AB8" s="137" t="e">
        <f t="shared" ref="AB8:AB14" si="17">OR(U8=61,U8=62,U8=51,U8=52)</f>
        <v>#VALUE!</v>
      </c>
      <c r="AC8" s="137" t="e">
        <f t="shared" ref="AC8:AC14" si="18">OR(U8=41,U8=42)</f>
        <v>#VALUE!</v>
      </c>
      <c r="AD8" s="137" t="e">
        <f t="shared" ref="AD8:AD14" si="19">OR(U8=31,U8=32,U8=63,U8=64,U8=53,U8=54,)</f>
        <v>#VALUE!</v>
      </c>
      <c r="AE8" s="137" t="e">
        <f t="shared" ref="AE8:AE14" si="20">OR(U8=21,U8=22,)</f>
        <v>#VALUE!</v>
      </c>
      <c r="AF8" s="137" t="e">
        <f t="shared" ref="AF8:AF14" si="21">OR(U8=11,U8=12,U8=13,U8=23,)</f>
        <v>#VALUE!</v>
      </c>
      <c r="AG8" s="141" t="str">
        <f>IF(COUNTA(E8:F8:H8)&lt;3,"",(IF(AB8=TRUE,$AB$5,IF(AC8=TRUE,$AC$5,IF(AD8=TRUE,$AD$5,IF(AE8=TRUE,$AE$5,IF(AF8=TRUE,$AF$5,"Aucune")))))))</f>
        <v/>
      </c>
      <c r="AH8" s="137" t="e">
        <f t="shared" ref="AH8:AH14" si="22">OR(U8=62,U8=52,U8=42)</f>
        <v>#VALUE!</v>
      </c>
      <c r="AI8" s="137" t="e">
        <f t="shared" ref="AI8:AI14" si="23">OR(U8=63,U8=53,U8=43,U8=64,U8=54)</f>
        <v>#VALUE!</v>
      </c>
      <c r="AJ8" s="137" t="e">
        <f t="shared" ref="AJ8:AJ14" si="24">OR(U8=61,U8=51,U8=41)</f>
        <v>#VALUE!</v>
      </c>
      <c r="AK8" s="137" t="e">
        <f t="shared" ref="AK8:AK14" si="25">OR(U8=44,U8=32,U8=33,U8=34)</f>
        <v>#VALUE!</v>
      </c>
      <c r="AL8" s="137" t="e">
        <f t="shared" ref="AL8:AL14" si="26">OR(U8=22,U8=23,U8=24,U8=12,U8=13,U8=14)</f>
        <v>#VALUE!</v>
      </c>
      <c r="AM8" s="141" t="str">
        <f>IF(COUNTA(E8:F8:H8)&lt;3,"",(IF(AH8=TRUE,$AH$5,IF(AI8=TRUE,$AI$5,IF(AJ8=TRUE,$AJ$5,IF(AK8=TRUE,$AK$5,IF(AL8=TRUE,$AL$5,"Aucune")))))))</f>
        <v/>
      </c>
      <c r="AN8" s="137" t="e">
        <f t="shared" ref="AN8:AN14" si="27">OR(U8=61,U8=62,U8=63,U8=51,U8=52,U8=53)</f>
        <v>#VALUE!</v>
      </c>
      <c r="AO8" s="137" t="e">
        <f t="shared" ref="AO8:AO14" si="28">OR(U8=41,U8=42,U8=43,U8=31,U8=32,U8=33)</f>
        <v>#VALUE!</v>
      </c>
      <c r="AP8" s="137" t="e">
        <f t="shared" ref="AP8:AP14" si="29">OR(U8=21,U8=22,U8=23,U8=11,U8=12,U8=13)</f>
        <v>#VALUE!</v>
      </c>
      <c r="AQ8" s="141" t="str">
        <f>IF(COUNTA(E8:F8:H8)&lt;3,"",(IF(AN8=TRUE,$AN$5,IF(AO8=TRUE,$AO$5,IF(AP8=TRUE,$AP$5,"Aucune action requise")))))</f>
        <v/>
      </c>
      <c r="AR8" s="137" t="e">
        <f t="shared" ref="AR8:AR14" si="30">OR(U8=61,U8=51,U8=41,U8=31,U8=21)</f>
        <v>#VALUE!</v>
      </c>
      <c r="AS8" s="137" t="e">
        <f t="shared" ref="AS8:AS14" si="31">OR(U8=62,U8=52,U8=42,U8=32,U8=22,U8=63,U8=53)</f>
        <v>#VALUE!</v>
      </c>
      <c r="AT8" s="137" t="e">
        <f t="shared" ref="AT8:AT14" si="32">OR(U8=43,U8=33,U8=23,U8=34,U8=24)</f>
        <v>#VALUE!</v>
      </c>
      <c r="AU8" s="137" t="e">
        <f t="shared" ref="AU8:AU14" si="33">OR(U8=64,U8=54,U8=44)</f>
        <v>#VALUE!</v>
      </c>
      <c r="AV8" s="141" t="str">
        <f>IF(COUNTA(E8:F8:H8)&lt;3,"",(IF(AR8=TRUE,$AR$5,IF(AS8=TRUE,$AS$5,IF(AT8=TRUE,$AT$5,IF(AU8=TRUE,$AU$5,"Aucun"))))))</f>
        <v/>
      </c>
      <c r="AW8" s="142"/>
      <c r="AX8" s="309"/>
      <c r="AY8" s="70"/>
    </row>
    <row r="9" spans="1:51" s="57" customFormat="1" ht="114" customHeight="1" x14ac:dyDescent="0.35">
      <c r="A9" s="56"/>
      <c r="B9" s="374" t="s">
        <v>104</v>
      </c>
      <c r="C9" s="380" t="s">
        <v>364</v>
      </c>
      <c r="D9" s="255"/>
      <c r="E9" s="255"/>
      <c r="F9" s="273"/>
      <c r="G9" s="273"/>
      <c r="H9" s="291"/>
      <c r="I9" s="291"/>
      <c r="J9" s="136" t="str">
        <f t="shared" si="3"/>
        <v/>
      </c>
      <c r="K9" s="137">
        <f t="shared" si="4"/>
        <v>0</v>
      </c>
      <c r="L9" s="137" t="b">
        <f t="shared" si="5"/>
        <v>0</v>
      </c>
      <c r="M9" s="137" t="b">
        <f t="shared" si="6"/>
        <v>0</v>
      </c>
      <c r="N9" s="137" t="b">
        <f t="shared" si="7"/>
        <v>0</v>
      </c>
      <c r="O9" s="137" t="b">
        <f t="shared" si="8"/>
        <v>0</v>
      </c>
      <c r="P9" s="137" t="b">
        <f t="shared" si="9"/>
        <v>0</v>
      </c>
      <c r="Q9" s="137" t="b">
        <f t="shared" si="10"/>
        <v>0</v>
      </c>
      <c r="R9" s="137" t="b">
        <f t="shared" si="11"/>
        <v>0</v>
      </c>
      <c r="S9" s="138" t="str">
        <f t="shared" si="0"/>
        <v/>
      </c>
      <c r="T9" s="139" t="str">
        <f t="shared" si="1"/>
        <v/>
      </c>
      <c r="U9" s="140" t="e">
        <f t="shared" si="2"/>
        <v>#VALUE!</v>
      </c>
      <c r="V9" s="137" t="e">
        <f t="shared" si="12"/>
        <v>#VALUE!</v>
      </c>
      <c r="W9" s="137" t="e">
        <f t="shared" si="13"/>
        <v>#VALUE!</v>
      </c>
      <c r="X9" s="137" t="e">
        <f t="shared" si="14"/>
        <v>#VALUE!</v>
      </c>
      <c r="Y9" s="137" t="e">
        <f t="shared" si="15"/>
        <v>#VALUE!</v>
      </c>
      <c r="Z9" s="137" t="e">
        <f t="shared" si="16"/>
        <v>#VALUE!</v>
      </c>
      <c r="AA9" s="141" t="str">
        <f>IF(COUNTA(E9:F9:H9)&lt;3,"",(IF(V9=TRUE,$V$5,IF(W9=TRUE,$W$5,IF(X9=TRUE,$X$5,IF(Y9=TRUE,$Y$5,"Non"))))))</f>
        <v/>
      </c>
      <c r="AB9" s="137" t="e">
        <f t="shared" si="17"/>
        <v>#VALUE!</v>
      </c>
      <c r="AC9" s="137" t="e">
        <f t="shared" si="18"/>
        <v>#VALUE!</v>
      </c>
      <c r="AD9" s="137" t="e">
        <f t="shared" si="19"/>
        <v>#VALUE!</v>
      </c>
      <c r="AE9" s="137" t="e">
        <f t="shared" si="20"/>
        <v>#VALUE!</v>
      </c>
      <c r="AF9" s="137" t="e">
        <f t="shared" si="21"/>
        <v>#VALUE!</v>
      </c>
      <c r="AG9" s="141" t="str">
        <f>IF(COUNTA(E9:F9:H9)&lt;3,"",(IF(AB9=TRUE,$AB$5,IF(AC9=TRUE,$AC$5,IF(AD9=TRUE,$AD$5,IF(AE9=TRUE,$AE$5,IF(AF9=TRUE,$AF$5,"Aucune")))))))</f>
        <v/>
      </c>
      <c r="AH9" s="137" t="e">
        <f t="shared" si="22"/>
        <v>#VALUE!</v>
      </c>
      <c r="AI9" s="137" t="e">
        <f t="shared" si="23"/>
        <v>#VALUE!</v>
      </c>
      <c r="AJ9" s="137" t="e">
        <f t="shared" si="24"/>
        <v>#VALUE!</v>
      </c>
      <c r="AK9" s="137" t="e">
        <f t="shared" si="25"/>
        <v>#VALUE!</v>
      </c>
      <c r="AL9" s="137" t="e">
        <f t="shared" si="26"/>
        <v>#VALUE!</v>
      </c>
      <c r="AM9" s="141" t="str">
        <f>IF(COUNTA(E9:F9:H9)&lt;3,"",(IF(AH9=TRUE,$AH$5,IF(AI9=TRUE,$AI$5,IF(AJ9=TRUE,$AJ$5,IF(AK9=TRUE,$AK$5,IF(AL9=TRUE,$AL$5,"Aucune")))))))</f>
        <v/>
      </c>
      <c r="AN9" s="137" t="e">
        <f t="shared" si="27"/>
        <v>#VALUE!</v>
      </c>
      <c r="AO9" s="137" t="e">
        <f t="shared" si="28"/>
        <v>#VALUE!</v>
      </c>
      <c r="AP9" s="137" t="e">
        <f t="shared" si="29"/>
        <v>#VALUE!</v>
      </c>
      <c r="AQ9" s="141" t="str">
        <f>IF(COUNTA(E9:F9:H9)&lt;3,"",(IF(AN9=TRUE,$AN$5,IF(AO9=TRUE,$AO$5,IF(AP9=TRUE,$AP$5,"Aucune action requise")))))</f>
        <v/>
      </c>
      <c r="AR9" s="137" t="e">
        <f t="shared" si="30"/>
        <v>#VALUE!</v>
      </c>
      <c r="AS9" s="137" t="e">
        <f t="shared" si="31"/>
        <v>#VALUE!</v>
      </c>
      <c r="AT9" s="137" t="e">
        <f t="shared" si="32"/>
        <v>#VALUE!</v>
      </c>
      <c r="AU9" s="137" t="e">
        <f t="shared" si="33"/>
        <v>#VALUE!</v>
      </c>
      <c r="AV9" s="141" t="str">
        <f>IF(COUNTA(E9:F9:H9)&lt;3,"",(IF(AR9=TRUE,$AR$5,IF(AS9=TRUE,$AS$5,IF(AT9=TRUE,$AT$5,IF(AU9=TRUE,$AU$5,"Aucun"))))))</f>
        <v/>
      </c>
      <c r="AW9" s="142"/>
      <c r="AX9" s="309"/>
      <c r="AY9" s="70"/>
    </row>
    <row r="10" spans="1:51" s="57" customFormat="1" ht="114" customHeight="1" x14ac:dyDescent="0.35">
      <c r="A10" s="56"/>
      <c r="B10" s="374" t="s">
        <v>105</v>
      </c>
      <c r="C10" s="380" t="s">
        <v>365</v>
      </c>
      <c r="D10" s="255"/>
      <c r="E10" s="255"/>
      <c r="F10" s="273"/>
      <c r="G10" s="273"/>
      <c r="H10" s="291"/>
      <c r="I10" s="291"/>
      <c r="J10" s="136" t="str">
        <f t="shared" si="3"/>
        <v/>
      </c>
      <c r="K10" s="137">
        <f t="shared" si="4"/>
        <v>0</v>
      </c>
      <c r="L10" s="137" t="b">
        <f t="shared" si="5"/>
        <v>0</v>
      </c>
      <c r="M10" s="137" t="b">
        <f t="shared" si="6"/>
        <v>0</v>
      </c>
      <c r="N10" s="137" t="b">
        <f t="shared" si="7"/>
        <v>0</v>
      </c>
      <c r="O10" s="137" t="b">
        <f t="shared" si="8"/>
        <v>0</v>
      </c>
      <c r="P10" s="137" t="b">
        <f t="shared" si="9"/>
        <v>0</v>
      </c>
      <c r="Q10" s="137" t="b">
        <f t="shared" si="10"/>
        <v>0</v>
      </c>
      <c r="R10" s="137" t="b">
        <f t="shared" si="11"/>
        <v>0</v>
      </c>
      <c r="S10" s="138" t="str">
        <f t="shared" si="0"/>
        <v/>
      </c>
      <c r="T10" s="139" t="str">
        <f t="shared" si="1"/>
        <v/>
      </c>
      <c r="U10" s="140" t="e">
        <f t="shared" si="2"/>
        <v>#VALUE!</v>
      </c>
      <c r="V10" s="137" t="e">
        <f t="shared" si="12"/>
        <v>#VALUE!</v>
      </c>
      <c r="W10" s="137" t="e">
        <f t="shared" si="13"/>
        <v>#VALUE!</v>
      </c>
      <c r="X10" s="137" t="e">
        <f t="shared" si="14"/>
        <v>#VALUE!</v>
      </c>
      <c r="Y10" s="137" t="e">
        <f t="shared" si="15"/>
        <v>#VALUE!</v>
      </c>
      <c r="Z10" s="137" t="e">
        <f t="shared" si="16"/>
        <v>#VALUE!</v>
      </c>
      <c r="AA10" s="141" t="str">
        <f>IF(COUNTA(E10:F10:H10)&lt;3,"",(IF(V10=TRUE,$V$5,IF(W10=TRUE,$W$5,IF(X10=TRUE,$X$5,IF(Y10=TRUE,$Y$5,"Non"))))))</f>
        <v/>
      </c>
      <c r="AB10" s="137" t="e">
        <f t="shared" si="17"/>
        <v>#VALUE!</v>
      </c>
      <c r="AC10" s="137" t="e">
        <f t="shared" si="18"/>
        <v>#VALUE!</v>
      </c>
      <c r="AD10" s="137" t="e">
        <f t="shared" si="19"/>
        <v>#VALUE!</v>
      </c>
      <c r="AE10" s="137" t="e">
        <f t="shared" si="20"/>
        <v>#VALUE!</v>
      </c>
      <c r="AF10" s="137" t="e">
        <f t="shared" si="21"/>
        <v>#VALUE!</v>
      </c>
      <c r="AG10" s="141" t="str">
        <f>IF(COUNTA(E10:F10:H10)&lt;3,"",(IF(AB10=TRUE,$AB$5,IF(AC10=TRUE,$AC$5,IF(AD10=TRUE,$AD$5,IF(AE10=TRUE,$AE$5,IF(AF10=TRUE,$AF$5,"Aucune")))))))</f>
        <v/>
      </c>
      <c r="AH10" s="137" t="e">
        <f t="shared" si="22"/>
        <v>#VALUE!</v>
      </c>
      <c r="AI10" s="137" t="e">
        <f t="shared" si="23"/>
        <v>#VALUE!</v>
      </c>
      <c r="AJ10" s="137" t="e">
        <f t="shared" si="24"/>
        <v>#VALUE!</v>
      </c>
      <c r="AK10" s="137" t="e">
        <f t="shared" si="25"/>
        <v>#VALUE!</v>
      </c>
      <c r="AL10" s="137" t="e">
        <f t="shared" si="26"/>
        <v>#VALUE!</v>
      </c>
      <c r="AM10" s="141" t="str">
        <f>IF(COUNTA(E10:F10:H10)&lt;3,"",(IF(AH10=TRUE,$AH$5,IF(AI10=TRUE,$AI$5,IF(AJ10=TRUE,$AJ$5,IF(AK10=TRUE,$AK$5,IF(AL10=TRUE,$AL$5,"Aucune")))))))</f>
        <v/>
      </c>
      <c r="AN10" s="137" t="e">
        <f t="shared" si="27"/>
        <v>#VALUE!</v>
      </c>
      <c r="AO10" s="137" t="e">
        <f t="shared" si="28"/>
        <v>#VALUE!</v>
      </c>
      <c r="AP10" s="137" t="e">
        <f t="shared" si="29"/>
        <v>#VALUE!</v>
      </c>
      <c r="AQ10" s="141" t="str">
        <f>IF(COUNTA(E10:F10:H10)&lt;3,"",(IF(AN10=TRUE,$AN$5,IF(AO10=TRUE,$AO$5,IF(AP10=TRUE,$AP$5,"Aucune action requise")))))</f>
        <v/>
      </c>
      <c r="AR10" s="137" t="e">
        <f t="shared" si="30"/>
        <v>#VALUE!</v>
      </c>
      <c r="AS10" s="137" t="e">
        <f t="shared" si="31"/>
        <v>#VALUE!</v>
      </c>
      <c r="AT10" s="137" t="e">
        <f t="shared" si="32"/>
        <v>#VALUE!</v>
      </c>
      <c r="AU10" s="137" t="e">
        <f t="shared" si="33"/>
        <v>#VALUE!</v>
      </c>
      <c r="AV10" s="141" t="str">
        <f>IF(COUNTA(E10:F10:H10)&lt;3,"",(IF(AR10=TRUE,$AR$5,IF(AS10=TRUE,$AS$5,IF(AT10=TRUE,$AT$5,IF(AU10=TRUE,$AU$5,"Aucun"))))))</f>
        <v/>
      </c>
      <c r="AW10" s="142"/>
      <c r="AX10" s="309"/>
      <c r="AY10" s="70"/>
    </row>
    <row r="11" spans="1:51" s="57" customFormat="1" ht="114" customHeight="1" x14ac:dyDescent="0.35">
      <c r="A11" s="56"/>
      <c r="B11" s="374" t="s">
        <v>106</v>
      </c>
      <c r="C11" s="380" t="s">
        <v>369</v>
      </c>
      <c r="D11" s="255"/>
      <c r="E11" s="255"/>
      <c r="F11" s="273"/>
      <c r="G11" s="273"/>
      <c r="H11" s="291"/>
      <c r="I11" s="291"/>
      <c r="J11" s="136" t="str">
        <f>S11</f>
        <v/>
      </c>
      <c r="K11" s="137">
        <f>E11*10+F11</f>
        <v>0</v>
      </c>
      <c r="L11" s="137" t="b">
        <f>OR(K11=31)</f>
        <v>0</v>
      </c>
      <c r="M11" s="137" t="b">
        <f>OR(K11=21,K11=32)</f>
        <v>0</v>
      </c>
      <c r="N11" s="137" t="b">
        <f>OR(K11=22,K11=33)</f>
        <v>0</v>
      </c>
      <c r="O11" s="137" t="b">
        <f>OR(K11=11,K11=12)</f>
        <v>0</v>
      </c>
      <c r="P11" s="137" t="b">
        <f>OR(K11=23,K11=34)</f>
        <v>0</v>
      </c>
      <c r="Q11" s="137" t="b">
        <f>OR(K11=13,K11=14,K11=24)</f>
        <v>0</v>
      </c>
      <c r="R11" s="137" t="b">
        <f>OR(K11=1,K11=2,K11=3,K11=4)</f>
        <v>0</v>
      </c>
      <c r="S11" s="138" t="str">
        <f t="shared" si="0"/>
        <v/>
      </c>
      <c r="T11" s="139" t="str">
        <f t="shared" si="1"/>
        <v/>
      </c>
      <c r="U11" s="140" t="e">
        <f t="shared" si="2"/>
        <v>#VALUE!</v>
      </c>
      <c r="V11" s="137" t="e">
        <f>OR(U11=61,U11=62,U11=63)</f>
        <v>#VALUE!</v>
      </c>
      <c r="W11" s="137" t="e">
        <f>OR(U11=51,U11=52)</f>
        <v>#VALUE!</v>
      </c>
      <c r="X11" s="137" t="e">
        <f>OR(U11=31,U11=41,U11=42,U11=53)</f>
        <v>#VALUE!</v>
      </c>
      <c r="Y11" s="137" t="e">
        <f>OR(U11=21,U11=32)</f>
        <v>#VALUE!</v>
      </c>
      <c r="Z11" s="137" t="e">
        <f>AND(V11=FALSE,W11=FALSE,X11=FALSE,Y11=FALSE)</f>
        <v>#VALUE!</v>
      </c>
      <c r="AA11" s="141" t="str">
        <f>IF(COUNTA(E11:F11:H11)&lt;3,"",(IF(V11=TRUE,$V$5,IF(W11=TRUE,$W$5,IF(X11=TRUE,$X$5,IF(Y11=TRUE,$Y$5,"Non"))))))</f>
        <v/>
      </c>
      <c r="AB11" s="137" t="e">
        <f>OR(U11=61,U11=62,U11=51,U11=52)</f>
        <v>#VALUE!</v>
      </c>
      <c r="AC11" s="137" t="e">
        <f>OR(U11=41,U11=42)</f>
        <v>#VALUE!</v>
      </c>
      <c r="AD11" s="137" t="e">
        <f>OR(U11=31,U11=32,U11=63,U11=64,U11=53,U11=54,)</f>
        <v>#VALUE!</v>
      </c>
      <c r="AE11" s="137" t="e">
        <f>OR(U11=21,U11=22,)</f>
        <v>#VALUE!</v>
      </c>
      <c r="AF11" s="137" t="e">
        <f>OR(U11=11,U11=12,U11=13,U11=23,)</f>
        <v>#VALUE!</v>
      </c>
      <c r="AG11" s="141" t="str">
        <f>IF(COUNTA(E11:F11:H11)&lt;3,"",(IF(AB11=TRUE,$AB$5,IF(AC11=TRUE,$AC$5,IF(AD11=TRUE,$AD$5,IF(AE11=TRUE,$AE$5,IF(AF11=TRUE,$AF$5,"Aucune")))))))</f>
        <v/>
      </c>
      <c r="AH11" s="137" t="e">
        <f>OR(U11=62,U11=52,U11=42)</f>
        <v>#VALUE!</v>
      </c>
      <c r="AI11" s="137" t="e">
        <f>OR(U11=63,U11=53,U11=43,U11=64,U11=54)</f>
        <v>#VALUE!</v>
      </c>
      <c r="AJ11" s="137" t="e">
        <f>OR(U11=61,U11=51,U11=41)</f>
        <v>#VALUE!</v>
      </c>
      <c r="AK11" s="137" t="e">
        <f>OR(U11=44,U11=32,U11=33,U11=34)</f>
        <v>#VALUE!</v>
      </c>
      <c r="AL11" s="137" t="e">
        <f>OR(U11=22,U11=23,U11=24,U11=12,U11=13,U11=14)</f>
        <v>#VALUE!</v>
      </c>
      <c r="AM11" s="141" t="str">
        <f>IF(COUNTA(E11:F11:H11)&lt;3,"",(IF(AH11=TRUE,$AH$5,IF(AI11=TRUE,$AI$5,IF(AJ11=TRUE,$AJ$5,IF(AK11=TRUE,$AK$5,IF(AL11=TRUE,$AL$5,"Aucune")))))))</f>
        <v/>
      </c>
      <c r="AN11" s="137" t="e">
        <f>OR(U11=61,U11=62,U11=63,U11=51,U11=52,U11=53)</f>
        <v>#VALUE!</v>
      </c>
      <c r="AO11" s="137" t="e">
        <f>OR(U11=41,U11=42,U11=43,U11=31,U11=32,U11=33)</f>
        <v>#VALUE!</v>
      </c>
      <c r="AP11" s="137" t="e">
        <f>OR(U11=21,U11=22,U11=23,U11=11,U11=12,U11=13)</f>
        <v>#VALUE!</v>
      </c>
      <c r="AQ11" s="141" t="str">
        <f>IF(COUNTA(E11:F11:H11)&lt;3,"",(IF(AN11=TRUE,$AN$5,IF(AO11=TRUE,$AO$5,IF(AP11=TRUE,$AP$5,"Aucune action requise")))))</f>
        <v/>
      </c>
      <c r="AR11" s="137" t="e">
        <f>OR(U11=61,U11=51,U11=41,U11=31,U11=21)</f>
        <v>#VALUE!</v>
      </c>
      <c r="AS11" s="137" t="e">
        <f>OR(U11=62,U11=52,U11=42,U11=32,U11=22,U11=63,U11=53)</f>
        <v>#VALUE!</v>
      </c>
      <c r="AT11" s="137" t="e">
        <f>OR(U11=43,U11=33,U11=23,U11=34,U11=24)</f>
        <v>#VALUE!</v>
      </c>
      <c r="AU11" s="137" t="e">
        <f>OR(U11=64,U11=54,U11=44)</f>
        <v>#VALUE!</v>
      </c>
      <c r="AV11" s="141" t="str">
        <f>IF(COUNTA(E11:F11:H11)&lt;3,"",(IF(AR11=TRUE,$AR$5,IF(AS11=TRUE,$AS$5,IF(AT11=TRUE,$AT$5,IF(AU11=TRUE,$AU$5,"Aucun"))))))</f>
        <v/>
      </c>
      <c r="AW11" s="142"/>
      <c r="AX11" s="309"/>
      <c r="AY11" s="70"/>
    </row>
    <row r="12" spans="1:51" s="57" customFormat="1" ht="114" customHeight="1" thickBot="1" x14ac:dyDescent="0.4">
      <c r="A12" s="56"/>
      <c r="B12" s="376" t="s">
        <v>107</v>
      </c>
      <c r="C12" s="382" t="s">
        <v>366</v>
      </c>
      <c r="D12" s="262"/>
      <c r="E12" s="262"/>
      <c r="F12" s="280"/>
      <c r="G12" s="280"/>
      <c r="H12" s="298"/>
      <c r="I12" s="298"/>
      <c r="J12" s="192" t="str">
        <f>S12</f>
        <v/>
      </c>
      <c r="K12" s="215">
        <f>E12*10+F12</f>
        <v>0</v>
      </c>
      <c r="L12" s="215" t="b">
        <f>OR(K12=31)</f>
        <v>0</v>
      </c>
      <c r="M12" s="215" t="b">
        <f>OR(K12=21,K12=32)</f>
        <v>0</v>
      </c>
      <c r="N12" s="215" t="b">
        <f>OR(K12=22,K12=33)</f>
        <v>0</v>
      </c>
      <c r="O12" s="215" t="b">
        <f>OR(K12=11,K12=12)</f>
        <v>0</v>
      </c>
      <c r="P12" s="215" t="b">
        <f>OR(K12=23,K12=34)</f>
        <v>0</v>
      </c>
      <c r="Q12" s="215" t="b">
        <f>OR(K12=13,K12=14,K12=24)</f>
        <v>0</v>
      </c>
      <c r="R12" s="215" t="b">
        <f>OR(K12=1,K12=2,K12=3,K12=4)</f>
        <v>0</v>
      </c>
      <c r="S12" s="216" t="str">
        <f t="shared" si="0"/>
        <v/>
      </c>
      <c r="T12" s="217" t="str">
        <f t="shared" si="1"/>
        <v/>
      </c>
      <c r="U12" s="218" t="e">
        <f t="shared" si="2"/>
        <v>#VALUE!</v>
      </c>
      <c r="V12" s="215" t="e">
        <f>OR(U12=61,U12=62,U12=63)</f>
        <v>#VALUE!</v>
      </c>
      <c r="W12" s="215" t="e">
        <f>OR(U12=51,U12=52)</f>
        <v>#VALUE!</v>
      </c>
      <c r="X12" s="215" t="e">
        <f>OR(U12=31,U12=41,U12=42,U12=53)</f>
        <v>#VALUE!</v>
      </c>
      <c r="Y12" s="215" t="e">
        <f>OR(U12=21,U12=32)</f>
        <v>#VALUE!</v>
      </c>
      <c r="Z12" s="215" t="e">
        <f>AND(V12=FALSE,W12=FALSE,X12=FALSE,Y12=FALSE)</f>
        <v>#VALUE!</v>
      </c>
      <c r="AA12" s="219" t="str">
        <f>IF(COUNTA(E12:F12:H12)&lt;3,"",(IF(V12=TRUE,$V$5,IF(W12=TRUE,$W$5,IF(X12=TRUE,$X$5,IF(Y12=TRUE,$Y$5,"Non"))))))</f>
        <v/>
      </c>
      <c r="AB12" s="215" t="e">
        <f>OR(U12=61,U12=62,U12=51,U12=52)</f>
        <v>#VALUE!</v>
      </c>
      <c r="AC12" s="215" t="e">
        <f>OR(U12=41,U12=42)</f>
        <v>#VALUE!</v>
      </c>
      <c r="AD12" s="215" t="e">
        <f>OR(U12=31,U12=32,U12=63,U12=64,U12=53,U12=54,)</f>
        <v>#VALUE!</v>
      </c>
      <c r="AE12" s="215" t="e">
        <f>OR(U12=21,U12=22,)</f>
        <v>#VALUE!</v>
      </c>
      <c r="AF12" s="215" t="e">
        <f>OR(U12=11,U12=12,U12=13,U12=23,)</f>
        <v>#VALUE!</v>
      </c>
      <c r="AG12" s="219" t="str">
        <f>IF(COUNTA(E12:F12:H12)&lt;3,"",(IF(AB12=TRUE,$AB$5,IF(AC12=TRUE,$AC$5,IF(AD12=TRUE,$AD$5,IF(AE12=TRUE,$AE$5,IF(AF12=TRUE,$AF$5,"Aucune")))))))</f>
        <v/>
      </c>
      <c r="AH12" s="215" t="e">
        <f>OR(U12=62,U12=52,U12=42)</f>
        <v>#VALUE!</v>
      </c>
      <c r="AI12" s="215" t="e">
        <f>OR(U12=63,U12=53,U12=43,U12=64,U12=54)</f>
        <v>#VALUE!</v>
      </c>
      <c r="AJ12" s="215" t="e">
        <f>OR(U12=61,U12=51,U12=41)</f>
        <v>#VALUE!</v>
      </c>
      <c r="AK12" s="215" t="e">
        <f>OR(U12=44,U12=32,U12=33,U12=34)</f>
        <v>#VALUE!</v>
      </c>
      <c r="AL12" s="215" t="e">
        <f>OR(U12=22,U12=23,U12=24,U12=12,U12=13,U12=14)</f>
        <v>#VALUE!</v>
      </c>
      <c r="AM12" s="219" t="str">
        <f>IF(COUNTA(E12:F12:H12)&lt;3,"",(IF(AH12=TRUE,$AH$5,IF(AI12=TRUE,$AI$5,IF(AJ12=TRUE,$AJ$5,IF(AK12=TRUE,$AK$5,IF(AL12=TRUE,$AL$5,"Aucune")))))))</f>
        <v/>
      </c>
      <c r="AN12" s="215" t="e">
        <f>OR(U12=61,U12=62,U12=63,U12=51,U12=52,U12=53)</f>
        <v>#VALUE!</v>
      </c>
      <c r="AO12" s="215" t="e">
        <f>OR(U12=41,U12=42,U12=43,U12=31,U12=32,U12=33)</f>
        <v>#VALUE!</v>
      </c>
      <c r="AP12" s="215" t="e">
        <f>OR(U12=21,U12=22,U12=23,U12=11,U12=12,U12=13)</f>
        <v>#VALUE!</v>
      </c>
      <c r="AQ12" s="219" t="str">
        <f>IF(COUNTA(E12:F12:H12)&lt;3,"",(IF(AN12=TRUE,$AN$5,IF(AO12=TRUE,$AO$5,IF(AP12=TRUE,$AP$5,"Aucune action requise")))))</f>
        <v/>
      </c>
      <c r="AR12" s="215" t="e">
        <f>OR(U12=61,U12=51,U12=41,U12=31,U12=21)</f>
        <v>#VALUE!</v>
      </c>
      <c r="AS12" s="215" t="e">
        <f>OR(U12=62,U12=52,U12=42,U12=32,U12=22,U12=63,U12=53)</f>
        <v>#VALUE!</v>
      </c>
      <c r="AT12" s="215" t="e">
        <f>OR(U12=43,U12=33,U12=23,U12=34,U12=24)</f>
        <v>#VALUE!</v>
      </c>
      <c r="AU12" s="215" t="e">
        <f>OR(U12=64,U12=54,U12=44)</f>
        <v>#VALUE!</v>
      </c>
      <c r="AV12" s="219" t="str">
        <f>IF(COUNTA(E12:F12:H12)&lt;3,"",(IF(AR12=TRUE,$AR$5,IF(AS12=TRUE,$AS$5,IF(AT12=TRUE,$AT$5,IF(AU12=TRUE,$AU$5,"Aucun"))))))</f>
        <v/>
      </c>
      <c r="AW12" s="220"/>
      <c r="AX12" s="316"/>
      <c r="AY12" s="72"/>
    </row>
    <row r="13" spans="1:51" s="57" customFormat="1" ht="114" customHeight="1" x14ac:dyDescent="0.35">
      <c r="A13" s="56"/>
      <c r="B13" s="390" t="s">
        <v>108</v>
      </c>
      <c r="C13" s="392" t="s">
        <v>367</v>
      </c>
      <c r="D13" s="263"/>
      <c r="E13" s="263"/>
      <c r="F13" s="281"/>
      <c r="G13" s="281"/>
      <c r="H13" s="299"/>
      <c r="I13" s="299"/>
      <c r="J13" s="227" t="str">
        <f>S13</f>
        <v/>
      </c>
      <c r="K13" s="228">
        <f>E13*10+F13</f>
        <v>0</v>
      </c>
      <c r="L13" s="228" t="b">
        <f>OR(K13=31)</f>
        <v>0</v>
      </c>
      <c r="M13" s="228" t="b">
        <f>OR(K13=21,K13=32)</f>
        <v>0</v>
      </c>
      <c r="N13" s="228" t="b">
        <f>OR(K13=22,K13=33)</f>
        <v>0</v>
      </c>
      <c r="O13" s="228" t="b">
        <f>OR(K13=11,K13=12)</f>
        <v>0</v>
      </c>
      <c r="P13" s="228" t="b">
        <f>OR(K13=23,K13=34)</f>
        <v>0</v>
      </c>
      <c r="Q13" s="228" t="b">
        <f>OR(K13=13,K13=14,K13=24)</f>
        <v>0</v>
      </c>
      <c r="R13" s="228" t="b">
        <f>OR(K13=1,K13=2,K13=3,K13=4)</f>
        <v>0</v>
      </c>
      <c r="S13" s="229" t="str">
        <f t="shared" si="0"/>
        <v/>
      </c>
      <c r="T13" s="230" t="str">
        <f t="shared" si="1"/>
        <v/>
      </c>
      <c r="U13" s="231" t="e">
        <f t="shared" si="2"/>
        <v>#VALUE!</v>
      </c>
      <c r="V13" s="228" t="e">
        <f>OR(U13=61,U13=62,U13=63)</f>
        <v>#VALUE!</v>
      </c>
      <c r="W13" s="228" t="e">
        <f>OR(U13=51,U13=52)</f>
        <v>#VALUE!</v>
      </c>
      <c r="X13" s="228" t="e">
        <f>OR(U13=31,U13=41,U13=42,U13=53)</f>
        <v>#VALUE!</v>
      </c>
      <c r="Y13" s="228" t="e">
        <f>OR(U13=21,U13=32)</f>
        <v>#VALUE!</v>
      </c>
      <c r="Z13" s="228" t="e">
        <f>AND(V13=FALSE,W13=FALSE,X13=FALSE,Y13=FALSE)</f>
        <v>#VALUE!</v>
      </c>
      <c r="AA13" s="232" t="str">
        <f>IF(COUNTA(E13:F13:H13)&lt;3,"",(IF(V13=TRUE,$V$5,IF(W13=TRUE,$W$5,IF(X13=TRUE,$X$5,IF(Y13=TRUE,$Y$5,"Non"))))))</f>
        <v/>
      </c>
      <c r="AB13" s="228" t="e">
        <f>OR(U13=61,U13=62,U13=51,U13=52)</f>
        <v>#VALUE!</v>
      </c>
      <c r="AC13" s="228" t="e">
        <f>OR(U13=41,U13=42)</f>
        <v>#VALUE!</v>
      </c>
      <c r="AD13" s="228" t="e">
        <f>OR(U13=31,U13=32,U13=63,U13=64,U13=53,U13=54,)</f>
        <v>#VALUE!</v>
      </c>
      <c r="AE13" s="228" t="e">
        <f>OR(U13=21,U13=22,)</f>
        <v>#VALUE!</v>
      </c>
      <c r="AF13" s="228" t="e">
        <f>OR(U13=11,U13=12,U13=13,U13=23,)</f>
        <v>#VALUE!</v>
      </c>
      <c r="AG13" s="232" t="str">
        <f>IF(COUNTA(E13:F13:H13)&lt;3,"",(IF(AB13=TRUE,$AB$5,IF(AC13=TRUE,$AC$5,IF(AD13=TRUE,$AD$5,IF(AE13=TRUE,$AE$5,IF(AF13=TRUE,$AF$5,"Aucune")))))))</f>
        <v/>
      </c>
      <c r="AH13" s="228" t="e">
        <f>OR(U13=62,U13=52,U13=42)</f>
        <v>#VALUE!</v>
      </c>
      <c r="AI13" s="228" t="e">
        <f>OR(U13=63,U13=53,U13=43,U13=64,U13=54)</f>
        <v>#VALUE!</v>
      </c>
      <c r="AJ13" s="228" t="e">
        <f>OR(U13=61,U13=51,U13=41)</f>
        <v>#VALUE!</v>
      </c>
      <c r="AK13" s="228" t="e">
        <f>OR(U13=44,U13=32,U13=33,U13=34)</f>
        <v>#VALUE!</v>
      </c>
      <c r="AL13" s="228" t="e">
        <f>OR(U13=22,U13=23,U13=24,U13=12,U13=13,U13=14)</f>
        <v>#VALUE!</v>
      </c>
      <c r="AM13" s="232" t="str">
        <f>IF(COUNTA(E13:F13:H13)&lt;3,"",(IF(AH13=TRUE,$AH$5,IF(AI13=TRUE,$AI$5,IF(AJ13=TRUE,$AJ$5,IF(AK13=TRUE,$AK$5,IF(AL13=TRUE,$AL$5,"Aucune")))))))</f>
        <v/>
      </c>
      <c r="AN13" s="228" t="e">
        <f>OR(U13=61,U13=62,U13=63,U13=51,U13=52,U13=53)</f>
        <v>#VALUE!</v>
      </c>
      <c r="AO13" s="228" t="e">
        <f>OR(U13=41,U13=42,U13=43,U13=31,U13=32,U13=33)</f>
        <v>#VALUE!</v>
      </c>
      <c r="AP13" s="228" t="e">
        <f>OR(U13=21,U13=22,U13=23,U13=11,U13=12,U13=13)</f>
        <v>#VALUE!</v>
      </c>
      <c r="AQ13" s="232" t="str">
        <f>IF(COUNTA(E13:F13:H13)&lt;3,"",(IF(AN13=TRUE,$AN$5,IF(AO13=TRUE,$AO$5,IF(AP13=TRUE,$AP$5,"Aucune action requise")))))</f>
        <v/>
      </c>
      <c r="AR13" s="228" t="e">
        <f>OR(U13=61,U13=51,U13=41,U13=31,U13=21)</f>
        <v>#VALUE!</v>
      </c>
      <c r="AS13" s="228" t="e">
        <f>OR(U13=62,U13=52,U13=42,U13=32,U13=22,U13=63,U13=53)</f>
        <v>#VALUE!</v>
      </c>
      <c r="AT13" s="228" t="e">
        <f>OR(U13=43,U13=33,U13=23,U13=34,U13=24)</f>
        <v>#VALUE!</v>
      </c>
      <c r="AU13" s="228" t="e">
        <f>OR(U13=64,U13=54,U13=44)</f>
        <v>#VALUE!</v>
      </c>
      <c r="AV13" s="232" t="str">
        <f>IF(COUNTA(E13:F13:H13)&lt;3,"",(IF(AR13=TRUE,$AR$5,IF(AS13=TRUE,$AS$5,IF(AT13=TRUE,$AT$5,IF(AU13=TRUE,$AU$5,"Aucun"))))))</f>
        <v/>
      </c>
      <c r="AW13" s="233"/>
      <c r="AX13" s="317"/>
      <c r="AY13" s="165"/>
    </row>
    <row r="14" spans="1:51" s="57" customFormat="1" ht="114" customHeight="1" thickBot="1" x14ac:dyDescent="0.4">
      <c r="A14" s="56"/>
      <c r="B14" s="391" t="s">
        <v>109</v>
      </c>
      <c r="C14" s="393" t="s">
        <v>368</v>
      </c>
      <c r="D14" s="255"/>
      <c r="E14" s="255"/>
      <c r="F14" s="273"/>
      <c r="G14" s="273"/>
      <c r="H14" s="291"/>
      <c r="I14" s="291"/>
      <c r="J14" s="167" t="str">
        <f t="shared" si="3"/>
        <v/>
      </c>
      <c r="K14" s="168">
        <f t="shared" si="4"/>
        <v>0</v>
      </c>
      <c r="L14" s="168" t="b">
        <f t="shared" si="5"/>
        <v>0</v>
      </c>
      <c r="M14" s="168" t="b">
        <f t="shared" si="6"/>
        <v>0</v>
      </c>
      <c r="N14" s="168" t="b">
        <f t="shared" si="7"/>
        <v>0</v>
      </c>
      <c r="O14" s="168" t="b">
        <f t="shared" si="8"/>
        <v>0</v>
      </c>
      <c r="P14" s="168" t="b">
        <f t="shared" si="9"/>
        <v>0</v>
      </c>
      <c r="Q14" s="168" t="b">
        <f t="shared" si="10"/>
        <v>0</v>
      </c>
      <c r="R14" s="168" t="b">
        <f t="shared" si="11"/>
        <v>0</v>
      </c>
      <c r="S14" s="169" t="str">
        <f t="shared" si="0"/>
        <v/>
      </c>
      <c r="T14" s="170" t="str">
        <f t="shared" si="1"/>
        <v/>
      </c>
      <c r="U14" s="171" t="e">
        <f t="shared" si="2"/>
        <v>#VALUE!</v>
      </c>
      <c r="V14" s="168" t="e">
        <f t="shared" si="12"/>
        <v>#VALUE!</v>
      </c>
      <c r="W14" s="168" t="e">
        <f t="shared" si="13"/>
        <v>#VALUE!</v>
      </c>
      <c r="X14" s="168" t="e">
        <f t="shared" si="14"/>
        <v>#VALUE!</v>
      </c>
      <c r="Y14" s="168" t="e">
        <f t="shared" si="15"/>
        <v>#VALUE!</v>
      </c>
      <c r="Z14" s="168" t="e">
        <f t="shared" si="16"/>
        <v>#VALUE!</v>
      </c>
      <c r="AA14" s="172" t="str">
        <f>IF(COUNTA(E14:F14:H14)&lt;3,"",(IF(V14=TRUE,$V$5,IF(W14=TRUE,$W$5,IF(X14=TRUE,$X$5,IF(Y14=TRUE,$Y$5,"Non"))))))</f>
        <v/>
      </c>
      <c r="AB14" s="168" t="e">
        <f t="shared" si="17"/>
        <v>#VALUE!</v>
      </c>
      <c r="AC14" s="168" t="e">
        <f t="shared" si="18"/>
        <v>#VALUE!</v>
      </c>
      <c r="AD14" s="168" t="e">
        <f t="shared" si="19"/>
        <v>#VALUE!</v>
      </c>
      <c r="AE14" s="168" t="e">
        <f t="shared" si="20"/>
        <v>#VALUE!</v>
      </c>
      <c r="AF14" s="168" t="e">
        <f t="shared" si="21"/>
        <v>#VALUE!</v>
      </c>
      <c r="AG14" s="172" t="str">
        <f>IF(COUNTA(E14:F14:H14)&lt;3,"",(IF(AB14=TRUE,$AB$5,IF(AC14=TRUE,$AC$5,IF(AD14=TRUE,$AD$5,IF(AE14=TRUE,$AE$5,IF(AF14=TRUE,$AF$5,"Aucune")))))))</f>
        <v/>
      </c>
      <c r="AH14" s="168" t="e">
        <f t="shared" si="22"/>
        <v>#VALUE!</v>
      </c>
      <c r="AI14" s="168" t="e">
        <f t="shared" si="23"/>
        <v>#VALUE!</v>
      </c>
      <c r="AJ14" s="168" t="e">
        <f t="shared" si="24"/>
        <v>#VALUE!</v>
      </c>
      <c r="AK14" s="168" t="e">
        <f t="shared" si="25"/>
        <v>#VALUE!</v>
      </c>
      <c r="AL14" s="168" t="e">
        <f t="shared" si="26"/>
        <v>#VALUE!</v>
      </c>
      <c r="AM14" s="172" t="str">
        <f>IF(COUNTA(E14:F14:H14)&lt;3,"",(IF(AH14=TRUE,$AH$5,IF(AI14=TRUE,$AI$5,IF(AJ14=TRUE,$AJ$5,IF(AK14=TRUE,$AK$5,IF(AL14=TRUE,$AL$5,"Aucune")))))))</f>
        <v/>
      </c>
      <c r="AN14" s="168" t="e">
        <f t="shared" si="27"/>
        <v>#VALUE!</v>
      </c>
      <c r="AO14" s="168" t="e">
        <f t="shared" si="28"/>
        <v>#VALUE!</v>
      </c>
      <c r="AP14" s="168" t="e">
        <f t="shared" si="29"/>
        <v>#VALUE!</v>
      </c>
      <c r="AQ14" s="172" t="str">
        <f>IF(COUNTA(E14:F14:H14)&lt;3,"",(IF(AN14=TRUE,$AN$5,IF(AO14=TRUE,$AO$5,IF(AP14=TRUE,$AP$5,"Aucune action requise")))))</f>
        <v/>
      </c>
      <c r="AR14" s="168" t="e">
        <f t="shared" si="30"/>
        <v>#VALUE!</v>
      </c>
      <c r="AS14" s="168" t="e">
        <f t="shared" si="31"/>
        <v>#VALUE!</v>
      </c>
      <c r="AT14" s="168" t="e">
        <f t="shared" si="32"/>
        <v>#VALUE!</v>
      </c>
      <c r="AU14" s="168" t="e">
        <f t="shared" si="33"/>
        <v>#VALUE!</v>
      </c>
      <c r="AV14" s="172" t="str">
        <f>IF(COUNTA(E14:F14:H14)&lt;3,"",(IF(AR14=TRUE,$AR$5,IF(AS14=TRUE,$AS$5,IF(AT14=TRUE,$AT$5,IF(AU14=TRUE,$AU$5,"Aucun"))))))</f>
        <v/>
      </c>
      <c r="AW14" s="173"/>
      <c r="AX14" s="309"/>
      <c r="AY14" s="68"/>
    </row>
  </sheetData>
  <mergeCells count="8">
    <mergeCell ref="B2:AX2"/>
    <mergeCell ref="B6:AY6"/>
    <mergeCell ref="B3:AY3"/>
    <mergeCell ref="B4:C5"/>
    <mergeCell ref="D4:E4"/>
    <mergeCell ref="F4:G4"/>
    <mergeCell ref="H4:I4"/>
    <mergeCell ref="AX4:AY4"/>
  </mergeCells>
  <conditionalFormatting sqref="A4 I7:I14">
    <cfRule type="expression" dxfId="7740" priority="175" stopIfTrue="1">
      <formula>ISTEXT(A4)</formula>
    </cfRule>
    <cfRule type="expression" dxfId="7739" priority="176">
      <formula>FIND("Agir",B4)</formula>
    </cfRule>
    <cfRule type="expression" dxfId="7738" priority="177">
      <formula>FIND("Réagir",B4)</formula>
    </cfRule>
  </conditionalFormatting>
  <conditionalFormatting sqref="A4">
    <cfRule type="expression" dxfId="7737" priority="172" stopIfTrue="1">
      <formula>ISTEXT(A4)</formula>
    </cfRule>
    <cfRule type="expression" dxfId="7736" priority="173">
      <formula>FIND("Agir",B4)</formula>
    </cfRule>
    <cfRule type="expression" dxfId="7735" priority="174">
      <formula>FIND("Réagir",B4)</formula>
    </cfRule>
  </conditionalFormatting>
  <conditionalFormatting sqref="A4">
    <cfRule type="expression" dxfId="7734" priority="169" stopIfTrue="1">
      <formula>ISTEXT(A4)</formula>
    </cfRule>
    <cfRule type="expression" dxfId="7733" priority="170">
      <formula>FIND("Agir",B4)</formula>
    </cfRule>
    <cfRule type="expression" dxfId="7732" priority="171">
      <formula>FIND("Réagir",B4)</formula>
    </cfRule>
  </conditionalFormatting>
  <conditionalFormatting sqref="I7 AA7:AA14 AG7:AG14 AM7:AM14 AQ7:AQ14 AV7:AY14 I8:J14">
    <cfRule type="containsText" dxfId="7731" priority="166" stopIfTrue="1" operator="containsText" text="Première">
      <formula>NOT(ISERROR(SEARCH("Première",I7)))</formula>
    </cfRule>
    <cfRule type="containsText" dxfId="7730" priority="167" stopIfTrue="1" operator="containsText" text="Seconde">
      <formula>NOT(ISERROR(SEARCH("Seconde",I7)))</formula>
    </cfRule>
    <cfRule type="containsText" dxfId="7729" priority="168" stopIfTrue="1" operator="containsText" text="Terme">
      <formula>NOT(ISERROR(SEARCH("Terme",I7)))</formula>
    </cfRule>
  </conditionalFormatting>
  <conditionalFormatting sqref="F7:F14">
    <cfRule type="expression" dxfId="7728" priority="164" stopIfTrue="1">
      <formula>ISTEXT(F7)</formula>
    </cfRule>
    <cfRule type="expression" dxfId="7727" priority="165">
      <formula>FIND("Conforter",I7)</formula>
    </cfRule>
  </conditionalFormatting>
  <conditionalFormatting sqref="G7:G14">
    <cfRule type="expression" dxfId="7726" priority="161" stopIfTrue="1">
      <formula>ISTEXT(G7)</formula>
    </cfRule>
    <cfRule type="expression" dxfId="7725" priority="162">
      <formula>FIND("Agir",I7)</formula>
    </cfRule>
    <cfRule type="expression" dxfId="7724" priority="163">
      <formula>FIND("Réagir",I7)</formula>
    </cfRule>
  </conditionalFormatting>
  <conditionalFormatting sqref="G7:H14">
    <cfRule type="expression" dxfId="7723" priority="159" stopIfTrue="1">
      <formula>ISTEXT(G7)</formula>
    </cfRule>
    <cfRule type="expression" dxfId="7722" priority="160">
      <formula>FIND("Conforter",J7)</formula>
    </cfRule>
  </conditionalFormatting>
  <conditionalFormatting sqref="J8:J14">
    <cfRule type="containsText" dxfId="7721" priority="158" stopIfTrue="1" operator="containsText" text="Non">
      <formula>NOT(ISERROR(SEARCH("Non",J8)))</formula>
    </cfRule>
  </conditionalFormatting>
  <conditionalFormatting sqref="I9">
    <cfRule type="expression" dxfId="7720" priority="155" stopIfTrue="1">
      <formula>ISTEXT(I9)</formula>
    </cfRule>
    <cfRule type="expression" dxfId="7719" priority="156">
      <formula>FIND("Agir",J9)</formula>
    </cfRule>
    <cfRule type="expression" dxfId="7718" priority="157">
      <formula>FIND("Réagir",J9)</formula>
    </cfRule>
  </conditionalFormatting>
  <conditionalFormatting sqref="G9:H9">
    <cfRule type="expression" dxfId="7717" priority="153" stopIfTrue="1">
      <formula>ISTEXT(G9)</formula>
    </cfRule>
    <cfRule type="expression" dxfId="7716" priority="154">
      <formula>FIND("Conforter",J9)</formula>
    </cfRule>
  </conditionalFormatting>
  <conditionalFormatting sqref="I10">
    <cfRule type="expression" dxfId="7715" priority="150" stopIfTrue="1">
      <formula>ISTEXT(I10)</formula>
    </cfRule>
    <cfRule type="expression" dxfId="7714" priority="151">
      <formula>FIND("Agir",J10)</formula>
    </cfRule>
    <cfRule type="expression" dxfId="7713" priority="152">
      <formula>FIND("Réagir",J10)</formula>
    </cfRule>
  </conditionalFormatting>
  <conditionalFormatting sqref="G10:H10">
    <cfRule type="expression" dxfId="7712" priority="148" stopIfTrue="1">
      <formula>ISTEXT(G10)</formula>
    </cfRule>
    <cfRule type="expression" dxfId="7711" priority="149">
      <formula>FIND("Conforter",J10)</formula>
    </cfRule>
  </conditionalFormatting>
  <conditionalFormatting sqref="I11">
    <cfRule type="expression" dxfId="7710" priority="145" stopIfTrue="1">
      <formula>ISTEXT(I11)</formula>
    </cfRule>
    <cfRule type="expression" dxfId="7709" priority="146">
      <formula>FIND("Agir",J11)</formula>
    </cfRule>
    <cfRule type="expression" dxfId="7708" priority="147">
      <formula>FIND("Réagir",J11)</formula>
    </cfRule>
  </conditionalFormatting>
  <conditionalFormatting sqref="G11:H11">
    <cfRule type="expression" dxfId="7707" priority="143" stopIfTrue="1">
      <formula>ISTEXT(G11)</formula>
    </cfRule>
    <cfRule type="expression" dxfId="7706" priority="144">
      <formula>FIND("Conforter",J11)</formula>
    </cfRule>
  </conditionalFormatting>
  <conditionalFormatting sqref="I12">
    <cfRule type="expression" dxfId="7705" priority="140" stopIfTrue="1">
      <formula>ISTEXT(I12)</formula>
    </cfRule>
    <cfRule type="expression" dxfId="7704" priority="141">
      <formula>FIND("Agir",J12)</formula>
    </cfRule>
    <cfRule type="expression" dxfId="7703" priority="142">
      <formula>FIND("Réagir",J12)</formula>
    </cfRule>
  </conditionalFormatting>
  <conditionalFormatting sqref="G12:H12">
    <cfRule type="expression" dxfId="7702" priority="138" stopIfTrue="1">
      <formula>ISTEXT(G12)</formula>
    </cfRule>
    <cfRule type="expression" dxfId="7701" priority="139">
      <formula>FIND("Conforter",J12)</formula>
    </cfRule>
  </conditionalFormatting>
  <conditionalFormatting sqref="I13">
    <cfRule type="expression" dxfId="7700" priority="135" stopIfTrue="1">
      <formula>ISTEXT(I13)</formula>
    </cfRule>
    <cfRule type="expression" dxfId="7699" priority="136">
      <formula>FIND("Agir",J13)</formula>
    </cfRule>
    <cfRule type="expression" dxfId="7698" priority="137">
      <formula>FIND("Réagir",J13)</formula>
    </cfRule>
  </conditionalFormatting>
  <conditionalFormatting sqref="G13:H13">
    <cfRule type="expression" dxfId="7697" priority="133" stopIfTrue="1">
      <formula>ISTEXT(G13)</formula>
    </cfRule>
    <cfRule type="expression" dxfId="7696" priority="134">
      <formula>FIND("Conforter",J13)</formula>
    </cfRule>
  </conditionalFormatting>
  <conditionalFormatting sqref="I14">
    <cfRule type="expression" dxfId="7695" priority="130" stopIfTrue="1">
      <formula>ISTEXT(I14)</formula>
    </cfRule>
    <cfRule type="expression" dxfId="7694" priority="131">
      <formula>FIND("Agir",J14)</formula>
    </cfRule>
    <cfRule type="expression" dxfId="7693" priority="132">
      <formula>FIND("Réagir",J14)</formula>
    </cfRule>
  </conditionalFormatting>
  <conditionalFormatting sqref="G14:H14">
    <cfRule type="expression" dxfId="7692" priority="128" stopIfTrue="1">
      <formula>ISTEXT(G14)</formula>
    </cfRule>
    <cfRule type="expression" dxfId="7691" priority="129">
      <formula>FIND("Conforter",J14)</formula>
    </cfRule>
  </conditionalFormatting>
  <conditionalFormatting sqref="I8">
    <cfRule type="expression" dxfId="7690" priority="125" stopIfTrue="1">
      <formula>ISTEXT(I8)</formula>
    </cfRule>
    <cfRule type="expression" dxfId="7689" priority="126">
      <formula>FIND("Agir",J8)</formula>
    </cfRule>
    <cfRule type="expression" dxfId="7688" priority="127">
      <formula>FIND("Réagir",J8)</formula>
    </cfRule>
  </conditionalFormatting>
  <conditionalFormatting sqref="J7:J14">
    <cfRule type="containsText" dxfId="7687" priority="118" operator="containsText" text="Intervention prioritaire">
      <formula>NOT(ISERROR(SEARCH("Intervention prioritaire",J7)))</formula>
    </cfRule>
    <cfRule type="containsText" dxfId="7686" priority="119" stopIfTrue="1" operator="containsText" text="Non pertinent">
      <formula>NOT(ISERROR(SEARCH("Non pertinent",J7)))</formula>
    </cfRule>
    <cfRule type="containsText" dxfId="7685" priority="120" stopIfTrue="1" operator="containsText" text="consolidation">
      <formula>NOT(ISERROR(SEARCH("consolidation",J7)))</formula>
    </cfRule>
    <cfRule type="containsText" dxfId="7684" priority="121" stopIfTrue="1" operator="containsText" text="Non Prioritaire">
      <formula>NOT(ISERROR(SEARCH("Non Prioritaire",J7)))</formula>
    </cfRule>
    <cfRule type="containsText" dxfId="7683" priority="122" stopIfTrue="1" operator="containsText" text="Urgent">
      <formula>NOT(ISERROR(SEARCH("Urgent",J7)))</formula>
    </cfRule>
    <cfRule type="containsText" dxfId="7682" priority="123" stopIfTrue="1" operator="containsText" text="moyen">
      <formula>NOT(ISERROR(SEARCH("moyen",J7)))</formula>
    </cfRule>
    <cfRule type="containsText" dxfId="7681" priority="124" stopIfTrue="1" operator="containsText" text="long">
      <formula>NOT(ISERROR(SEARCH("long",J7)))</formula>
    </cfRule>
  </conditionalFormatting>
  <conditionalFormatting sqref="D7:D14">
    <cfRule type="expression" dxfId="7680" priority="115" stopIfTrue="1">
      <formula>ISTEXT(D7)</formula>
    </cfRule>
    <cfRule type="expression" dxfId="7679" priority="116">
      <formula>FIND("Agir",E7)</formula>
    </cfRule>
    <cfRule type="expression" dxfId="7678" priority="117">
      <formula>FIND("Réagir",E7)</formula>
    </cfRule>
  </conditionalFormatting>
  <conditionalFormatting sqref="D8:D14">
    <cfRule type="expression" dxfId="7677" priority="113" stopIfTrue="1">
      <formula>ISTEXT(D8)</formula>
    </cfRule>
    <cfRule type="expression" dxfId="7676" priority="114">
      <formula>FIND("Conforter",F8)</formula>
    </cfRule>
  </conditionalFormatting>
  <conditionalFormatting sqref="D7">
    <cfRule type="expression" dxfId="7675" priority="111" stopIfTrue="1">
      <formula>ISTEXT(D7)</formula>
    </cfRule>
    <cfRule type="expression" dxfId="7674" priority="112">
      <formula>FIND("Conforter",F7)</formula>
    </cfRule>
  </conditionalFormatting>
  <conditionalFormatting sqref="D9">
    <cfRule type="expression" dxfId="7673" priority="109" stopIfTrue="1">
      <formula>ISTEXT(D9)</formula>
    </cfRule>
    <cfRule type="expression" dxfId="7672" priority="110">
      <formula>FIND("Conforter",F9)</formula>
    </cfRule>
  </conditionalFormatting>
  <conditionalFormatting sqref="D10">
    <cfRule type="expression" dxfId="7671" priority="107" stopIfTrue="1">
      <formula>ISTEXT(D10)</formula>
    </cfRule>
    <cfRule type="expression" dxfId="7670" priority="108">
      <formula>FIND("Conforter",F10)</formula>
    </cfRule>
  </conditionalFormatting>
  <conditionalFormatting sqref="D11">
    <cfRule type="expression" dxfId="7669" priority="105" stopIfTrue="1">
      <formula>ISTEXT(D11)</formula>
    </cfRule>
    <cfRule type="expression" dxfId="7668" priority="106">
      <formula>FIND("Conforter",F11)</formula>
    </cfRule>
  </conditionalFormatting>
  <conditionalFormatting sqref="D12">
    <cfRule type="expression" dxfId="7667" priority="103" stopIfTrue="1">
      <formula>ISTEXT(D12)</formula>
    </cfRule>
    <cfRule type="expression" dxfId="7666" priority="104">
      <formula>FIND("Conforter",F12)</formula>
    </cfRule>
  </conditionalFormatting>
  <conditionalFormatting sqref="D13">
    <cfRule type="expression" dxfId="7665" priority="101" stopIfTrue="1">
      <formula>ISTEXT(D13)</formula>
    </cfRule>
    <cfRule type="expression" dxfId="7664" priority="102">
      <formula>FIND("Conforter",F13)</formula>
    </cfRule>
  </conditionalFormatting>
  <conditionalFormatting sqref="D14">
    <cfRule type="expression" dxfId="7663" priority="99" stopIfTrue="1">
      <formula>ISTEXT(D14)</formula>
    </cfRule>
    <cfRule type="expression" dxfId="7662" priority="100">
      <formula>FIND("Conforter",F14)</formula>
    </cfRule>
  </conditionalFormatting>
  <conditionalFormatting sqref="H7:H14">
    <cfRule type="expression" dxfId="7661" priority="96" stopIfTrue="1">
      <formula>ISTEXT(H7)</formula>
    </cfRule>
    <cfRule type="expression" dxfId="7660" priority="97">
      <formula>FIND("Agir",J7)</formula>
    </cfRule>
    <cfRule type="expression" dxfId="7659" priority="98">
      <formula>FIND("Réagir",J7)</formula>
    </cfRule>
  </conditionalFormatting>
  <conditionalFormatting sqref="AX7:AY14">
    <cfRule type="expression" dxfId="7658" priority="93" stopIfTrue="1">
      <formula>ISTEXT(AX7)</formula>
    </cfRule>
    <cfRule type="expression" dxfId="7657" priority="94">
      <formula>FIND("Agir",#REF!)</formula>
    </cfRule>
    <cfRule type="expression" dxfId="7656" priority="95">
      <formula>FIND("Réagir",#REF!)</formula>
    </cfRule>
  </conditionalFormatting>
  <conditionalFormatting sqref="AM7:AM14 AQ7:AQ14 AV7:AV14">
    <cfRule type="expression" dxfId="7655" priority="90" stopIfTrue="1">
      <formula>ISTEXT(AM7)</formula>
    </cfRule>
    <cfRule type="expression" dxfId="7654" priority="91">
      <formula>FIND("Agir",#REF!)</formula>
    </cfRule>
    <cfRule type="expression" dxfId="7653" priority="92">
      <formula>FIND("Réagir",#REF!)</formula>
    </cfRule>
  </conditionalFormatting>
  <conditionalFormatting sqref="H7">
    <cfRule type="expression" dxfId="7652" priority="88" stopIfTrue="1">
      <formula>ISTEXT(H7)</formula>
    </cfRule>
    <cfRule type="expression" dxfId="7651" priority="89">
      <formula>FIND("Conforter",J7)</formula>
    </cfRule>
  </conditionalFormatting>
  <conditionalFormatting sqref="AQ7:AQ14">
    <cfRule type="expression" dxfId="7650" priority="85" stopIfTrue="1">
      <formula>ISTEXT(AQ7)</formula>
    </cfRule>
    <cfRule type="expression" dxfId="7649" priority="86">
      <formula>FIND("Agir",AV7)</formula>
    </cfRule>
    <cfRule type="expression" dxfId="7648" priority="87">
      <formula>FIND("Réagir",AV7)</formula>
    </cfRule>
  </conditionalFormatting>
  <conditionalFormatting sqref="AQ9">
    <cfRule type="expression" dxfId="7647" priority="82" stopIfTrue="1">
      <formula>ISTEXT(AQ9)</formula>
    </cfRule>
    <cfRule type="expression" dxfId="7646" priority="83">
      <formula>FIND("Agir",AV9)</formula>
    </cfRule>
    <cfRule type="expression" dxfId="7645" priority="84">
      <formula>FIND("Réagir",AV9)</formula>
    </cfRule>
  </conditionalFormatting>
  <conditionalFormatting sqref="AQ10">
    <cfRule type="expression" dxfId="7644" priority="79" stopIfTrue="1">
      <formula>ISTEXT(AQ10)</formula>
    </cfRule>
    <cfRule type="expression" dxfId="7643" priority="80">
      <formula>FIND("Agir",AV10)</formula>
    </cfRule>
    <cfRule type="expression" dxfId="7642" priority="81">
      <formula>FIND("Réagir",AV10)</formula>
    </cfRule>
  </conditionalFormatting>
  <conditionalFormatting sqref="AQ11">
    <cfRule type="expression" dxfId="7641" priority="76" stopIfTrue="1">
      <formula>ISTEXT(AQ11)</formula>
    </cfRule>
    <cfRule type="expression" dxfId="7640" priority="77">
      <formula>FIND("Agir",AV11)</formula>
    </cfRule>
    <cfRule type="expression" dxfId="7639" priority="78">
      <formula>FIND("Réagir",AV11)</formula>
    </cfRule>
  </conditionalFormatting>
  <conditionalFormatting sqref="AQ12">
    <cfRule type="expression" dxfId="7638" priority="73" stopIfTrue="1">
      <formula>ISTEXT(AQ12)</formula>
    </cfRule>
    <cfRule type="expression" dxfId="7637" priority="74">
      <formula>FIND("Agir",AV12)</formula>
    </cfRule>
    <cfRule type="expression" dxfId="7636" priority="75">
      <formula>FIND("Réagir",AV12)</formula>
    </cfRule>
  </conditionalFormatting>
  <conditionalFormatting sqref="AQ13">
    <cfRule type="expression" dxfId="7635" priority="70" stopIfTrue="1">
      <formula>ISTEXT(AQ13)</formula>
    </cfRule>
    <cfRule type="expression" dxfId="7634" priority="71">
      <formula>FIND("Agir",AV13)</formula>
    </cfRule>
    <cfRule type="expression" dxfId="7633" priority="72">
      <formula>FIND("Réagir",AV13)</formula>
    </cfRule>
  </conditionalFormatting>
  <conditionalFormatting sqref="AQ14">
    <cfRule type="expression" dxfId="7632" priority="67" stopIfTrue="1">
      <formula>ISTEXT(AQ14)</formula>
    </cfRule>
    <cfRule type="expression" dxfId="7631" priority="68">
      <formula>FIND("Agir",AV14)</formula>
    </cfRule>
    <cfRule type="expression" dxfId="7630" priority="69">
      <formula>FIND("Réagir",AV14)</formula>
    </cfRule>
  </conditionalFormatting>
  <conditionalFormatting sqref="AQ8">
    <cfRule type="expression" dxfId="7629" priority="64" stopIfTrue="1">
      <formula>ISTEXT(AQ8)</formula>
    </cfRule>
    <cfRule type="expression" dxfId="7628" priority="65">
      <formula>FIND("Agir",AV8)</formula>
    </cfRule>
    <cfRule type="expression" dxfId="7627" priority="66">
      <formula>FIND("Réagir",AV8)</formula>
    </cfRule>
  </conditionalFormatting>
  <conditionalFormatting sqref="AA7:AA14">
    <cfRule type="expression" dxfId="7626" priority="61" stopIfTrue="1">
      <formula>ISTEXT(AA7)</formula>
    </cfRule>
    <cfRule type="expression" dxfId="7625" priority="62">
      <formula>FIND("Agir",AV7)</formula>
    </cfRule>
    <cfRule type="expression" dxfId="7624" priority="63">
      <formula>FIND("Réagir",AV7)</formula>
    </cfRule>
  </conditionalFormatting>
  <conditionalFormatting sqref="AG7:AG14 AM7:AM14 AQ7:AQ14 AV7:AV14">
    <cfRule type="expression" dxfId="7623" priority="58" stopIfTrue="1">
      <formula>ISTEXT(AG7)</formula>
    </cfRule>
    <cfRule type="expression" dxfId="7622" priority="59">
      <formula>FIND("Agir",#REF!)</formula>
    </cfRule>
    <cfRule type="expression" dxfId="7621" priority="60">
      <formula>FIND("Réagir",#REF!)</formula>
    </cfRule>
  </conditionalFormatting>
  <conditionalFormatting sqref="AM7:AM14 AQ7:AQ14 AV7:AV14">
    <cfRule type="expression" dxfId="7620" priority="55" stopIfTrue="1">
      <formula>ISTEXT(AM7)</formula>
    </cfRule>
    <cfRule type="expression" dxfId="7619" priority="56">
      <formula>FIND("Agir",#REF!)</formula>
    </cfRule>
    <cfRule type="expression" dxfId="7618" priority="57">
      <formula>FIND("Réagir",#REF!)</formula>
    </cfRule>
  </conditionalFormatting>
  <conditionalFormatting sqref="AV7:AV14">
    <cfRule type="expression" dxfId="7617" priority="52" stopIfTrue="1">
      <formula>ISTEXT(AV7)</formula>
    </cfRule>
    <cfRule type="expression" dxfId="7616" priority="53">
      <formula>FIND("Agir",#REF!)</formula>
    </cfRule>
    <cfRule type="expression" dxfId="7615" priority="54">
      <formula>FIND("Réagir",#REF!)</formula>
    </cfRule>
  </conditionalFormatting>
  <conditionalFormatting sqref="AG7:AG14">
    <cfRule type="expression" dxfId="7614" priority="49" stopIfTrue="1">
      <formula>ISTEXT(AG7)</formula>
    </cfRule>
    <cfRule type="expression" dxfId="7613" priority="50">
      <formula>FIND("Agir",#REF!)</formula>
    </cfRule>
    <cfRule type="expression" dxfId="7612" priority="51">
      <formula>FIND("Réagir",#REF!)</formula>
    </cfRule>
  </conditionalFormatting>
  <conditionalFormatting sqref="AW7:AW14">
    <cfRule type="expression" dxfId="7611" priority="46" stopIfTrue="1">
      <formula>ISTEXT(AW7)</formula>
    </cfRule>
    <cfRule type="expression" dxfId="7610" priority="47">
      <formula>FIND("Agir",#REF!)</formula>
    </cfRule>
    <cfRule type="expression" dxfId="7609" priority="48">
      <formula>FIND("Réagir",#REF!)</formula>
    </cfRule>
  </conditionalFormatting>
  <conditionalFormatting sqref="I11">
    <cfRule type="expression" dxfId="7608" priority="43" stopIfTrue="1">
      <formula>ISTEXT(I11)</formula>
    </cfRule>
    <cfRule type="expression" dxfId="7607" priority="44">
      <formula>FIND("Agir",J11)</formula>
    </cfRule>
    <cfRule type="expression" dxfId="7606" priority="45">
      <formula>FIND("Réagir",J11)</formula>
    </cfRule>
  </conditionalFormatting>
  <conditionalFormatting sqref="G11:H11">
    <cfRule type="expression" dxfId="7605" priority="41" stopIfTrue="1">
      <formula>ISTEXT(G11)</formula>
    </cfRule>
    <cfRule type="expression" dxfId="7604" priority="42">
      <formula>FIND("Conforter",J11)</formula>
    </cfRule>
  </conditionalFormatting>
  <conditionalFormatting sqref="D11">
    <cfRule type="expression" dxfId="7603" priority="39" stopIfTrue="1">
      <formula>ISTEXT(D11)</formula>
    </cfRule>
    <cfRule type="expression" dxfId="7602" priority="40">
      <formula>FIND("Conforter",F11)</formula>
    </cfRule>
  </conditionalFormatting>
  <conditionalFormatting sqref="AQ11">
    <cfRule type="expression" dxfId="7601" priority="36" stopIfTrue="1">
      <formula>ISTEXT(AQ11)</formula>
    </cfRule>
    <cfRule type="expression" dxfId="7600" priority="37">
      <formula>FIND("Agir",AV11)</formula>
    </cfRule>
    <cfRule type="expression" dxfId="7599" priority="38">
      <formula>FIND("Réagir",AV11)</formula>
    </cfRule>
  </conditionalFormatting>
  <conditionalFormatting sqref="I12">
    <cfRule type="expression" dxfId="7598" priority="33" stopIfTrue="1">
      <formula>ISTEXT(I12)</formula>
    </cfRule>
    <cfRule type="expression" dxfId="7597" priority="34">
      <formula>FIND("Agir",J12)</formula>
    </cfRule>
    <cfRule type="expression" dxfId="7596" priority="35">
      <formula>FIND("Réagir",J12)</formula>
    </cfRule>
  </conditionalFormatting>
  <conditionalFormatting sqref="G12:H12">
    <cfRule type="expression" dxfId="7595" priority="31" stopIfTrue="1">
      <formula>ISTEXT(G12)</formula>
    </cfRule>
    <cfRule type="expression" dxfId="7594" priority="32">
      <formula>FIND("Conforter",J12)</formula>
    </cfRule>
  </conditionalFormatting>
  <conditionalFormatting sqref="D12">
    <cfRule type="expression" dxfId="7593" priority="29" stopIfTrue="1">
      <formula>ISTEXT(D12)</formula>
    </cfRule>
    <cfRule type="expression" dxfId="7592" priority="30">
      <formula>FIND("Conforter",F12)</formula>
    </cfRule>
  </conditionalFormatting>
  <conditionalFormatting sqref="AQ12">
    <cfRule type="expression" dxfId="7591" priority="26" stopIfTrue="1">
      <formula>ISTEXT(AQ12)</formula>
    </cfRule>
    <cfRule type="expression" dxfId="7590" priority="27">
      <formula>FIND("Agir",AV12)</formula>
    </cfRule>
    <cfRule type="expression" dxfId="7589" priority="28">
      <formula>FIND("Réagir",AV12)</formula>
    </cfRule>
  </conditionalFormatting>
  <conditionalFormatting sqref="I13">
    <cfRule type="expression" dxfId="7588" priority="23" stopIfTrue="1">
      <formula>ISTEXT(I13)</formula>
    </cfRule>
    <cfRule type="expression" dxfId="7587" priority="24">
      <formula>FIND("Agir",J13)</formula>
    </cfRule>
    <cfRule type="expression" dxfId="7586" priority="25">
      <formula>FIND("Réagir",J13)</formula>
    </cfRule>
  </conditionalFormatting>
  <conditionalFormatting sqref="G13:H13">
    <cfRule type="expression" dxfId="7585" priority="21" stopIfTrue="1">
      <formula>ISTEXT(G13)</formula>
    </cfRule>
    <cfRule type="expression" dxfId="7584" priority="22">
      <formula>FIND("Conforter",J13)</formula>
    </cfRule>
  </conditionalFormatting>
  <conditionalFormatting sqref="D13">
    <cfRule type="expression" dxfId="7583" priority="19" stopIfTrue="1">
      <formula>ISTEXT(D13)</formula>
    </cfRule>
    <cfRule type="expression" dxfId="7582" priority="20">
      <formula>FIND("Conforter",F13)</formula>
    </cfRule>
  </conditionalFormatting>
  <conditionalFormatting sqref="AQ13">
    <cfRule type="expression" dxfId="7581" priority="16" stopIfTrue="1">
      <formula>ISTEXT(AQ13)</formula>
    </cfRule>
    <cfRule type="expression" dxfId="7580" priority="17">
      <formula>FIND("Agir",AV13)</formula>
    </cfRule>
    <cfRule type="expression" dxfId="7579" priority="18">
      <formula>FIND("Réagir",AV13)</formula>
    </cfRule>
  </conditionalFormatting>
  <conditionalFormatting sqref="AA5 AG5 AM5 AQ5 AV5:AY5 AW4 I5:J5">
    <cfRule type="containsText" dxfId="7578" priority="4" stopIfTrue="1" operator="containsText" text="Première">
      <formula>NOT(ISERROR(SEARCH("Première",I4)))</formula>
    </cfRule>
    <cfRule type="containsText" dxfId="7577" priority="5" stopIfTrue="1" operator="containsText" text="Seconde">
      <formula>NOT(ISERROR(SEARCH("Seconde",I4)))</formula>
    </cfRule>
    <cfRule type="containsText" dxfId="7576" priority="6" stopIfTrue="1" operator="containsText" text="Terme">
      <formula>NOT(ISERROR(SEARCH("Terme",I4)))</formula>
    </cfRule>
  </conditionalFormatting>
  <conditionalFormatting sqref="AX4">
    <cfRule type="containsText" dxfId="7575" priority="1" stopIfTrue="1" operator="containsText" text="Première">
      <formula>NOT(ISERROR(SEARCH("Première",AX4)))</formula>
    </cfRule>
    <cfRule type="containsText" dxfId="7574" priority="2" stopIfTrue="1" operator="containsText" text="Seconde">
      <formula>NOT(ISERROR(SEARCH("Seconde",AX4)))</formula>
    </cfRule>
    <cfRule type="containsText" dxfId="7573" priority="3" stopIfTrue="1" operator="containsText" text="Terme">
      <formula>NOT(ISERROR(SEARCH("Terme",AX4)))</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4" xr:uid="{00000000-0002-0000-0900-000000000000}">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4" xr:uid="{00000000-0002-0000-0900-000001000000}">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4" xr:uid="{00000000-0002-0000-0900-000002000000}">
      <formula1>$M$1:$P$1</formula1>
    </dataValidation>
  </dataValidation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15968"/>
  </sheetPr>
  <dimension ref="A1:AY12"/>
  <sheetViews>
    <sheetView showGridLines="0" zoomScale="60" zoomScaleNormal="60" workbookViewId="0"/>
  </sheetViews>
  <sheetFormatPr baseColWidth="10" defaultColWidth="10.453125" defaultRowHeight="11.5" x14ac:dyDescent="0.25"/>
  <cols>
    <col min="1" max="1" width="1.453125" style="50" customWidth="1"/>
    <col min="2" max="2" width="10.453125" style="59" customWidth="1"/>
    <col min="3" max="3" width="83" style="60" customWidth="1"/>
    <col min="4" max="4" width="46" style="61" customWidth="1"/>
    <col min="5" max="5" width="9.81640625" style="50" customWidth="1"/>
    <col min="6" max="6" width="9.81640625" style="62" customWidth="1"/>
    <col min="7" max="7" width="46" style="61" customWidth="1"/>
    <col min="8" max="8" width="8.81640625" style="61" customWidth="1"/>
    <col min="9" max="9" width="45.453125" style="61" customWidth="1"/>
    <col min="10" max="10" width="20.453125" style="61" customWidth="1"/>
    <col min="11" max="26" width="5.453125" style="50" hidden="1" customWidth="1"/>
    <col min="27" max="27" width="20.453125" style="61" hidden="1" customWidth="1"/>
    <col min="28" max="32" width="10.453125" style="50" hidden="1" customWidth="1"/>
    <col min="33" max="33" width="20.453125" style="61" hidden="1" customWidth="1"/>
    <col min="34" max="38" width="10.453125" style="50" hidden="1" customWidth="1"/>
    <col min="39" max="39" width="20.453125" style="61" hidden="1" customWidth="1"/>
    <col min="40" max="42" width="10.453125" style="50" hidden="1" customWidth="1"/>
    <col min="43" max="43" width="20.453125" style="61" hidden="1" customWidth="1"/>
    <col min="44" max="47" width="10.453125" style="50" hidden="1" customWidth="1"/>
    <col min="48" max="48" width="20.453125" style="61" hidden="1" customWidth="1"/>
    <col min="49" max="49" width="45.453125" style="61" hidden="1" customWidth="1"/>
    <col min="50" max="50" width="45.453125" style="61" customWidth="1"/>
    <col min="51" max="51" width="45.453125" style="61" hidden="1" customWidth="1"/>
    <col min="52" max="16384" width="10.453125" style="50"/>
  </cols>
  <sheetData>
    <row r="1" spans="1:51" s="45" customFormat="1" ht="13" customHeight="1" x14ac:dyDescent="0.3">
      <c r="B1" s="46"/>
      <c r="C1" s="47"/>
      <c r="D1" s="48"/>
      <c r="F1" s="49"/>
      <c r="G1" s="48"/>
      <c r="H1" s="48"/>
      <c r="I1" s="48"/>
      <c r="J1" s="48"/>
      <c r="L1" s="45">
        <v>0</v>
      </c>
      <c r="M1" s="45">
        <v>1</v>
      </c>
      <c r="N1" s="45">
        <v>2</v>
      </c>
      <c r="O1" s="45">
        <v>3</v>
      </c>
      <c r="P1" s="45">
        <v>4</v>
      </c>
      <c r="Q1" s="45">
        <v>5</v>
      </c>
      <c r="AA1" s="37"/>
      <c r="AG1" s="37"/>
      <c r="AM1" s="37"/>
      <c r="AQ1" s="37"/>
      <c r="AV1" s="37"/>
      <c r="AW1" s="48"/>
      <c r="AX1" s="48"/>
      <c r="AY1" s="48"/>
    </row>
    <row r="2" spans="1:51" s="45" customFormat="1" ht="30" customHeight="1" x14ac:dyDescent="0.3">
      <c r="B2" s="431" t="s">
        <v>110</v>
      </c>
      <c r="C2" s="431"/>
      <c r="D2" s="431"/>
      <c r="E2" s="431"/>
      <c r="F2" s="431"/>
      <c r="G2" s="431"/>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83"/>
    </row>
    <row r="3" spans="1:51" s="45" customFormat="1" ht="13" customHeight="1" x14ac:dyDescent="0.25">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row>
    <row r="4" spans="1:51" ht="30" customHeight="1" x14ac:dyDescent="0.25">
      <c r="A4" s="45"/>
      <c r="B4" s="435"/>
      <c r="C4" s="435"/>
      <c r="D4" s="436" t="s">
        <v>0</v>
      </c>
      <c r="E4" s="437"/>
      <c r="F4" s="438" t="s">
        <v>261</v>
      </c>
      <c r="G4" s="439"/>
      <c r="H4" s="440" t="s">
        <v>335</v>
      </c>
      <c r="I4" s="441"/>
      <c r="J4" s="108" t="s">
        <v>274</v>
      </c>
      <c r="K4" s="106"/>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6"/>
      <c r="AX4" s="442" t="s">
        <v>265</v>
      </c>
      <c r="AY4" s="443"/>
    </row>
    <row r="5" spans="1:51" s="52" customFormat="1" ht="170" customHeight="1" x14ac:dyDescent="0.3">
      <c r="A5" s="51"/>
      <c r="B5" s="435"/>
      <c r="C5" s="435"/>
      <c r="D5" s="87" t="s">
        <v>510</v>
      </c>
      <c r="E5" s="101" t="s">
        <v>0</v>
      </c>
      <c r="F5" s="103" t="s">
        <v>261</v>
      </c>
      <c r="G5" s="104" t="s">
        <v>260</v>
      </c>
      <c r="H5" s="102" t="s">
        <v>273</v>
      </c>
      <c r="I5" s="105" t="s">
        <v>271</v>
      </c>
      <c r="J5" s="109" t="s">
        <v>266</v>
      </c>
      <c r="K5" s="107" t="s">
        <v>23</v>
      </c>
      <c r="L5" s="88" t="s">
        <v>12</v>
      </c>
      <c r="M5" s="89" t="s">
        <v>13</v>
      </c>
      <c r="N5" s="90" t="s">
        <v>14</v>
      </c>
      <c r="O5" s="91" t="s">
        <v>15</v>
      </c>
      <c r="P5" s="92" t="s">
        <v>16</v>
      </c>
      <c r="Q5" s="93" t="s">
        <v>17</v>
      </c>
      <c r="R5" s="94" t="s">
        <v>18</v>
      </c>
      <c r="S5" s="95" t="s">
        <v>34</v>
      </c>
      <c r="T5" s="95" t="s">
        <v>35</v>
      </c>
      <c r="U5" s="95" t="s">
        <v>24</v>
      </c>
      <c r="V5" s="95" t="s">
        <v>44</v>
      </c>
      <c r="W5" s="95" t="s">
        <v>45</v>
      </c>
      <c r="X5" s="95" t="s">
        <v>47</v>
      </c>
      <c r="Y5" s="95" t="s">
        <v>46</v>
      </c>
      <c r="Z5" s="95" t="s">
        <v>33</v>
      </c>
      <c r="AA5" s="96" t="s">
        <v>19</v>
      </c>
      <c r="AB5" s="97" t="s">
        <v>36</v>
      </c>
      <c r="AC5" s="97" t="s">
        <v>37</v>
      </c>
      <c r="AD5" s="97" t="s">
        <v>25</v>
      </c>
      <c r="AE5" s="97" t="s">
        <v>38</v>
      </c>
      <c r="AF5" s="97" t="s">
        <v>26</v>
      </c>
      <c r="AG5" s="96" t="s">
        <v>22</v>
      </c>
      <c r="AH5" s="97" t="s">
        <v>39</v>
      </c>
      <c r="AI5" s="97" t="s">
        <v>41</v>
      </c>
      <c r="AJ5" s="97" t="s">
        <v>42</v>
      </c>
      <c r="AK5" s="97" t="s">
        <v>30</v>
      </c>
      <c r="AL5" s="97" t="s">
        <v>40</v>
      </c>
      <c r="AM5" s="96" t="s">
        <v>31</v>
      </c>
      <c r="AN5" s="97" t="s">
        <v>27</v>
      </c>
      <c r="AO5" s="97" t="s">
        <v>28</v>
      </c>
      <c r="AP5" s="97" t="s">
        <v>29</v>
      </c>
      <c r="AQ5" s="96" t="s">
        <v>43</v>
      </c>
      <c r="AR5" s="97" t="s">
        <v>48</v>
      </c>
      <c r="AS5" s="97" t="s">
        <v>49</v>
      </c>
      <c r="AT5" s="97" t="s">
        <v>50</v>
      </c>
      <c r="AU5" s="97" t="s">
        <v>51</v>
      </c>
      <c r="AV5" s="96" t="s">
        <v>32</v>
      </c>
      <c r="AW5" s="98" t="s">
        <v>11</v>
      </c>
      <c r="AX5" s="99" t="s">
        <v>511</v>
      </c>
      <c r="AY5" s="100" t="s">
        <v>52</v>
      </c>
    </row>
    <row r="6" spans="1:51" s="65" customFormat="1" ht="30" customHeight="1" x14ac:dyDescent="0.35">
      <c r="A6" s="64"/>
      <c r="B6" s="433" t="s">
        <v>513</v>
      </c>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row>
    <row r="7" spans="1:51" s="57" customFormat="1" ht="114" customHeight="1" x14ac:dyDescent="0.35">
      <c r="A7" s="56"/>
      <c r="B7" s="374" t="s">
        <v>111</v>
      </c>
      <c r="C7" s="380" t="s">
        <v>370</v>
      </c>
      <c r="D7" s="255"/>
      <c r="E7" s="255"/>
      <c r="F7" s="273"/>
      <c r="G7" s="273"/>
      <c r="H7" s="291"/>
      <c r="I7" s="291"/>
      <c r="J7" s="136" t="str">
        <f>S7</f>
        <v/>
      </c>
      <c r="K7" s="137">
        <f t="shared" ref="K7:K12" si="0">E7*10+F7</f>
        <v>0</v>
      </c>
      <c r="L7" s="137" t="b">
        <f t="shared" ref="L7:L12" si="1">OR(K7=31)</f>
        <v>0</v>
      </c>
      <c r="M7" s="137" t="b">
        <f t="shared" ref="M7:M12" si="2">OR(K7=21,K7=32)</f>
        <v>0</v>
      </c>
      <c r="N7" s="137" t="b">
        <f t="shared" ref="N7:N12" si="3">OR(K7=22,K7=33)</f>
        <v>0</v>
      </c>
      <c r="O7" s="137" t="b">
        <f t="shared" ref="O7:O12" si="4">OR(K7=11,K7=12)</f>
        <v>0</v>
      </c>
      <c r="P7" s="137" t="b">
        <f t="shared" ref="P7:P12" si="5">OR(K7=23,K7=34)</f>
        <v>0</v>
      </c>
      <c r="Q7" s="137" t="b">
        <f t="shared" ref="Q7:Q12" si="6">OR(K7=13,K7=14,K7=24)</f>
        <v>0</v>
      </c>
      <c r="R7" s="137" t="b">
        <f t="shared" ref="R7:R12" si="7">OR(K7=1,K7=2,K7=3,K7=4)</f>
        <v>0</v>
      </c>
      <c r="S7" s="138" t="str">
        <f t="shared" ref="S7:S12" si="8">IF(COUNTA(E7:F7)&lt;2,"",(IF(L7=TRUE,$L$5,IF(M7=TRUE,$M$5,IF(N7=TRUE,$N$5,IF(O7=TRUE,$O$5,IF(P7=TRUE,$P$5,IF(Q7=TRUE,$Q$5,IF(R7=TRUE,$R$5,0)))))))))</f>
        <v/>
      </c>
      <c r="T7" s="139" t="str">
        <f t="shared" ref="T7:T12" si="9">IF(COUNTA(E7:F7)&lt;2,"",(IF(L7=TRUE,6,IF(M7=TRUE,5,IF(N7=TRUE,4,IF(O7=TRUE,3,IF(P7=TRUE,2,IF(Q7=TRUE,1,IF(R7=TRUE,0,0)))))))))</f>
        <v/>
      </c>
      <c r="U7" s="140" t="e">
        <f t="shared" ref="U7:U12" si="10">T7*10+H7</f>
        <v>#VALUE!</v>
      </c>
      <c r="V7" s="137" t="e">
        <f t="shared" ref="V7:V12" si="11">OR(U7=61,U7=62,U7=63)</f>
        <v>#VALUE!</v>
      </c>
      <c r="W7" s="137" t="e">
        <f t="shared" ref="W7:W12" si="12">OR(U7=51,U7=52)</f>
        <v>#VALUE!</v>
      </c>
      <c r="X7" s="137" t="e">
        <f t="shared" ref="X7:X12" si="13">OR(U7=31,U7=41,U7=42,U7=53)</f>
        <v>#VALUE!</v>
      </c>
      <c r="Y7" s="137" t="e">
        <f t="shared" ref="Y7:Y12" si="14">OR(U7=21,U7=32)</f>
        <v>#VALUE!</v>
      </c>
      <c r="Z7" s="137" t="e">
        <f t="shared" ref="Z7:Z12" si="15">AND(V7=FALSE,W7=FALSE,X7=FALSE,Y7=FALSE)</f>
        <v>#VALUE!</v>
      </c>
      <c r="AA7" s="141" t="str">
        <f>IF(COUNTA(E7:F7:H7)&lt;3,"",(IF(V7=TRUE,$V$5,IF(W7=TRUE,$W$5,IF(X7=TRUE,$X$5,IF(Y7=TRUE,$Y$5,"Non"))))))</f>
        <v/>
      </c>
      <c r="AB7" s="137" t="e">
        <f t="shared" ref="AB7:AB12" si="16">OR(U7=61,U7=62,U7=51,U7=52)</f>
        <v>#VALUE!</v>
      </c>
      <c r="AC7" s="137" t="e">
        <f t="shared" ref="AC7:AC12" si="17">OR(U7=41,U7=42)</f>
        <v>#VALUE!</v>
      </c>
      <c r="AD7" s="137" t="e">
        <f t="shared" ref="AD7:AD12" si="18">OR(U7=31,U7=32,U7=63,U7=64,U7=53,U7=54,)</f>
        <v>#VALUE!</v>
      </c>
      <c r="AE7" s="137" t="e">
        <f t="shared" ref="AE7:AE12" si="19">OR(U7=21,U7=22,)</f>
        <v>#VALUE!</v>
      </c>
      <c r="AF7" s="137" t="e">
        <f t="shared" ref="AF7:AF12" si="20">OR(U7=11,U7=12,U7=13,U7=23,)</f>
        <v>#VALUE!</v>
      </c>
      <c r="AG7" s="141" t="str">
        <f>IF(COUNTA(E7:F7:H7)&lt;3,"",(IF(AB7=TRUE,$AB$5,IF(AC7=TRUE,$AC$5,IF(AD7=TRUE,$AD$5,IF(AE7=TRUE,$AE$5,IF(AF7=TRUE,$AF$5,"Aucune")))))))</f>
        <v/>
      </c>
      <c r="AH7" s="137" t="e">
        <f t="shared" ref="AH7:AH12" si="21">OR(U7=62,U7=52,U7=42)</f>
        <v>#VALUE!</v>
      </c>
      <c r="AI7" s="137" t="e">
        <f t="shared" ref="AI7:AI12" si="22">OR(U7=63,U7=53,U7=43,U7=64,U7=54)</f>
        <v>#VALUE!</v>
      </c>
      <c r="AJ7" s="137" t="e">
        <f t="shared" ref="AJ7:AJ12" si="23">OR(U7=61,U7=51,U7=41)</f>
        <v>#VALUE!</v>
      </c>
      <c r="AK7" s="137" t="e">
        <f t="shared" ref="AK7:AK12" si="24">OR(U7=44,U7=32,U7=33,U7=34)</f>
        <v>#VALUE!</v>
      </c>
      <c r="AL7" s="137" t="e">
        <f t="shared" ref="AL7:AL12" si="25">OR(U7=22,U7=23,U7=24,U7=12,U7=13,U7=14)</f>
        <v>#VALUE!</v>
      </c>
      <c r="AM7" s="141" t="str">
        <f>IF(COUNTA(E7:F7:H7)&lt;3,"",(IF(AH7=TRUE,$AH$5,IF(AI7=TRUE,$AI$5,IF(AJ7=TRUE,$AJ$5,IF(AK7=TRUE,$AK$5,IF(AL7=TRUE,$AL$5,"Aucune")))))))</f>
        <v/>
      </c>
      <c r="AN7" s="137" t="e">
        <f t="shared" ref="AN7:AN12" si="26">OR(U7=61,U7=62,U7=63,U7=51,U7=52,U7=53)</f>
        <v>#VALUE!</v>
      </c>
      <c r="AO7" s="137" t="e">
        <f t="shared" ref="AO7:AO12" si="27">OR(U7=41,U7=42,U7=43,U7=31,U7=32,U7=33)</f>
        <v>#VALUE!</v>
      </c>
      <c r="AP7" s="137" t="e">
        <f t="shared" ref="AP7:AP12" si="28">OR(U7=21,U7=22,U7=23,U7=11,U7=12,U7=13)</f>
        <v>#VALUE!</v>
      </c>
      <c r="AQ7" s="141" t="str">
        <f>IF(COUNTA(E7:F7:H7)&lt;3,"",(IF(AN7=TRUE,$AN$5,IF(AO7=TRUE,$AO$5,IF(AP7=TRUE,$AP$5,"Aucune action requise")))))</f>
        <v/>
      </c>
      <c r="AR7" s="137" t="e">
        <f t="shared" ref="AR7:AR12" si="29">OR(U7=61,U7=51,U7=41,U7=31,U7=21)</f>
        <v>#VALUE!</v>
      </c>
      <c r="AS7" s="137" t="e">
        <f t="shared" ref="AS7:AS12" si="30">OR(U7=62,U7=52,U7=42,U7=32,U7=22,U7=63,U7=53)</f>
        <v>#VALUE!</v>
      </c>
      <c r="AT7" s="137" t="e">
        <f t="shared" ref="AT7:AT12" si="31">OR(U7=43,U7=33,U7=23,U7=34,U7=24)</f>
        <v>#VALUE!</v>
      </c>
      <c r="AU7" s="137" t="e">
        <f t="shared" ref="AU7:AU12" si="32">OR(U7=64,U7=54,U7=44)</f>
        <v>#VALUE!</v>
      </c>
      <c r="AV7" s="141" t="str">
        <f>IF(COUNTA(E7:F7:H7)&lt;3,"",(IF(AR7=TRUE,$AR$5,IF(AS7=TRUE,$AS$5,IF(AT7=TRUE,$AT$5,IF(AU7=TRUE,$AU$5,"Aucun"))))))</f>
        <v/>
      </c>
      <c r="AW7" s="142"/>
      <c r="AX7" s="309"/>
      <c r="AY7" s="69"/>
    </row>
    <row r="8" spans="1:51" s="57" customFormat="1" ht="114" customHeight="1" x14ac:dyDescent="0.35">
      <c r="A8" s="56"/>
      <c r="B8" s="374" t="s">
        <v>112</v>
      </c>
      <c r="C8" s="380" t="s">
        <v>371</v>
      </c>
      <c r="D8" s="255"/>
      <c r="E8" s="255"/>
      <c r="F8" s="273"/>
      <c r="G8" s="273"/>
      <c r="H8" s="291"/>
      <c r="I8" s="291"/>
      <c r="J8" s="136" t="str">
        <f>S8</f>
        <v/>
      </c>
      <c r="K8" s="137">
        <f t="shared" si="0"/>
        <v>0</v>
      </c>
      <c r="L8" s="137" t="b">
        <f t="shared" si="1"/>
        <v>0</v>
      </c>
      <c r="M8" s="137" t="b">
        <f t="shared" si="2"/>
        <v>0</v>
      </c>
      <c r="N8" s="137" t="b">
        <f t="shared" si="3"/>
        <v>0</v>
      </c>
      <c r="O8" s="137" t="b">
        <f t="shared" si="4"/>
        <v>0</v>
      </c>
      <c r="P8" s="137" t="b">
        <f t="shared" si="5"/>
        <v>0</v>
      </c>
      <c r="Q8" s="137" t="b">
        <f t="shared" si="6"/>
        <v>0</v>
      </c>
      <c r="R8" s="137" t="b">
        <f t="shared" si="7"/>
        <v>0</v>
      </c>
      <c r="S8" s="138" t="str">
        <f t="shared" si="8"/>
        <v/>
      </c>
      <c r="T8" s="139" t="str">
        <f t="shared" si="9"/>
        <v/>
      </c>
      <c r="U8" s="140" t="e">
        <f t="shared" si="10"/>
        <v>#VALUE!</v>
      </c>
      <c r="V8" s="137" t="e">
        <f t="shared" si="11"/>
        <v>#VALUE!</v>
      </c>
      <c r="W8" s="137" t="e">
        <f t="shared" si="12"/>
        <v>#VALUE!</v>
      </c>
      <c r="X8" s="137" t="e">
        <f t="shared" si="13"/>
        <v>#VALUE!</v>
      </c>
      <c r="Y8" s="137" t="e">
        <f t="shared" si="14"/>
        <v>#VALUE!</v>
      </c>
      <c r="Z8" s="137" t="e">
        <f t="shared" si="15"/>
        <v>#VALUE!</v>
      </c>
      <c r="AA8" s="141" t="str">
        <f>IF(COUNTA(E8:F8:H8)&lt;3,"",(IF(V8=TRUE,$V$5,IF(W8=TRUE,$W$5,IF(X8=TRUE,$X$5,IF(Y8=TRUE,$Y$5,"Non"))))))</f>
        <v/>
      </c>
      <c r="AB8" s="137" t="e">
        <f t="shared" si="16"/>
        <v>#VALUE!</v>
      </c>
      <c r="AC8" s="137" t="e">
        <f t="shared" si="17"/>
        <v>#VALUE!</v>
      </c>
      <c r="AD8" s="137" t="e">
        <f t="shared" si="18"/>
        <v>#VALUE!</v>
      </c>
      <c r="AE8" s="137" t="e">
        <f t="shared" si="19"/>
        <v>#VALUE!</v>
      </c>
      <c r="AF8" s="137" t="e">
        <f t="shared" si="20"/>
        <v>#VALUE!</v>
      </c>
      <c r="AG8" s="141" t="str">
        <f>IF(COUNTA(E8:F8:H8)&lt;3,"",(IF(AB8=TRUE,$AB$5,IF(AC8=TRUE,$AC$5,IF(AD8=TRUE,$AD$5,IF(AE8=TRUE,$AE$5,IF(AF8=TRUE,$AF$5,"Aucune")))))))</f>
        <v/>
      </c>
      <c r="AH8" s="137" t="e">
        <f t="shared" si="21"/>
        <v>#VALUE!</v>
      </c>
      <c r="AI8" s="137" t="e">
        <f t="shared" si="22"/>
        <v>#VALUE!</v>
      </c>
      <c r="AJ8" s="137" t="e">
        <f t="shared" si="23"/>
        <v>#VALUE!</v>
      </c>
      <c r="AK8" s="137" t="e">
        <f t="shared" si="24"/>
        <v>#VALUE!</v>
      </c>
      <c r="AL8" s="137" t="e">
        <f t="shared" si="25"/>
        <v>#VALUE!</v>
      </c>
      <c r="AM8" s="141" t="str">
        <f>IF(COUNTA(E8:F8:H8)&lt;3,"",(IF(AH8=TRUE,$AH$5,IF(AI8=TRUE,$AI$5,IF(AJ8=TRUE,$AJ$5,IF(AK8=TRUE,$AK$5,IF(AL8=TRUE,$AL$5,"Aucune")))))))</f>
        <v/>
      </c>
      <c r="AN8" s="137" t="e">
        <f t="shared" si="26"/>
        <v>#VALUE!</v>
      </c>
      <c r="AO8" s="137" t="e">
        <f t="shared" si="27"/>
        <v>#VALUE!</v>
      </c>
      <c r="AP8" s="137" t="e">
        <f t="shared" si="28"/>
        <v>#VALUE!</v>
      </c>
      <c r="AQ8" s="141" t="str">
        <f>IF(COUNTA(E8:F8:H8)&lt;3,"",(IF(AN8=TRUE,$AN$5,IF(AO8=TRUE,$AO$5,IF(AP8=TRUE,$AP$5,"Aucune action requise")))))</f>
        <v/>
      </c>
      <c r="AR8" s="137" t="e">
        <f t="shared" si="29"/>
        <v>#VALUE!</v>
      </c>
      <c r="AS8" s="137" t="e">
        <f t="shared" si="30"/>
        <v>#VALUE!</v>
      </c>
      <c r="AT8" s="137" t="e">
        <f t="shared" si="31"/>
        <v>#VALUE!</v>
      </c>
      <c r="AU8" s="137" t="e">
        <f t="shared" si="32"/>
        <v>#VALUE!</v>
      </c>
      <c r="AV8" s="141" t="str">
        <f>IF(COUNTA(E8:F8:H8)&lt;3,"",(IF(AR8=TRUE,$AR$5,IF(AS8=TRUE,$AS$5,IF(AT8=TRUE,$AT$5,IF(AU8=TRUE,$AU$5,"Aucun"))))))</f>
        <v/>
      </c>
      <c r="AW8" s="142"/>
      <c r="AX8" s="309"/>
      <c r="AY8" s="70"/>
    </row>
    <row r="9" spans="1:51" s="57" customFormat="1" ht="114" customHeight="1" thickBot="1" x14ac:dyDescent="0.4">
      <c r="A9" s="56"/>
      <c r="B9" s="376" t="s">
        <v>113</v>
      </c>
      <c r="C9" s="382" t="s">
        <v>372</v>
      </c>
      <c r="D9" s="262"/>
      <c r="E9" s="262"/>
      <c r="F9" s="280"/>
      <c r="G9" s="280"/>
      <c r="H9" s="298"/>
      <c r="I9" s="298"/>
      <c r="J9" s="192" t="str">
        <f>S9</f>
        <v/>
      </c>
      <c r="K9" s="215">
        <f t="shared" si="0"/>
        <v>0</v>
      </c>
      <c r="L9" s="215" t="b">
        <f t="shared" si="1"/>
        <v>0</v>
      </c>
      <c r="M9" s="215" t="b">
        <f t="shared" si="2"/>
        <v>0</v>
      </c>
      <c r="N9" s="215" t="b">
        <f t="shared" si="3"/>
        <v>0</v>
      </c>
      <c r="O9" s="215" t="b">
        <f t="shared" si="4"/>
        <v>0</v>
      </c>
      <c r="P9" s="215" t="b">
        <f t="shared" si="5"/>
        <v>0</v>
      </c>
      <c r="Q9" s="215" t="b">
        <f t="shared" si="6"/>
        <v>0</v>
      </c>
      <c r="R9" s="215" t="b">
        <f t="shared" si="7"/>
        <v>0</v>
      </c>
      <c r="S9" s="216" t="str">
        <f t="shared" si="8"/>
        <v/>
      </c>
      <c r="T9" s="217" t="str">
        <f t="shared" si="9"/>
        <v/>
      </c>
      <c r="U9" s="218" t="e">
        <f t="shared" si="10"/>
        <v>#VALUE!</v>
      </c>
      <c r="V9" s="215" t="e">
        <f t="shared" si="11"/>
        <v>#VALUE!</v>
      </c>
      <c r="W9" s="215" t="e">
        <f t="shared" si="12"/>
        <v>#VALUE!</v>
      </c>
      <c r="X9" s="215" t="e">
        <f t="shared" si="13"/>
        <v>#VALUE!</v>
      </c>
      <c r="Y9" s="215" t="e">
        <f t="shared" si="14"/>
        <v>#VALUE!</v>
      </c>
      <c r="Z9" s="215" t="e">
        <f t="shared" si="15"/>
        <v>#VALUE!</v>
      </c>
      <c r="AA9" s="219" t="str">
        <f>IF(COUNTA(E9:F9:H9)&lt;3,"",(IF(V9=TRUE,$V$5,IF(W9=TRUE,$W$5,IF(X9=TRUE,$X$5,IF(Y9=TRUE,$Y$5,"Non"))))))</f>
        <v/>
      </c>
      <c r="AB9" s="215" t="e">
        <f t="shared" si="16"/>
        <v>#VALUE!</v>
      </c>
      <c r="AC9" s="215" t="e">
        <f t="shared" si="17"/>
        <v>#VALUE!</v>
      </c>
      <c r="AD9" s="215" t="e">
        <f t="shared" si="18"/>
        <v>#VALUE!</v>
      </c>
      <c r="AE9" s="215" t="e">
        <f t="shared" si="19"/>
        <v>#VALUE!</v>
      </c>
      <c r="AF9" s="215" t="e">
        <f t="shared" si="20"/>
        <v>#VALUE!</v>
      </c>
      <c r="AG9" s="219" t="str">
        <f>IF(COUNTA(E9:F9:H9)&lt;3,"",(IF(AB9=TRUE,$AB$5,IF(AC9=TRUE,$AC$5,IF(AD9=TRUE,$AD$5,IF(AE9=TRUE,$AE$5,IF(AF9=TRUE,$AF$5,"Aucune")))))))</f>
        <v/>
      </c>
      <c r="AH9" s="215" t="e">
        <f t="shared" si="21"/>
        <v>#VALUE!</v>
      </c>
      <c r="AI9" s="215" t="e">
        <f t="shared" si="22"/>
        <v>#VALUE!</v>
      </c>
      <c r="AJ9" s="215" t="e">
        <f t="shared" si="23"/>
        <v>#VALUE!</v>
      </c>
      <c r="AK9" s="215" t="e">
        <f t="shared" si="24"/>
        <v>#VALUE!</v>
      </c>
      <c r="AL9" s="215" t="e">
        <f t="shared" si="25"/>
        <v>#VALUE!</v>
      </c>
      <c r="AM9" s="219" t="str">
        <f>IF(COUNTA(E9:F9:H9)&lt;3,"",(IF(AH9=TRUE,$AH$5,IF(AI9=TRUE,$AI$5,IF(AJ9=TRUE,$AJ$5,IF(AK9=TRUE,$AK$5,IF(AL9=TRUE,$AL$5,"Aucune")))))))</f>
        <v/>
      </c>
      <c r="AN9" s="215" t="e">
        <f t="shared" si="26"/>
        <v>#VALUE!</v>
      </c>
      <c r="AO9" s="215" t="e">
        <f t="shared" si="27"/>
        <v>#VALUE!</v>
      </c>
      <c r="AP9" s="215" t="e">
        <f t="shared" si="28"/>
        <v>#VALUE!</v>
      </c>
      <c r="AQ9" s="219" t="str">
        <f>IF(COUNTA(E9:F9:H9)&lt;3,"",(IF(AN9=TRUE,$AN$5,IF(AO9=TRUE,$AO$5,IF(AP9=TRUE,$AP$5,"Aucune action requise")))))</f>
        <v/>
      </c>
      <c r="AR9" s="215" t="e">
        <f t="shared" si="29"/>
        <v>#VALUE!</v>
      </c>
      <c r="AS9" s="215" t="e">
        <f t="shared" si="30"/>
        <v>#VALUE!</v>
      </c>
      <c r="AT9" s="215" t="e">
        <f t="shared" si="31"/>
        <v>#VALUE!</v>
      </c>
      <c r="AU9" s="215" t="e">
        <f t="shared" si="32"/>
        <v>#VALUE!</v>
      </c>
      <c r="AV9" s="219" t="str">
        <f>IF(COUNTA(E9:F9:H9)&lt;3,"",(IF(AR9=TRUE,$AR$5,IF(AS9=TRUE,$AS$5,IF(AT9=TRUE,$AT$5,IF(AU9=TRUE,$AU$5,"Aucun"))))))</f>
        <v/>
      </c>
      <c r="AW9" s="220"/>
      <c r="AX9" s="316"/>
      <c r="AY9" s="72"/>
    </row>
    <row r="10" spans="1:51" s="57" customFormat="1" ht="114" customHeight="1" x14ac:dyDescent="0.35">
      <c r="A10" s="56"/>
      <c r="B10" s="377" t="s">
        <v>114</v>
      </c>
      <c r="C10" s="383" t="s">
        <v>373</v>
      </c>
      <c r="D10" s="257"/>
      <c r="E10" s="257"/>
      <c r="F10" s="276"/>
      <c r="G10" s="276"/>
      <c r="H10" s="294"/>
      <c r="I10" s="294"/>
      <c r="J10" s="200" t="str">
        <f>S10</f>
        <v/>
      </c>
      <c r="K10" s="201">
        <f t="shared" si="0"/>
        <v>0</v>
      </c>
      <c r="L10" s="201" t="b">
        <f t="shared" si="1"/>
        <v>0</v>
      </c>
      <c r="M10" s="201" t="b">
        <f t="shared" si="2"/>
        <v>0</v>
      </c>
      <c r="N10" s="201" t="b">
        <f t="shared" si="3"/>
        <v>0</v>
      </c>
      <c r="O10" s="201" t="b">
        <f t="shared" si="4"/>
        <v>0</v>
      </c>
      <c r="P10" s="201" t="b">
        <f t="shared" si="5"/>
        <v>0</v>
      </c>
      <c r="Q10" s="201" t="b">
        <f t="shared" si="6"/>
        <v>0</v>
      </c>
      <c r="R10" s="201" t="b">
        <f t="shared" si="7"/>
        <v>0</v>
      </c>
      <c r="S10" s="202" t="str">
        <f t="shared" si="8"/>
        <v/>
      </c>
      <c r="T10" s="203" t="str">
        <f t="shared" si="9"/>
        <v/>
      </c>
      <c r="U10" s="204" t="e">
        <f t="shared" si="10"/>
        <v>#VALUE!</v>
      </c>
      <c r="V10" s="201" t="e">
        <f t="shared" si="11"/>
        <v>#VALUE!</v>
      </c>
      <c r="W10" s="201" t="e">
        <f t="shared" si="12"/>
        <v>#VALUE!</v>
      </c>
      <c r="X10" s="201" t="e">
        <f t="shared" si="13"/>
        <v>#VALUE!</v>
      </c>
      <c r="Y10" s="201" t="e">
        <f t="shared" si="14"/>
        <v>#VALUE!</v>
      </c>
      <c r="Z10" s="201" t="e">
        <f t="shared" si="15"/>
        <v>#VALUE!</v>
      </c>
      <c r="AA10" s="205" t="str">
        <f>IF(COUNTA(E10:F10:H10)&lt;3,"",(IF(V10=TRUE,$V$5,IF(W10=TRUE,$W$5,IF(X10=TRUE,$X$5,IF(Y10=TRUE,$Y$5,"Non"))))))</f>
        <v/>
      </c>
      <c r="AB10" s="201" t="e">
        <f t="shared" si="16"/>
        <v>#VALUE!</v>
      </c>
      <c r="AC10" s="201" t="e">
        <f t="shared" si="17"/>
        <v>#VALUE!</v>
      </c>
      <c r="AD10" s="201" t="e">
        <f t="shared" si="18"/>
        <v>#VALUE!</v>
      </c>
      <c r="AE10" s="201" t="e">
        <f t="shared" si="19"/>
        <v>#VALUE!</v>
      </c>
      <c r="AF10" s="201" t="e">
        <f t="shared" si="20"/>
        <v>#VALUE!</v>
      </c>
      <c r="AG10" s="205" t="str">
        <f>IF(COUNTA(E10:F10:H10)&lt;3,"",(IF(AB10=TRUE,$AB$5,IF(AC10=TRUE,$AC$5,IF(AD10=TRUE,$AD$5,IF(AE10=TRUE,$AE$5,IF(AF10=TRUE,$AF$5,"Aucune")))))))</f>
        <v/>
      </c>
      <c r="AH10" s="201" t="e">
        <f t="shared" si="21"/>
        <v>#VALUE!</v>
      </c>
      <c r="AI10" s="201" t="e">
        <f t="shared" si="22"/>
        <v>#VALUE!</v>
      </c>
      <c r="AJ10" s="201" t="e">
        <f t="shared" si="23"/>
        <v>#VALUE!</v>
      </c>
      <c r="AK10" s="201" t="e">
        <f t="shared" si="24"/>
        <v>#VALUE!</v>
      </c>
      <c r="AL10" s="201" t="e">
        <f t="shared" si="25"/>
        <v>#VALUE!</v>
      </c>
      <c r="AM10" s="205" t="str">
        <f>IF(COUNTA(E10:F10:H10)&lt;3,"",(IF(AH10=TRUE,$AH$5,IF(AI10=TRUE,$AI$5,IF(AJ10=TRUE,$AJ$5,IF(AK10=TRUE,$AK$5,IF(AL10=TRUE,$AL$5,"Aucune")))))))</f>
        <v/>
      </c>
      <c r="AN10" s="201" t="e">
        <f t="shared" si="26"/>
        <v>#VALUE!</v>
      </c>
      <c r="AO10" s="201" t="e">
        <f t="shared" si="27"/>
        <v>#VALUE!</v>
      </c>
      <c r="AP10" s="201" t="e">
        <f t="shared" si="28"/>
        <v>#VALUE!</v>
      </c>
      <c r="AQ10" s="205" t="str">
        <f>IF(COUNTA(E10:F10:H10)&lt;3,"",(IF(AN10=TRUE,$AN$5,IF(AO10=TRUE,$AO$5,IF(AP10=TRUE,$AP$5,"Aucune action requise")))))</f>
        <v/>
      </c>
      <c r="AR10" s="201" t="e">
        <f t="shared" si="29"/>
        <v>#VALUE!</v>
      </c>
      <c r="AS10" s="201" t="e">
        <f t="shared" si="30"/>
        <v>#VALUE!</v>
      </c>
      <c r="AT10" s="201" t="e">
        <f t="shared" si="31"/>
        <v>#VALUE!</v>
      </c>
      <c r="AU10" s="201" t="e">
        <f t="shared" si="32"/>
        <v>#VALUE!</v>
      </c>
      <c r="AV10" s="205" t="str">
        <f>IF(COUNTA(E10:F10:H10)&lt;3,"",(IF(AR10=TRUE,$AR$5,IF(AS10=TRUE,$AS$5,IF(AT10=TRUE,$AT$5,IF(AU10=TRUE,$AU$5,"Aucun"))))))</f>
        <v/>
      </c>
      <c r="AW10" s="206"/>
      <c r="AX10" s="312"/>
      <c r="AY10" s="66"/>
    </row>
    <row r="11" spans="1:51" s="57" customFormat="1" ht="114" customHeight="1" thickBot="1" x14ac:dyDescent="0.4">
      <c r="A11" s="56"/>
      <c r="B11" s="378" t="s">
        <v>115</v>
      </c>
      <c r="C11" s="384" t="s">
        <v>374</v>
      </c>
      <c r="D11" s="258"/>
      <c r="E11" s="258"/>
      <c r="F11" s="277"/>
      <c r="G11" s="277"/>
      <c r="H11" s="295"/>
      <c r="I11" s="295"/>
      <c r="J11" s="157" t="str">
        <f>S11</f>
        <v/>
      </c>
      <c r="K11" s="158">
        <f t="shared" si="0"/>
        <v>0</v>
      </c>
      <c r="L11" s="158" t="b">
        <f t="shared" si="1"/>
        <v>0</v>
      </c>
      <c r="M11" s="158" t="b">
        <f t="shared" si="2"/>
        <v>0</v>
      </c>
      <c r="N11" s="158" t="b">
        <f t="shared" si="3"/>
        <v>0</v>
      </c>
      <c r="O11" s="158" t="b">
        <f t="shared" si="4"/>
        <v>0</v>
      </c>
      <c r="P11" s="158" t="b">
        <f t="shared" si="5"/>
        <v>0</v>
      </c>
      <c r="Q11" s="158" t="b">
        <f t="shared" si="6"/>
        <v>0</v>
      </c>
      <c r="R11" s="158" t="b">
        <f t="shared" si="7"/>
        <v>0</v>
      </c>
      <c r="S11" s="159" t="str">
        <f t="shared" si="8"/>
        <v/>
      </c>
      <c r="T11" s="160" t="str">
        <f t="shared" si="9"/>
        <v/>
      </c>
      <c r="U11" s="161" t="e">
        <f t="shared" si="10"/>
        <v>#VALUE!</v>
      </c>
      <c r="V11" s="158" t="e">
        <f t="shared" si="11"/>
        <v>#VALUE!</v>
      </c>
      <c r="W11" s="158" t="e">
        <f t="shared" si="12"/>
        <v>#VALUE!</v>
      </c>
      <c r="X11" s="158" t="e">
        <f t="shared" si="13"/>
        <v>#VALUE!</v>
      </c>
      <c r="Y11" s="158" t="e">
        <f t="shared" si="14"/>
        <v>#VALUE!</v>
      </c>
      <c r="Z11" s="158" t="e">
        <f t="shared" si="15"/>
        <v>#VALUE!</v>
      </c>
      <c r="AA11" s="162" t="str">
        <f>IF(COUNTA(E11:F11:H11)&lt;3,"",(IF(V11=TRUE,$V$5,IF(W11=TRUE,$W$5,IF(X11=TRUE,$X$5,IF(Y11=TRUE,$Y$5,"Non"))))))</f>
        <v/>
      </c>
      <c r="AB11" s="158" t="e">
        <f t="shared" si="16"/>
        <v>#VALUE!</v>
      </c>
      <c r="AC11" s="158" t="e">
        <f t="shared" si="17"/>
        <v>#VALUE!</v>
      </c>
      <c r="AD11" s="158" t="e">
        <f t="shared" si="18"/>
        <v>#VALUE!</v>
      </c>
      <c r="AE11" s="158" t="e">
        <f t="shared" si="19"/>
        <v>#VALUE!</v>
      </c>
      <c r="AF11" s="158" t="e">
        <f t="shared" si="20"/>
        <v>#VALUE!</v>
      </c>
      <c r="AG11" s="162" t="str">
        <f>IF(COUNTA(E11:F11:H11)&lt;3,"",(IF(AB11=TRUE,$AB$5,IF(AC11=TRUE,$AC$5,IF(AD11=TRUE,$AD$5,IF(AE11=TRUE,$AE$5,IF(AF11=TRUE,$AF$5,"Aucune")))))))</f>
        <v/>
      </c>
      <c r="AH11" s="158" t="e">
        <f t="shared" si="21"/>
        <v>#VALUE!</v>
      </c>
      <c r="AI11" s="158" t="e">
        <f t="shared" si="22"/>
        <v>#VALUE!</v>
      </c>
      <c r="AJ11" s="158" t="e">
        <f t="shared" si="23"/>
        <v>#VALUE!</v>
      </c>
      <c r="AK11" s="158" t="e">
        <f t="shared" si="24"/>
        <v>#VALUE!</v>
      </c>
      <c r="AL11" s="158" t="e">
        <f t="shared" si="25"/>
        <v>#VALUE!</v>
      </c>
      <c r="AM11" s="162" t="str">
        <f>IF(COUNTA(E11:F11:H11)&lt;3,"",(IF(AH11=TRUE,$AH$5,IF(AI11=TRUE,$AI$5,IF(AJ11=TRUE,$AJ$5,IF(AK11=TRUE,$AK$5,IF(AL11=TRUE,$AL$5,"Aucune")))))))</f>
        <v/>
      </c>
      <c r="AN11" s="158" t="e">
        <f t="shared" si="26"/>
        <v>#VALUE!</v>
      </c>
      <c r="AO11" s="158" t="e">
        <f t="shared" si="27"/>
        <v>#VALUE!</v>
      </c>
      <c r="AP11" s="158" t="e">
        <f t="shared" si="28"/>
        <v>#VALUE!</v>
      </c>
      <c r="AQ11" s="162" t="str">
        <f>IF(COUNTA(E11:F11:H11)&lt;3,"",(IF(AN11=TRUE,$AN$5,IF(AO11=TRUE,$AO$5,IF(AP11=TRUE,$AP$5,"Aucune action requise")))))</f>
        <v/>
      </c>
      <c r="AR11" s="158" t="e">
        <f t="shared" si="29"/>
        <v>#VALUE!</v>
      </c>
      <c r="AS11" s="158" t="e">
        <f t="shared" si="30"/>
        <v>#VALUE!</v>
      </c>
      <c r="AT11" s="158" t="e">
        <f t="shared" si="31"/>
        <v>#VALUE!</v>
      </c>
      <c r="AU11" s="158" t="e">
        <f t="shared" si="32"/>
        <v>#VALUE!</v>
      </c>
      <c r="AV11" s="162" t="str">
        <f>IF(COUNTA(E11:F11:H11)&lt;3,"",(IF(AR11=TRUE,$AR$5,IF(AS11=TRUE,$AS$5,IF(AT11=TRUE,$AT$5,IF(AU11=TRUE,$AU$5,"Aucun"))))))</f>
        <v/>
      </c>
      <c r="AW11" s="163"/>
      <c r="AX11" s="313"/>
      <c r="AY11" s="68"/>
    </row>
    <row r="12" spans="1:51" x14ac:dyDescent="0.25">
      <c r="K12" s="50">
        <f t="shared" si="0"/>
        <v>0</v>
      </c>
      <c r="L12" s="50" t="b">
        <f t="shared" si="1"/>
        <v>0</v>
      </c>
      <c r="M12" s="50" t="b">
        <f t="shared" si="2"/>
        <v>0</v>
      </c>
      <c r="N12" s="50" t="b">
        <f t="shared" si="3"/>
        <v>0</v>
      </c>
      <c r="O12" s="50" t="b">
        <f t="shared" si="4"/>
        <v>0</v>
      </c>
      <c r="P12" s="50" t="b">
        <f t="shared" si="5"/>
        <v>0</v>
      </c>
      <c r="Q12" s="50" t="b">
        <f t="shared" si="6"/>
        <v>0</v>
      </c>
      <c r="R12" s="50" t="b">
        <f t="shared" si="7"/>
        <v>0</v>
      </c>
      <c r="S12" s="50" t="str">
        <f t="shared" si="8"/>
        <v/>
      </c>
      <c r="T12" s="50" t="str">
        <f t="shared" si="9"/>
        <v/>
      </c>
      <c r="U12" s="50" t="e">
        <f t="shared" si="10"/>
        <v>#VALUE!</v>
      </c>
      <c r="V12" s="50" t="e">
        <f t="shared" si="11"/>
        <v>#VALUE!</v>
      </c>
      <c r="W12" s="50" t="e">
        <f t="shared" si="12"/>
        <v>#VALUE!</v>
      </c>
      <c r="X12" s="50" t="e">
        <f t="shared" si="13"/>
        <v>#VALUE!</v>
      </c>
      <c r="Y12" s="50" t="e">
        <f t="shared" si="14"/>
        <v>#VALUE!</v>
      </c>
      <c r="Z12" s="50" t="e">
        <f t="shared" si="15"/>
        <v>#VALUE!</v>
      </c>
      <c r="AB12" s="50" t="e">
        <f t="shared" si="16"/>
        <v>#VALUE!</v>
      </c>
      <c r="AC12" s="50" t="e">
        <f t="shared" si="17"/>
        <v>#VALUE!</v>
      </c>
      <c r="AD12" s="50" t="e">
        <f t="shared" si="18"/>
        <v>#VALUE!</v>
      </c>
      <c r="AE12" s="50" t="e">
        <f t="shared" si="19"/>
        <v>#VALUE!</v>
      </c>
      <c r="AF12" s="50" t="e">
        <f t="shared" si="20"/>
        <v>#VALUE!</v>
      </c>
      <c r="AH12" s="50" t="e">
        <f t="shared" si="21"/>
        <v>#VALUE!</v>
      </c>
      <c r="AI12" s="50" t="e">
        <f t="shared" si="22"/>
        <v>#VALUE!</v>
      </c>
      <c r="AJ12" s="50" t="e">
        <f t="shared" si="23"/>
        <v>#VALUE!</v>
      </c>
      <c r="AK12" s="50" t="e">
        <f t="shared" si="24"/>
        <v>#VALUE!</v>
      </c>
      <c r="AL12" s="50" t="e">
        <f t="shared" si="25"/>
        <v>#VALUE!</v>
      </c>
      <c r="AN12" s="50" t="e">
        <f t="shared" si="26"/>
        <v>#VALUE!</v>
      </c>
      <c r="AO12" s="50" t="e">
        <f t="shared" si="27"/>
        <v>#VALUE!</v>
      </c>
      <c r="AP12" s="50" t="e">
        <f t="shared" si="28"/>
        <v>#VALUE!</v>
      </c>
      <c r="AR12" s="50" t="e">
        <f t="shared" si="29"/>
        <v>#VALUE!</v>
      </c>
      <c r="AS12" s="50" t="e">
        <f t="shared" si="30"/>
        <v>#VALUE!</v>
      </c>
      <c r="AT12" s="50" t="e">
        <f t="shared" si="31"/>
        <v>#VALUE!</v>
      </c>
      <c r="AU12" s="50" t="e">
        <f t="shared" si="32"/>
        <v>#VALUE!</v>
      </c>
    </row>
  </sheetData>
  <mergeCells count="8">
    <mergeCell ref="B2:AX2"/>
    <mergeCell ref="B6:AY6"/>
    <mergeCell ref="B3:AY3"/>
    <mergeCell ref="B4:C5"/>
    <mergeCell ref="D4:E4"/>
    <mergeCell ref="F4:G4"/>
    <mergeCell ref="H4:I4"/>
    <mergeCell ref="AX4:AY4"/>
  </mergeCells>
  <conditionalFormatting sqref="A4 I7:I11 D7:D11">
    <cfRule type="expression" dxfId="7572" priority="145" stopIfTrue="1">
      <formula>ISTEXT(A4)</formula>
    </cfRule>
    <cfRule type="expression" dxfId="7571" priority="146">
      <formula>FIND("Agir",B4)</formula>
    </cfRule>
    <cfRule type="expression" dxfId="7570" priority="147">
      <formula>FIND("Réagir",B4)</formula>
    </cfRule>
  </conditionalFormatting>
  <conditionalFormatting sqref="A4">
    <cfRule type="expression" dxfId="7569" priority="142" stopIfTrue="1">
      <formula>ISTEXT(A4)</formula>
    </cfRule>
    <cfRule type="expression" dxfId="7568" priority="143">
      <formula>FIND("Agir",B4)</formula>
    </cfRule>
    <cfRule type="expression" dxfId="7567" priority="144">
      <formula>FIND("Réagir",B4)</formula>
    </cfRule>
  </conditionalFormatting>
  <conditionalFormatting sqref="A4">
    <cfRule type="expression" dxfId="7566" priority="139" stopIfTrue="1">
      <formula>ISTEXT(A4)</formula>
    </cfRule>
    <cfRule type="expression" dxfId="7565" priority="140">
      <formula>FIND("Agir",B4)</formula>
    </cfRule>
    <cfRule type="expression" dxfId="7564" priority="141">
      <formula>FIND("Réagir",B4)</formula>
    </cfRule>
  </conditionalFormatting>
  <conditionalFormatting sqref="AA7:AA11 AG7:AG11 AM7:AM11 AQ7:AQ11 AV7:AY11 I7 I8:J11">
    <cfRule type="containsText" dxfId="7563" priority="136" stopIfTrue="1" operator="containsText" text="Première">
      <formula>NOT(ISERROR(SEARCH("Première",I7)))</formula>
    </cfRule>
    <cfRule type="containsText" dxfId="7562" priority="137" stopIfTrue="1" operator="containsText" text="Seconde">
      <formula>NOT(ISERROR(SEARCH("Seconde",I7)))</formula>
    </cfRule>
    <cfRule type="containsText" dxfId="7561" priority="138" stopIfTrue="1" operator="containsText" text="Terme">
      <formula>NOT(ISERROR(SEARCH("Terme",I7)))</formula>
    </cfRule>
  </conditionalFormatting>
  <conditionalFormatting sqref="F7:H11">
    <cfRule type="expression" dxfId="7560" priority="134" stopIfTrue="1">
      <formula>ISTEXT(F7)</formula>
    </cfRule>
    <cfRule type="expression" dxfId="7559" priority="135">
      <formula>FIND("Conforter",I7)</formula>
    </cfRule>
  </conditionalFormatting>
  <conditionalFormatting sqref="G7:H11">
    <cfRule type="expression" dxfId="7558" priority="131" stopIfTrue="1">
      <formula>ISTEXT(G7)</formula>
    </cfRule>
    <cfRule type="expression" dxfId="7557" priority="132">
      <formula>FIND("Agir",I7)</formula>
    </cfRule>
    <cfRule type="expression" dxfId="7556" priority="133">
      <formula>FIND("Réagir",I7)</formula>
    </cfRule>
  </conditionalFormatting>
  <conditionalFormatting sqref="J8:J11">
    <cfRule type="containsText" dxfId="7555" priority="128" stopIfTrue="1" operator="containsText" text="Non">
      <formula>NOT(ISERROR(SEARCH("Non",J8)))</formula>
    </cfRule>
  </conditionalFormatting>
  <conditionalFormatting sqref="I9">
    <cfRule type="expression" dxfId="7554" priority="125" stopIfTrue="1">
      <formula>ISTEXT(I9)</formula>
    </cfRule>
    <cfRule type="expression" dxfId="7553" priority="126">
      <formula>FIND("Agir",J9)</formula>
    </cfRule>
    <cfRule type="expression" dxfId="7552" priority="127">
      <formula>FIND("Réagir",J9)</formula>
    </cfRule>
  </conditionalFormatting>
  <conditionalFormatting sqref="G9:H9">
    <cfRule type="expression" dxfId="7551" priority="123" stopIfTrue="1">
      <formula>ISTEXT(G9)</formula>
    </cfRule>
    <cfRule type="expression" dxfId="7550" priority="124">
      <formula>FIND("Conforter",J9)</formula>
    </cfRule>
  </conditionalFormatting>
  <conditionalFormatting sqref="I10">
    <cfRule type="expression" dxfId="7549" priority="120" stopIfTrue="1">
      <formula>ISTEXT(I10)</formula>
    </cfRule>
    <cfRule type="expression" dxfId="7548" priority="121">
      <formula>FIND("Agir",J10)</formula>
    </cfRule>
    <cfRule type="expression" dxfId="7547" priority="122">
      <formula>FIND("Réagir",J10)</formula>
    </cfRule>
  </conditionalFormatting>
  <conditionalFormatting sqref="G10:H10">
    <cfRule type="expression" dxfId="7546" priority="118" stopIfTrue="1">
      <formula>ISTEXT(G10)</formula>
    </cfRule>
    <cfRule type="expression" dxfId="7545" priority="119">
      <formula>FIND("Conforter",J10)</formula>
    </cfRule>
  </conditionalFormatting>
  <conditionalFormatting sqref="I11">
    <cfRule type="expression" dxfId="7544" priority="115" stopIfTrue="1">
      <formula>ISTEXT(I11)</formula>
    </cfRule>
    <cfRule type="expression" dxfId="7543" priority="116">
      <formula>FIND("Agir",J11)</formula>
    </cfRule>
    <cfRule type="expression" dxfId="7542" priority="117">
      <formula>FIND("Réagir",J11)</formula>
    </cfRule>
  </conditionalFormatting>
  <conditionalFormatting sqref="G11:H11">
    <cfRule type="expression" dxfId="7541" priority="113" stopIfTrue="1">
      <formula>ISTEXT(G11)</formula>
    </cfRule>
    <cfRule type="expression" dxfId="7540" priority="114">
      <formula>FIND("Conforter",J11)</formula>
    </cfRule>
  </conditionalFormatting>
  <conditionalFormatting sqref="I8">
    <cfRule type="expression" dxfId="7539" priority="95" stopIfTrue="1">
      <formula>ISTEXT(I8)</formula>
    </cfRule>
    <cfRule type="expression" dxfId="7538" priority="96">
      <formula>FIND("Agir",J8)</formula>
    </cfRule>
    <cfRule type="expression" dxfId="7537" priority="97">
      <formula>FIND("Réagir",J8)</formula>
    </cfRule>
  </conditionalFormatting>
  <conditionalFormatting sqref="J7:J11">
    <cfRule type="containsText" dxfId="7536" priority="88" operator="containsText" text="Intervention prioritaire">
      <formula>NOT(ISERROR(SEARCH("Intervention prioritaire",J7)))</formula>
    </cfRule>
    <cfRule type="containsText" dxfId="7535" priority="89" stopIfTrue="1" operator="containsText" text="Non pertinent">
      <formula>NOT(ISERROR(SEARCH("Non pertinent",J7)))</formula>
    </cfRule>
    <cfRule type="containsText" dxfId="7534" priority="90" stopIfTrue="1" operator="containsText" text="consolidation">
      <formula>NOT(ISERROR(SEARCH("consolidation",J7)))</formula>
    </cfRule>
    <cfRule type="containsText" dxfId="7533" priority="91" stopIfTrue="1" operator="containsText" text="Non Prioritaire">
      <formula>NOT(ISERROR(SEARCH("Non Prioritaire",J7)))</formula>
    </cfRule>
    <cfRule type="containsText" dxfId="7532" priority="92" stopIfTrue="1" operator="containsText" text="Urgent">
      <formula>NOT(ISERROR(SEARCH("Urgent",J7)))</formula>
    </cfRule>
    <cfRule type="containsText" dxfId="7531" priority="93" stopIfTrue="1" operator="containsText" text="moyen">
      <formula>NOT(ISERROR(SEARCH("moyen",J7)))</formula>
    </cfRule>
    <cfRule type="containsText" dxfId="7530" priority="94" stopIfTrue="1" operator="containsText" text="long">
      <formula>NOT(ISERROR(SEARCH("long",J7)))</formula>
    </cfRule>
  </conditionalFormatting>
  <conditionalFormatting sqref="D8:D11">
    <cfRule type="expression" dxfId="7529" priority="83" stopIfTrue="1">
      <formula>ISTEXT(D8)</formula>
    </cfRule>
    <cfRule type="expression" dxfId="7528" priority="84">
      <formula>FIND("Conforter",F8)</formula>
    </cfRule>
  </conditionalFormatting>
  <conditionalFormatting sqref="D7">
    <cfRule type="expression" dxfId="7527" priority="81" stopIfTrue="1">
      <formula>ISTEXT(D7)</formula>
    </cfRule>
    <cfRule type="expression" dxfId="7526" priority="82">
      <formula>FIND("Conforter",F7)</formula>
    </cfRule>
  </conditionalFormatting>
  <conditionalFormatting sqref="D9">
    <cfRule type="expression" dxfId="7525" priority="79" stopIfTrue="1">
      <formula>ISTEXT(D9)</formula>
    </cfRule>
    <cfRule type="expression" dxfId="7524" priority="80">
      <formula>FIND("Conforter",F9)</formula>
    </cfRule>
  </conditionalFormatting>
  <conditionalFormatting sqref="D10">
    <cfRule type="expression" dxfId="7523" priority="77" stopIfTrue="1">
      <formula>ISTEXT(D10)</formula>
    </cfRule>
    <cfRule type="expression" dxfId="7522" priority="78">
      <formula>FIND("Conforter",F10)</formula>
    </cfRule>
  </conditionalFormatting>
  <conditionalFormatting sqref="D11">
    <cfRule type="expression" dxfId="7521" priority="75" stopIfTrue="1">
      <formula>ISTEXT(D11)</formula>
    </cfRule>
    <cfRule type="expression" dxfId="7520" priority="76">
      <formula>FIND("Conforter",F11)</formula>
    </cfRule>
  </conditionalFormatting>
  <conditionalFormatting sqref="AX7:AY11 AG7:AG11 AM7:AM11 AQ7:AQ11 AV7:AV11">
    <cfRule type="expression" dxfId="7519" priority="63" stopIfTrue="1">
      <formula>ISTEXT(AG7)</formula>
    </cfRule>
    <cfRule type="expression" dxfId="7518" priority="64">
      <formula>FIND("Agir",#REF!)</formula>
    </cfRule>
    <cfRule type="expression" dxfId="7517" priority="65">
      <formula>FIND("Réagir",#REF!)</formula>
    </cfRule>
  </conditionalFormatting>
  <conditionalFormatting sqref="AM7:AM11 AQ7:AQ11 AV7:AV11">
    <cfRule type="expression" dxfId="7516" priority="60" stopIfTrue="1">
      <formula>ISTEXT(AM7)</formula>
    </cfRule>
    <cfRule type="expression" dxfId="7515" priority="61">
      <formula>FIND("Agir",#REF!)</formula>
    </cfRule>
    <cfRule type="expression" dxfId="7514" priority="62">
      <formula>FIND("Réagir",#REF!)</formula>
    </cfRule>
  </conditionalFormatting>
  <conditionalFormatting sqref="H7">
    <cfRule type="expression" dxfId="7513" priority="58" stopIfTrue="1">
      <formula>ISTEXT(H7)</formula>
    </cfRule>
    <cfRule type="expression" dxfId="7512" priority="59">
      <formula>FIND("Conforter",J7)</formula>
    </cfRule>
  </conditionalFormatting>
  <conditionalFormatting sqref="AQ7:AQ11">
    <cfRule type="expression" dxfId="7511" priority="55" stopIfTrue="1">
      <formula>ISTEXT(AQ7)</formula>
    </cfRule>
    <cfRule type="expression" dxfId="7510" priority="56">
      <formula>FIND("Agir",AV7)</formula>
    </cfRule>
    <cfRule type="expression" dxfId="7509" priority="57">
      <formula>FIND("Réagir",AV7)</formula>
    </cfRule>
  </conditionalFormatting>
  <conditionalFormatting sqref="AQ9">
    <cfRule type="expression" dxfId="7508" priority="52" stopIfTrue="1">
      <formula>ISTEXT(AQ9)</formula>
    </cfRule>
    <cfRule type="expression" dxfId="7507" priority="53">
      <formula>FIND("Agir",AV9)</formula>
    </cfRule>
    <cfRule type="expression" dxfId="7506" priority="54">
      <formula>FIND("Réagir",AV9)</formula>
    </cfRule>
  </conditionalFormatting>
  <conditionalFormatting sqref="AQ10">
    <cfRule type="expression" dxfId="7505" priority="49" stopIfTrue="1">
      <formula>ISTEXT(AQ10)</formula>
    </cfRule>
    <cfRule type="expression" dxfId="7504" priority="50">
      <formula>FIND("Agir",AV10)</formula>
    </cfRule>
    <cfRule type="expression" dxfId="7503" priority="51">
      <formula>FIND("Réagir",AV10)</formula>
    </cfRule>
  </conditionalFormatting>
  <conditionalFormatting sqref="AQ11">
    <cfRule type="expression" dxfId="7502" priority="46" stopIfTrue="1">
      <formula>ISTEXT(AQ11)</formula>
    </cfRule>
    <cfRule type="expression" dxfId="7501" priority="47">
      <formula>FIND("Agir",AV11)</formula>
    </cfRule>
    <cfRule type="expression" dxfId="7500" priority="48">
      <formula>FIND("Réagir",AV11)</formula>
    </cfRule>
  </conditionalFormatting>
  <conditionalFormatting sqref="AQ8">
    <cfRule type="expression" dxfId="7499" priority="34" stopIfTrue="1">
      <formula>ISTEXT(AQ8)</formula>
    </cfRule>
    <cfRule type="expression" dxfId="7498" priority="35">
      <formula>FIND("Agir",AV8)</formula>
    </cfRule>
    <cfRule type="expression" dxfId="7497" priority="36">
      <formula>FIND("Réagir",AV8)</formula>
    </cfRule>
  </conditionalFormatting>
  <conditionalFormatting sqref="AA7:AA11">
    <cfRule type="expression" dxfId="7496" priority="31" stopIfTrue="1">
      <formula>ISTEXT(AA7)</formula>
    </cfRule>
    <cfRule type="expression" dxfId="7495" priority="32">
      <formula>FIND("Agir",AV7)</formula>
    </cfRule>
    <cfRule type="expression" dxfId="7494" priority="33">
      <formula>FIND("Réagir",AV7)</formula>
    </cfRule>
  </conditionalFormatting>
  <conditionalFormatting sqref="AG7:AG11 AV7:AW11">
    <cfRule type="expression" dxfId="7493" priority="22" stopIfTrue="1">
      <formula>ISTEXT(AG7)</formula>
    </cfRule>
    <cfRule type="expression" dxfId="7492" priority="23">
      <formula>FIND("Agir",#REF!)</formula>
    </cfRule>
    <cfRule type="expression" dxfId="7491" priority="24">
      <formula>FIND("Réagir",#REF!)</formula>
    </cfRule>
  </conditionalFormatting>
  <conditionalFormatting sqref="AA5 AG5 AM5 AQ5 AV5:AY5 AW4 I5:J5">
    <cfRule type="containsText" dxfId="7490" priority="4" stopIfTrue="1" operator="containsText" text="Première">
      <formula>NOT(ISERROR(SEARCH("Première",I4)))</formula>
    </cfRule>
    <cfRule type="containsText" dxfId="7489" priority="5" stopIfTrue="1" operator="containsText" text="Seconde">
      <formula>NOT(ISERROR(SEARCH("Seconde",I4)))</formula>
    </cfRule>
    <cfRule type="containsText" dxfId="7488" priority="6" stopIfTrue="1" operator="containsText" text="Terme">
      <formula>NOT(ISERROR(SEARCH("Terme",I4)))</formula>
    </cfRule>
  </conditionalFormatting>
  <conditionalFormatting sqref="AX4">
    <cfRule type="containsText" dxfId="7487" priority="1" stopIfTrue="1" operator="containsText" text="Première">
      <formula>NOT(ISERROR(SEARCH("Première",AX4)))</formula>
    </cfRule>
    <cfRule type="containsText" dxfId="7486" priority="2" stopIfTrue="1" operator="containsText" text="Seconde">
      <formula>NOT(ISERROR(SEARCH("Seconde",AX4)))</formula>
    </cfRule>
    <cfRule type="containsText" dxfId="7485" priority="3" stopIfTrue="1" operator="containsText" text="Terme">
      <formula>NOT(ISERROR(SEARCH("Terme",AX4)))</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1" xr:uid="{00000000-0002-0000-0A00-000000000000}">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1" xr:uid="{00000000-0002-0000-0A00-000001000000}">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1" xr:uid="{00000000-0002-0000-0A00-000002000000}">
      <formula1>$M$1:$P$1</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15968"/>
  </sheetPr>
  <dimension ref="A1:AY18"/>
  <sheetViews>
    <sheetView showGridLines="0" zoomScale="60" zoomScaleNormal="60" workbookViewId="0"/>
  </sheetViews>
  <sheetFormatPr baseColWidth="10" defaultColWidth="10.453125" defaultRowHeight="11.5" x14ac:dyDescent="0.25"/>
  <cols>
    <col min="1" max="1" width="1.453125" style="50" customWidth="1"/>
    <col min="2" max="2" width="10.453125" style="59" customWidth="1"/>
    <col min="3" max="3" width="83" style="60" customWidth="1"/>
    <col min="4" max="4" width="46" style="61" customWidth="1"/>
    <col min="5" max="5" width="9.81640625" style="50" customWidth="1"/>
    <col min="6" max="6" width="9.81640625" style="62" customWidth="1"/>
    <col min="7" max="7" width="46" style="61" customWidth="1"/>
    <col min="8" max="8" width="8.81640625" style="61" customWidth="1"/>
    <col min="9" max="9" width="45.453125" style="61" customWidth="1"/>
    <col min="10" max="10" width="20.453125" style="61" customWidth="1"/>
    <col min="11" max="26" width="5.453125" style="50" hidden="1" customWidth="1"/>
    <col min="27" max="27" width="20.453125" style="61" hidden="1" customWidth="1"/>
    <col min="28" max="32" width="10.453125" style="50" hidden="1" customWidth="1"/>
    <col min="33" max="33" width="20.453125" style="61" hidden="1" customWidth="1"/>
    <col min="34" max="38" width="10.453125" style="50" hidden="1" customWidth="1"/>
    <col min="39" max="39" width="20.453125" style="61" hidden="1" customWidth="1"/>
    <col min="40" max="42" width="10.453125" style="50" hidden="1" customWidth="1"/>
    <col min="43" max="43" width="20.453125" style="61" hidden="1" customWidth="1"/>
    <col min="44" max="47" width="10.453125" style="50" hidden="1" customWidth="1"/>
    <col min="48" max="48" width="20.453125" style="61" hidden="1" customWidth="1"/>
    <col min="49" max="49" width="45.453125" style="61" hidden="1" customWidth="1"/>
    <col min="50" max="50" width="45.453125" style="61" customWidth="1"/>
    <col min="51" max="51" width="45.453125" style="61" hidden="1" customWidth="1"/>
    <col min="52" max="16384" width="10.453125" style="50"/>
  </cols>
  <sheetData>
    <row r="1" spans="1:51" s="45" customFormat="1" ht="13" customHeight="1" x14ac:dyDescent="0.3">
      <c r="B1" s="46"/>
      <c r="C1" s="47"/>
      <c r="D1" s="48"/>
      <c r="F1" s="49"/>
      <c r="G1" s="48"/>
      <c r="H1" s="48"/>
      <c r="I1" s="48"/>
      <c r="J1" s="48"/>
      <c r="L1" s="45">
        <v>0</v>
      </c>
      <c r="M1" s="45">
        <v>1</v>
      </c>
      <c r="N1" s="45">
        <v>2</v>
      </c>
      <c r="O1" s="45">
        <v>3</v>
      </c>
      <c r="P1" s="45">
        <v>4</v>
      </c>
      <c r="Q1" s="45">
        <v>5</v>
      </c>
      <c r="AA1" s="37"/>
      <c r="AG1" s="37"/>
      <c r="AM1" s="37"/>
      <c r="AQ1" s="37"/>
      <c r="AV1" s="37"/>
      <c r="AW1" s="48"/>
      <c r="AX1" s="48"/>
      <c r="AY1" s="48"/>
    </row>
    <row r="2" spans="1:51" s="45" customFormat="1" ht="30" customHeight="1" x14ac:dyDescent="0.3">
      <c r="B2" s="431" t="s">
        <v>116</v>
      </c>
      <c r="C2" s="431"/>
      <c r="D2" s="431"/>
      <c r="E2" s="431"/>
      <c r="F2" s="431"/>
      <c r="G2" s="431"/>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83"/>
    </row>
    <row r="3" spans="1:51" s="45" customFormat="1" ht="13" customHeight="1" x14ac:dyDescent="0.25">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row>
    <row r="4" spans="1:51" ht="30" customHeight="1" x14ac:dyDescent="0.25">
      <c r="A4" s="45"/>
      <c r="B4" s="435"/>
      <c r="C4" s="435"/>
      <c r="D4" s="436" t="s">
        <v>0</v>
      </c>
      <c r="E4" s="437"/>
      <c r="F4" s="438" t="s">
        <v>261</v>
      </c>
      <c r="G4" s="439"/>
      <c r="H4" s="440" t="s">
        <v>335</v>
      </c>
      <c r="I4" s="441"/>
      <c r="J4" s="108" t="s">
        <v>274</v>
      </c>
      <c r="K4" s="106"/>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6"/>
      <c r="AX4" s="442" t="s">
        <v>265</v>
      </c>
      <c r="AY4" s="443"/>
    </row>
    <row r="5" spans="1:51" s="52" customFormat="1" ht="170" customHeight="1" x14ac:dyDescent="0.3">
      <c r="A5" s="51"/>
      <c r="B5" s="435"/>
      <c r="C5" s="435"/>
      <c r="D5" s="87" t="s">
        <v>510</v>
      </c>
      <c r="E5" s="101" t="s">
        <v>0</v>
      </c>
      <c r="F5" s="103" t="s">
        <v>261</v>
      </c>
      <c r="G5" s="104" t="s">
        <v>260</v>
      </c>
      <c r="H5" s="102" t="s">
        <v>273</v>
      </c>
      <c r="I5" s="105" t="s">
        <v>271</v>
      </c>
      <c r="J5" s="109" t="s">
        <v>266</v>
      </c>
      <c r="K5" s="107" t="s">
        <v>23</v>
      </c>
      <c r="L5" s="88" t="s">
        <v>12</v>
      </c>
      <c r="M5" s="89" t="s">
        <v>13</v>
      </c>
      <c r="N5" s="90" t="s">
        <v>14</v>
      </c>
      <c r="O5" s="91" t="s">
        <v>15</v>
      </c>
      <c r="P5" s="92" t="s">
        <v>16</v>
      </c>
      <c r="Q5" s="93" t="s">
        <v>17</v>
      </c>
      <c r="R5" s="94" t="s">
        <v>18</v>
      </c>
      <c r="S5" s="95" t="s">
        <v>34</v>
      </c>
      <c r="T5" s="95" t="s">
        <v>35</v>
      </c>
      <c r="U5" s="95" t="s">
        <v>24</v>
      </c>
      <c r="V5" s="95" t="s">
        <v>44</v>
      </c>
      <c r="W5" s="95" t="s">
        <v>45</v>
      </c>
      <c r="X5" s="95" t="s">
        <v>47</v>
      </c>
      <c r="Y5" s="95" t="s">
        <v>46</v>
      </c>
      <c r="Z5" s="95" t="s">
        <v>33</v>
      </c>
      <c r="AA5" s="96" t="s">
        <v>19</v>
      </c>
      <c r="AB5" s="97" t="s">
        <v>36</v>
      </c>
      <c r="AC5" s="97" t="s">
        <v>37</v>
      </c>
      <c r="AD5" s="97" t="s">
        <v>25</v>
      </c>
      <c r="AE5" s="97" t="s">
        <v>38</v>
      </c>
      <c r="AF5" s="97" t="s">
        <v>26</v>
      </c>
      <c r="AG5" s="96" t="s">
        <v>22</v>
      </c>
      <c r="AH5" s="97" t="s">
        <v>39</v>
      </c>
      <c r="AI5" s="97" t="s">
        <v>41</v>
      </c>
      <c r="AJ5" s="97" t="s">
        <v>42</v>
      </c>
      <c r="AK5" s="97" t="s">
        <v>30</v>
      </c>
      <c r="AL5" s="97" t="s">
        <v>40</v>
      </c>
      <c r="AM5" s="96" t="s">
        <v>31</v>
      </c>
      <c r="AN5" s="97" t="s">
        <v>27</v>
      </c>
      <c r="AO5" s="97" t="s">
        <v>28</v>
      </c>
      <c r="AP5" s="97" t="s">
        <v>29</v>
      </c>
      <c r="AQ5" s="96" t="s">
        <v>43</v>
      </c>
      <c r="AR5" s="97" t="s">
        <v>48</v>
      </c>
      <c r="AS5" s="97" t="s">
        <v>49</v>
      </c>
      <c r="AT5" s="97" t="s">
        <v>50</v>
      </c>
      <c r="AU5" s="97" t="s">
        <v>51</v>
      </c>
      <c r="AV5" s="96" t="s">
        <v>32</v>
      </c>
      <c r="AW5" s="98" t="s">
        <v>11</v>
      </c>
      <c r="AX5" s="99" t="s">
        <v>511</v>
      </c>
      <c r="AY5" s="100" t="s">
        <v>52</v>
      </c>
    </row>
    <row r="6" spans="1:51" s="65" customFormat="1" ht="30" customHeight="1" x14ac:dyDescent="0.35">
      <c r="A6" s="64"/>
      <c r="B6" s="433" t="s">
        <v>513</v>
      </c>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row>
    <row r="7" spans="1:51" s="57" customFormat="1" ht="114" customHeight="1" x14ac:dyDescent="0.35">
      <c r="A7" s="56"/>
      <c r="B7" s="378" t="s">
        <v>117</v>
      </c>
      <c r="C7" s="384" t="s">
        <v>515</v>
      </c>
      <c r="D7" s="258"/>
      <c r="E7" s="258"/>
      <c r="F7" s="277"/>
      <c r="G7" s="277"/>
      <c r="H7" s="295"/>
      <c r="I7" s="295"/>
      <c r="J7" s="136" t="str">
        <f>S7</f>
        <v/>
      </c>
      <c r="K7" s="158">
        <f>E7*10+F7</f>
        <v>0</v>
      </c>
      <c r="L7" s="158" t="b">
        <f>OR(K7=31)</f>
        <v>0</v>
      </c>
      <c r="M7" s="158" t="b">
        <f>OR(K7=21,K7=32)</f>
        <v>0</v>
      </c>
      <c r="N7" s="158" t="b">
        <f>OR(K7=22,K7=33)</f>
        <v>0</v>
      </c>
      <c r="O7" s="158" t="b">
        <f>OR(K7=11,K7=12)</f>
        <v>0</v>
      </c>
      <c r="P7" s="158" t="b">
        <f>OR(K7=23,K7=34)</f>
        <v>0</v>
      </c>
      <c r="Q7" s="158" t="b">
        <f>OR(K7=13,K7=14,K7=24)</f>
        <v>0</v>
      </c>
      <c r="R7" s="158" t="b">
        <f>OR(K7=1,K7=2,K7=3,K7=4)</f>
        <v>0</v>
      </c>
      <c r="S7" s="159" t="str">
        <f t="shared" ref="S7:S18" si="0">IF(COUNTA(E7:F7)&lt;2,"",(IF(L7=TRUE,$L$5,IF(M7=TRUE,$M$5,IF(N7=TRUE,$N$5,IF(O7=TRUE,$O$5,IF(P7=TRUE,$P$5,IF(Q7=TRUE,$Q$5,IF(R7=TRUE,$R$5,0)))))))))</f>
        <v/>
      </c>
      <c r="T7" s="160" t="str">
        <f t="shared" ref="T7:T18" si="1">IF(COUNTA(E7:F7)&lt;2,"",(IF(L7=TRUE,6,IF(M7=TRUE,5,IF(N7=TRUE,4,IF(O7=TRUE,3,IF(P7=TRUE,2,IF(Q7=TRUE,1,IF(R7=TRUE,0,0)))))))))</f>
        <v/>
      </c>
      <c r="U7" s="161" t="e">
        <f t="shared" ref="U7:U18" si="2">T7*10+H7</f>
        <v>#VALUE!</v>
      </c>
      <c r="V7" s="158" t="e">
        <f>OR(U7=61,U7=62,U7=63)</f>
        <v>#VALUE!</v>
      </c>
      <c r="W7" s="158" t="e">
        <f>OR(U7=51,U7=52)</f>
        <v>#VALUE!</v>
      </c>
      <c r="X7" s="158" t="e">
        <f>OR(U7=31,U7=41,U7=42,U7=53)</f>
        <v>#VALUE!</v>
      </c>
      <c r="Y7" s="158" t="e">
        <f>OR(U7=21,U7=32)</f>
        <v>#VALUE!</v>
      </c>
      <c r="Z7" s="158" t="e">
        <f>AND(V7=FALSE,W7=FALSE,X7=FALSE,Y7=FALSE)</f>
        <v>#VALUE!</v>
      </c>
      <c r="AA7" s="162" t="str">
        <f>IF(COUNTA(E7:F7:H7)&lt;3,"",(IF(V7=TRUE,$V$5,IF(W7=TRUE,$W$5,IF(X7=TRUE,$X$5,IF(Y7=TRUE,$Y$5,"Non"))))))</f>
        <v/>
      </c>
      <c r="AB7" s="158" t="e">
        <f>OR(U7=61,U7=62,U7=51,U7=52)</f>
        <v>#VALUE!</v>
      </c>
      <c r="AC7" s="158" t="e">
        <f>OR(U7=41,U7=42)</f>
        <v>#VALUE!</v>
      </c>
      <c r="AD7" s="158" t="e">
        <f>OR(U7=31,U7=32,U7=63,U7=64,U7=53,U7=54,)</f>
        <v>#VALUE!</v>
      </c>
      <c r="AE7" s="158" t="e">
        <f>OR(U7=21,U7=22,)</f>
        <v>#VALUE!</v>
      </c>
      <c r="AF7" s="158" t="e">
        <f>OR(U7=11,U7=12,U7=13,U7=23,)</f>
        <v>#VALUE!</v>
      </c>
      <c r="AG7" s="162" t="str">
        <f>IF(COUNTA(E7:F7:H7)&lt;3,"",(IF(AB7=TRUE,$AB$5,IF(AC7=TRUE,$AC$5,IF(AD7=TRUE,$AD$5,IF(AE7=TRUE,$AE$5,IF(AF7=TRUE,$AF$5,"Aucune")))))))</f>
        <v/>
      </c>
      <c r="AH7" s="158" t="e">
        <f>OR(U7=62,U7=52,U7=42)</f>
        <v>#VALUE!</v>
      </c>
      <c r="AI7" s="158" t="e">
        <f>OR(U7=63,U7=53,U7=43,U7=64,U7=54)</f>
        <v>#VALUE!</v>
      </c>
      <c r="AJ7" s="158" t="e">
        <f>OR(U7=61,U7=51,U7=41)</f>
        <v>#VALUE!</v>
      </c>
      <c r="AK7" s="158" t="e">
        <f>OR(U7=44,U7=32,U7=33,U7=34)</f>
        <v>#VALUE!</v>
      </c>
      <c r="AL7" s="158" t="e">
        <f>OR(U7=22,U7=23,U7=24,U7=12,U7=13,U7=14)</f>
        <v>#VALUE!</v>
      </c>
      <c r="AM7" s="162" t="str">
        <f>IF(COUNTA(E7:F7:H7)&lt;3,"",(IF(AH7=TRUE,$AH$5,IF(AI7=TRUE,$AI$5,IF(AJ7=TRUE,$AJ$5,IF(AK7=TRUE,$AK$5,IF(AL7=TRUE,$AL$5,"Aucune")))))))</f>
        <v/>
      </c>
      <c r="AN7" s="158" t="e">
        <f>OR(U7=61,U7=62,U7=63,U7=51,U7=52,U7=53)</f>
        <v>#VALUE!</v>
      </c>
      <c r="AO7" s="158" t="e">
        <f>OR(U7=41,U7=42,U7=43,U7=31,U7=32,U7=33)</f>
        <v>#VALUE!</v>
      </c>
      <c r="AP7" s="158" t="e">
        <f>OR(U7=21,U7=22,U7=23,U7=11,U7=12,U7=13)</f>
        <v>#VALUE!</v>
      </c>
      <c r="AQ7" s="162" t="str">
        <f>IF(COUNTA(E7:F7:H7)&lt;3,"",(IF(AN7=TRUE,$AN$5,IF(AO7=TRUE,$AO$5,IF(AP7=TRUE,$AP$5,"Aucune action requise")))))</f>
        <v/>
      </c>
      <c r="AR7" s="158" t="e">
        <f>OR(U7=61,U7=51,U7=41,U7=31,U7=21)</f>
        <v>#VALUE!</v>
      </c>
      <c r="AS7" s="158" t="e">
        <f>OR(U7=62,U7=52,U7=42,U7=32,U7=22,U7=63,U7=53)</f>
        <v>#VALUE!</v>
      </c>
      <c r="AT7" s="158" t="e">
        <f>OR(U7=43,U7=33,U7=23,U7=34,U7=24)</f>
        <v>#VALUE!</v>
      </c>
      <c r="AU7" s="158" t="e">
        <f>OR(U7=64,U7=54,U7=44)</f>
        <v>#VALUE!</v>
      </c>
      <c r="AV7" s="162" t="str">
        <f>IF(COUNTA(E7:F7:H7)&lt;3,"",(IF(AR7=TRUE,$AR$5,IF(AS7=TRUE,$AS$5,IF(AT7=TRUE,$AT$5,IF(AU7=TRUE,$AU$5,"Aucun"))))))</f>
        <v/>
      </c>
      <c r="AW7" s="163"/>
      <c r="AX7" s="313"/>
      <c r="AY7" s="174"/>
    </row>
    <row r="8" spans="1:51" s="57" customFormat="1" ht="114" customHeight="1" x14ac:dyDescent="0.35">
      <c r="A8" s="56"/>
      <c r="B8" s="375" t="s">
        <v>118</v>
      </c>
      <c r="C8" s="388" t="s">
        <v>375</v>
      </c>
      <c r="D8" s="261"/>
      <c r="E8" s="261"/>
      <c r="F8" s="274"/>
      <c r="G8" s="274"/>
      <c r="H8" s="292"/>
      <c r="I8" s="292"/>
      <c r="J8" s="136" t="str">
        <f t="shared" ref="J8:J18" si="3">S8</f>
        <v/>
      </c>
      <c r="K8" s="144">
        <f>E8*10+F8</f>
        <v>0</v>
      </c>
      <c r="L8" s="144" t="b">
        <f>OR(K8=31)</f>
        <v>0</v>
      </c>
      <c r="M8" s="144" t="b">
        <f>OR(K8=21,K8=32)</f>
        <v>0</v>
      </c>
      <c r="N8" s="144" t="b">
        <f>OR(K8=22,K8=33)</f>
        <v>0</v>
      </c>
      <c r="O8" s="144" t="b">
        <f>OR(K8=11,K8=12)</f>
        <v>0</v>
      </c>
      <c r="P8" s="144" t="b">
        <f>OR(K8=23,K8=34)</f>
        <v>0</v>
      </c>
      <c r="Q8" s="144" t="b">
        <f>OR(K8=13,K8=14,K8=24)</f>
        <v>0</v>
      </c>
      <c r="R8" s="144" t="b">
        <f>OR(K8=1,K8=2,K8=3,K8=4)</f>
        <v>0</v>
      </c>
      <c r="S8" s="145" t="str">
        <f t="shared" si="0"/>
        <v/>
      </c>
      <c r="T8" s="146" t="str">
        <f t="shared" si="1"/>
        <v/>
      </c>
      <c r="U8" s="147" t="e">
        <f t="shared" si="2"/>
        <v>#VALUE!</v>
      </c>
      <c r="V8" s="144" t="e">
        <f>OR(U8=61,U8=62,U8=63)</f>
        <v>#VALUE!</v>
      </c>
      <c r="W8" s="144" t="e">
        <f>OR(U8=51,U8=52)</f>
        <v>#VALUE!</v>
      </c>
      <c r="X8" s="144" t="e">
        <f>OR(U8=31,U8=41,U8=42,U8=53)</f>
        <v>#VALUE!</v>
      </c>
      <c r="Y8" s="144" t="e">
        <f>OR(U8=21,U8=32)</f>
        <v>#VALUE!</v>
      </c>
      <c r="Z8" s="144" t="e">
        <f>AND(V8=FALSE,W8=FALSE,X8=FALSE,Y8=FALSE)</f>
        <v>#VALUE!</v>
      </c>
      <c r="AA8" s="148" t="str">
        <f>IF(COUNTA(E8:F8:H8)&lt;3,"",(IF(V8=TRUE,$V$5,IF(W8=TRUE,$W$5,IF(X8=TRUE,$X$5,IF(Y8=TRUE,$Y$5,"Non"))))))</f>
        <v/>
      </c>
      <c r="AB8" s="144" t="e">
        <f>OR(U8=61,U8=62,U8=51,U8=52)</f>
        <v>#VALUE!</v>
      </c>
      <c r="AC8" s="144" t="e">
        <f>OR(U8=41,U8=42)</f>
        <v>#VALUE!</v>
      </c>
      <c r="AD8" s="144" t="e">
        <f>OR(U8=31,U8=32,U8=63,U8=64,U8=53,U8=54,)</f>
        <v>#VALUE!</v>
      </c>
      <c r="AE8" s="144" t="e">
        <f>OR(U8=21,U8=22,)</f>
        <v>#VALUE!</v>
      </c>
      <c r="AF8" s="144" t="e">
        <f>OR(U8=11,U8=12,U8=13,U8=23,)</f>
        <v>#VALUE!</v>
      </c>
      <c r="AG8" s="148" t="str">
        <f>IF(COUNTA(E8:F8:H8)&lt;3,"",(IF(AB8=TRUE,$AB$5,IF(AC8=TRUE,$AC$5,IF(AD8=TRUE,$AD$5,IF(AE8=TRUE,$AE$5,IF(AF8=TRUE,$AF$5,"Aucune")))))))</f>
        <v/>
      </c>
      <c r="AH8" s="144" t="e">
        <f>OR(U8=62,U8=52,U8=42)</f>
        <v>#VALUE!</v>
      </c>
      <c r="AI8" s="144" t="e">
        <f>OR(U8=63,U8=53,U8=43,U8=64,U8=54)</f>
        <v>#VALUE!</v>
      </c>
      <c r="AJ8" s="144" t="e">
        <f>OR(U8=61,U8=51,U8=41)</f>
        <v>#VALUE!</v>
      </c>
      <c r="AK8" s="144" t="e">
        <f>OR(U8=44,U8=32,U8=33,U8=34)</f>
        <v>#VALUE!</v>
      </c>
      <c r="AL8" s="144" t="e">
        <f>OR(U8=22,U8=23,U8=24,U8=12,U8=13,U8=14)</f>
        <v>#VALUE!</v>
      </c>
      <c r="AM8" s="148" t="str">
        <f>IF(COUNTA(E8:F8:H8)&lt;3,"",(IF(AH8=TRUE,$AH$5,IF(AI8=TRUE,$AI$5,IF(AJ8=TRUE,$AJ$5,IF(AK8=TRUE,$AK$5,IF(AL8=TRUE,$AL$5,"Aucune")))))))</f>
        <v/>
      </c>
      <c r="AN8" s="144" t="e">
        <f>OR(U8=61,U8=62,U8=63,U8=51,U8=52,U8=53)</f>
        <v>#VALUE!</v>
      </c>
      <c r="AO8" s="144" t="e">
        <f>OR(U8=41,U8=42,U8=43,U8=31,U8=32,U8=33)</f>
        <v>#VALUE!</v>
      </c>
      <c r="AP8" s="144" t="e">
        <f>OR(U8=21,U8=22,U8=23,U8=11,U8=12,U8=13)</f>
        <v>#VALUE!</v>
      </c>
      <c r="AQ8" s="148" t="str">
        <f>IF(COUNTA(E8:F8:H8)&lt;3,"",(IF(AN8=TRUE,$AN$5,IF(AO8=TRUE,$AO$5,IF(AP8=TRUE,$AP$5,"Aucune action requise")))))</f>
        <v/>
      </c>
      <c r="AR8" s="144" t="e">
        <f>OR(U8=61,U8=51,U8=41,U8=31,U8=21)</f>
        <v>#VALUE!</v>
      </c>
      <c r="AS8" s="144" t="e">
        <f>OR(U8=62,U8=52,U8=42,U8=32,U8=22,U8=63,U8=53)</f>
        <v>#VALUE!</v>
      </c>
      <c r="AT8" s="144" t="e">
        <f>OR(U8=43,U8=33,U8=23,U8=34,U8=24)</f>
        <v>#VALUE!</v>
      </c>
      <c r="AU8" s="144" t="e">
        <f>OR(U8=64,U8=54,U8=44)</f>
        <v>#VALUE!</v>
      </c>
      <c r="AV8" s="148" t="str">
        <f>IF(COUNTA(E8:F8:H8)&lt;3,"",(IF(AR8=TRUE,$AR$5,IF(AS8=TRUE,$AS$5,IF(AT8=TRUE,$AT$5,IF(AU8=TRUE,$AU$5,"Aucun"))))))</f>
        <v/>
      </c>
      <c r="AW8" s="149"/>
      <c r="AX8" s="310"/>
      <c r="AY8" s="67"/>
    </row>
    <row r="9" spans="1:51" s="57" customFormat="1" ht="114" customHeight="1" x14ac:dyDescent="0.35">
      <c r="A9" s="56"/>
      <c r="B9" s="374" t="s">
        <v>119</v>
      </c>
      <c r="C9" s="380" t="s">
        <v>384</v>
      </c>
      <c r="D9" s="255"/>
      <c r="E9" s="255"/>
      <c r="F9" s="273"/>
      <c r="G9" s="273"/>
      <c r="H9" s="291"/>
      <c r="I9" s="291"/>
      <c r="J9" s="136" t="str">
        <f t="shared" si="3"/>
        <v/>
      </c>
      <c r="K9" s="137">
        <f>E9*10+F9</f>
        <v>0</v>
      </c>
      <c r="L9" s="137" t="b">
        <f>OR(K9=31)</f>
        <v>0</v>
      </c>
      <c r="M9" s="137" t="b">
        <f>OR(K9=21,K9=32)</f>
        <v>0</v>
      </c>
      <c r="N9" s="137" t="b">
        <f>OR(K9=22,K9=33)</f>
        <v>0</v>
      </c>
      <c r="O9" s="137" t="b">
        <f>OR(K9=11,K9=12)</f>
        <v>0</v>
      </c>
      <c r="P9" s="137" t="b">
        <f>OR(K9=23,K9=34)</f>
        <v>0</v>
      </c>
      <c r="Q9" s="137" t="b">
        <f>OR(K9=13,K9=14,K9=24)</f>
        <v>0</v>
      </c>
      <c r="R9" s="137" t="b">
        <f>OR(K9=1,K9=2,K9=3,K9=4)</f>
        <v>0</v>
      </c>
      <c r="S9" s="138" t="str">
        <f t="shared" si="0"/>
        <v/>
      </c>
      <c r="T9" s="139" t="str">
        <f t="shared" si="1"/>
        <v/>
      </c>
      <c r="U9" s="140" t="e">
        <f t="shared" si="2"/>
        <v>#VALUE!</v>
      </c>
      <c r="V9" s="137" t="e">
        <f>OR(U9=61,U9=62,U9=63)</f>
        <v>#VALUE!</v>
      </c>
      <c r="W9" s="137" t="e">
        <f>OR(U9=51,U9=52)</f>
        <v>#VALUE!</v>
      </c>
      <c r="X9" s="137" t="e">
        <f>OR(U9=31,U9=41,U9=42,U9=53)</f>
        <v>#VALUE!</v>
      </c>
      <c r="Y9" s="137" t="e">
        <f>OR(U9=21,U9=32)</f>
        <v>#VALUE!</v>
      </c>
      <c r="Z9" s="137" t="e">
        <f>AND(V9=FALSE,W9=FALSE,X9=FALSE,Y9=FALSE)</f>
        <v>#VALUE!</v>
      </c>
      <c r="AA9" s="141" t="str">
        <f>IF(COUNTA(E9:F9:H9)&lt;3,"",(IF(V9=TRUE,$V$5,IF(W9=TRUE,$W$5,IF(X9=TRUE,$X$5,IF(Y9=TRUE,$Y$5,"Non"))))))</f>
        <v/>
      </c>
      <c r="AB9" s="137" t="e">
        <f>OR(U9=61,U9=62,U9=51,U9=52)</f>
        <v>#VALUE!</v>
      </c>
      <c r="AC9" s="137" t="e">
        <f>OR(U9=41,U9=42)</f>
        <v>#VALUE!</v>
      </c>
      <c r="AD9" s="137" t="e">
        <f>OR(U9=31,U9=32,U9=63,U9=64,U9=53,U9=54,)</f>
        <v>#VALUE!</v>
      </c>
      <c r="AE9" s="137" t="e">
        <f>OR(U9=21,U9=22,)</f>
        <v>#VALUE!</v>
      </c>
      <c r="AF9" s="137" t="e">
        <f>OR(U9=11,U9=12,U9=13,U9=23,)</f>
        <v>#VALUE!</v>
      </c>
      <c r="AG9" s="141" t="str">
        <f>IF(COUNTA(E9:F9:H9)&lt;3,"",(IF(AB9=TRUE,$AB$5,IF(AC9=TRUE,$AC$5,IF(AD9=TRUE,$AD$5,IF(AE9=TRUE,$AE$5,IF(AF9=TRUE,$AF$5,"Aucune")))))))</f>
        <v/>
      </c>
      <c r="AH9" s="137" t="e">
        <f>OR(U9=62,U9=52,U9=42)</f>
        <v>#VALUE!</v>
      </c>
      <c r="AI9" s="137" t="e">
        <f>OR(U9=63,U9=53,U9=43,U9=64,U9=54)</f>
        <v>#VALUE!</v>
      </c>
      <c r="AJ9" s="137" t="e">
        <f>OR(U9=61,U9=51,U9=41)</f>
        <v>#VALUE!</v>
      </c>
      <c r="AK9" s="137" t="e">
        <f>OR(U9=44,U9=32,U9=33,U9=34)</f>
        <v>#VALUE!</v>
      </c>
      <c r="AL9" s="137" t="e">
        <f>OR(U9=22,U9=23,U9=24,U9=12,U9=13,U9=14)</f>
        <v>#VALUE!</v>
      </c>
      <c r="AM9" s="141" t="str">
        <f>IF(COUNTA(E9:F9:H9)&lt;3,"",(IF(AH9=TRUE,$AH$5,IF(AI9=TRUE,$AI$5,IF(AJ9=TRUE,$AJ$5,IF(AK9=TRUE,$AK$5,IF(AL9=TRUE,$AL$5,"Aucune")))))))</f>
        <v/>
      </c>
      <c r="AN9" s="137" t="e">
        <f>OR(U9=61,U9=62,U9=63,U9=51,U9=52,U9=53)</f>
        <v>#VALUE!</v>
      </c>
      <c r="AO9" s="137" t="e">
        <f>OR(U9=41,U9=42,U9=43,U9=31,U9=32,U9=33)</f>
        <v>#VALUE!</v>
      </c>
      <c r="AP9" s="137" t="e">
        <f>OR(U9=21,U9=22,U9=23,U9=11,U9=12,U9=13)</f>
        <v>#VALUE!</v>
      </c>
      <c r="AQ9" s="141" t="str">
        <f>IF(COUNTA(E9:F9:H9)&lt;3,"",(IF(AN9=TRUE,$AN$5,IF(AO9=TRUE,$AO$5,IF(AP9=TRUE,$AP$5,"Aucune action requise")))))</f>
        <v/>
      </c>
      <c r="AR9" s="137" t="e">
        <f>OR(U9=61,U9=51,U9=41,U9=31,U9=21)</f>
        <v>#VALUE!</v>
      </c>
      <c r="AS9" s="137" t="e">
        <f>OR(U9=62,U9=52,U9=42,U9=32,U9=22,U9=63,U9=53)</f>
        <v>#VALUE!</v>
      </c>
      <c r="AT9" s="137" t="e">
        <f>OR(U9=43,U9=33,U9=23,U9=34,U9=24)</f>
        <v>#VALUE!</v>
      </c>
      <c r="AU9" s="137" t="e">
        <f>OR(U9=64,U9=54,U9=44)</f>
        <v>#VALUE!</v>
      </c>
      <c r="AV9" s="141" t="str">
        <f>IF(COUNTA(E9:F9:H9)&lt;3,"",(IF(AR9=TRUE,$AR$5,IF(AS9=TRUE,$AS$5,IF(AT9=TRUE,$AT$5,IF(AU9=TRUE,$AU$5,"Aucun"))))))</f>
        <v/>
      </c>
      <c r="AW9" s="142"/>
      <c r="AX9" s="309"/>
      <c r="AY9" s="70"/>
    </row>
    <row r="10" spans="1:51" s="57" customFormat="1" ht="114" customHeight="1" x14ac:dyDescent="0.35">
      <c r="A10" s="56"/>
      <c r="B10" s="378" t="s">
        <v>120</v>
      </c>
      <c r="C10" s="384" t="s">
        <v>376</v>
      </c>
      <c r="D10" s="258"/>
      <c r="E10" s="258"/>
      <c r="F10" s="277"/>
      <c r="G10" s="277"/>
      <c r="H10" s="295"/>
      <c r="I10" s="295"/>
      <c r="J10" s="157" t="str">
        <f t="shared" si="3"/>
        <v/>
      </c>
      <c r="K10" s="158">
        <f t="shared" ref="K10:K15" si="4">E10*10+F10</f>
        <v>0</v>
      </c>
      <c r="L10" s="158" t="b">
        <f t="shared" ref="L10:L15" si="5">OR(K10=31)</f>
        <v>0</v>
      </c>
      <c r="M10" s="158" t="b">
        <f t="shared" ref="M10:M15" si="6">OR(K10=21,K10=32)</f>
        <v>0</v>
      </c>
      <c r="N10" s="158" t="b">
        <f t="shared" ref="N10:N15" si="7">OR(K10=22,K10=33)</f>
        <v>0</v>
      </c>
      <c r="O10" s="158" t="b">
        <f t="shared" ref="O10:O15" si="8">OR(K10=11,K10=12)</f>
        <v>0</v>
      </c>
      <c r="P10" s="158" t="b">
        <f t="shared" ref="P10:P15" si="9">OR(K10=23,K10=34)</f>
        <v>0</v>
      </c>
      <c r="Q10" s="158" t="b">
        <f t="shared" ref="Q10:Q15" si="10">OR(K10=13,K10=14,K10=24)</f>
        <v>0</v>
      </c>
      <c r="R10" s="158" t="b">
        <f t="shared" ref="R10:R15" si="11">OR(K10=1,K10=2,K10=3,K10=4)</f>
        <v>0</v>
      </c>
      <c r="S10" s="159" t="str">
        <f t="shared" si="0"/>
        <v/>
      </c>
      <c r="T10" s="160" t="str">
        <f t="shared" si="1"/>
        <v/>
      </c>
      <c r="U10" s="161" t="e">
        <f t="shared" si="2"/>
        <v>#VALUE!</v>
      </c>
      <c r="V10" s="158" t="e">
        <f t="shared" ref="V10:V15" si="12">OR(U10=61,U10=62,U10=63)</f>
        <v>#VALUE!</v>
      </c>
      <c r="W10" s="158" t="e">
        <f t="shared" ref="W10:W15" si="13">OR(U10=51,U10=52)</f>
        <v>#VALUE!</v>
      </c>
      <c r="X10" s="158" t="e">
        <f t="shared" ref="X10:X15" si="14">OR(U10=31,U10=41,U10=42,U10=53)</f>
        <v>#VALUE!</v>
      </c>
      <c r="Y10" s="158" t="e">
        <f t="shared" ref="Y10:Y15" si="15">OR(U10=21,U10=32)</f>
        <v>#VALUE!</v>
      </c>
      <c r="Z10" s="158" t="e">
        <f t="shared" ref="Z10:Z15" si="16">AND(V10=FALSE,W10=FALSE,X10=FALSE,Y10=FALSE)</f>
        <v>#VALUE!</v>
      </c>
      <c r="AA10" s="162" t="str">
        <f>IF(COUNTA(E10:F10:H10)&lt;3,"",(IF(V10=TRUE,$V$5,IF(W10=TRUE,$W$5,IF(X10=TRUE,$X$5,IF(Y10=TRUE,$Y$5,"Non"))))))</f>
        <v/>
      </c>
      <c r="AB10" s="158" t="e">
        <f t="shared" ref="AB10:AB15" si="17">OR(U10=61,U10=62,U10=51,U10=52)</f>
        <v>#VALUE!</v>
      </c>
      <c r="AC10" s="158" t="e">
        <f t="shared" ref="AC10:AC15" si="18">OR(U10=41,U10=42)</f>
        <v>#VALUE!</v>
      </c>
      <c r="AD10" s="158" t="e">
        <f t="shared" ref="AD10:AD15" si="19">OR(U10=31,U10=32,U10=63,U10=64,U10=53,U10=54,)</f>
        <v>#VALUE!</v>
      </c>
      <c r="AE10" s="158" t="e">
        <f t="shared" ref="AE10:AE15" si="20">OR(U10=21,U10=22,)</f>
        <v>#VALUE!</v>
      </c>
      <c r="AF10" s="158" t="e">
        <f t="shared" ref="AF10:AF15" si="21">OR(U10=11,U10=12,U10=13,U10=23,)</f>
        <v>#VALUE!</v>
      </c>
      <c r="AG10" s="162" t="str">
        <f>IF(COUNTA(E10:F10:H10)&lt;3,"",(IF(AB10=TRUE,$AB$5,IF(AC10=TRUE,$AC$5,IF(AD10=TRUE,$AD$5,IF(AE10=TRUE,$AE$5,IF(AF10=TRUE,$AF$5,"Aucune")))))))</f>
        <v/>
      </c>
      <c r="AH10" s="158" t="e">
        <f t="shared" ref="AH10:AH15" si="22">OR(U10=62,U10=52,U10=42)</f>
        <v>#VALUE!</v>
      </c>
      <c r="AI10" s="158" t="e">
        <f t="shared" ref="AI10:AI15" si="23">OR(U10=63,U10=53,U10=43,U10=64,U10=54)</f>
        <v>#VALUE!</v>
      </c>
      <c r="AJ10" s="158" t="e">
        <f t="shared" ref="AJ10:AJ15" si="24">OR(U10=61,U10=51,U10=41)</f>
        <v>#VALUE!</v>
      </c>
      <c r="AK10" s="158" t="e">
        <f t="shared" ref="AK10:AK15" si="25">OR(U10=44,U10=32,U10=33,U10=34)</f>
        <v>#VALUE!</v>
      </c>
      <c r="AL10" s="158" t="e">
        <f t="shared" ref="AL10:AL15" si="26">OR(U10=22,U10=23,U10=24,U10=12,U10=13,U10=14)</f>
        <v>#VALUE!</v>
      </c>
      <c r="AM10" s="162" t="str">
        <f>IF(COUNTA(E10:F10:H10)&lt;3,"",(IF(AH10=TRUE,$AH$5,IF(AI10=TRUE,$AI$5,IF(AJ10=TRUE,$AJ$5,IF(AK10=TRUE,$AK$5,IF(AL10=TRUE,$AL$5,"Aucune")))))))</f>
        <v/>
      </c>
      <c r="AN10" s="158" t="e">
        <f t="shared" ref="AN10:AN15" si="27">OR(U10=61,U10=62,U10=63,U10=51,U10=52,U10=53)</f>
        <v>#VALUE!</v>
      </c>
      <c r="AO10" s="158" t="e">
        <f t="shared" ref="AO10:AO15" si="28">OR(U10=41,U10=42,U10=43,U10=31,U10=32,U10=33)</f>
        <v>#VALUE!</v>
      </c>
      <c r="AP10" s="158" t="e">
        <f t="shared" ref="AP10:AP15" si="29">OR(U10=21,U10=22,U10=23,U10=11,U10=12,U10=13)</f>
        <v>#VALUE!</v>
      </c>
      <c r="AQ10" s="162" t="str">
        <f>IF(COUNTA(E10:F10:H10)&lt;3,"",(IF(AN10=TRUE,$AN$5,IF(AO10=TRUE,$AO$5,IF(AP10=TRUE,$AP$5,"Aucune action requise")))))</f>
        <v/>
      </c>
      <c r="AR10" s="158" t="e">
        <f t="shared" ref="AR10:AR15" si="30">OR(U10=61,U10=51,U10=41,U10=31,U10=21)</f>
        <v>#VALUE!</v>
      </c>
      <c r="AS10" s="158" t="e">
        <f t="shared" ref="AS10:AS15" si="31">OR(U10=62,U10=52,U10=42,U10=32,U10=22,U10=63,U10=53)</f>
        <v>#VALUE!</v>
      </c>
      <c r="AT10" s="158" t="e">
        <f t="shared" ref="AT10:AT15" si="32">OR(U10=43,U10=33,U10=23,U10=34,U10=24)</f>
        <v>#VALUE!</v>
      </c>
      <c r="AU10" s="158" t="e">
        <f t="shared" ref="AU10:AU15" si="33">OR(U10=64,U10=54,U10=44)</f>
        <v>#VALUE!</v>
      </c>
      <c r="AV10" s="162" t="str">
        <f>IF(COUNTA(E10:F10:H10)&lt;3,"",(IF(AR10=TRUE,$AR$5,IF(AS10=TRUE,$AS$5,IF(AT10=TRUE,$AT$5,IF(AU10=TRUE,$AU$5,"Aucun"))))))</f>
        <v/>
      </c>
      <c r="AW10" s="163"/>
      <c r="AX10" s="313"/>
      <c r="AY10" s="67"/>
    </row>
    <row r="11" spans="1:51" s="57" customFormat="1" ht="114" customHeight="1" x14ac:dyDescent="0.35">
      <c r="A11" s="56"/>
      <c r="B11" s="374" t="s">
        <v>121</v>
      </c>
      <c r="C11" s="380" t="s">
        <v>377</v>
      </c>
      <c r="D11" s="255"/>
      <c r="E11" s="255"/>
      <c r="F11" s="273"/>
      <c r="G11" s="273"/>
      <c r="H11" s="291"/>
      <c r="I11" s="291"/>
      <c r="J11" s="157" t="str">
        <f t="shared" si="3"/>
        <v/>
      </c>
      <c r="K11" s="137">
        <f t="shared" si="4"/>
        <v>0</v>
      </c>
      <c r="L11" s="137" t="b">
        <f t="shared" si="5"/>
        <v>0</v>
      </c>
      <c r="M11" s="137" t="b">
        <f t="shared" si="6"/>
        <v>0</v>
      </c>
      <c r="N11" s="137" t="b">
        <f t="shared" si="7"/>
        <v>0</v>
      </c>
      <c r="O11" s="137" t="b">
        <f t="shared" si="8"/>
        <v>0</v>
      </c>
      <c r="P11" s="137" t="b">
        <f t="shared" si="9"/>
        <v>0</v>
      </c>
      <c r="Q11" s="137" t="b">
        <f t="shared" si="10"/>
        <v>0</v>
      </c>
      <c r="R11" s="137" t="b">
        <f t="shared" si="11"/>
        <v>0</v>
      </c>
      <c r="S11" s="138" t="str">
        <f t="shared" si="0"/>
        <v/>
      </c>
      <c r="T11" s="139" t="str">
        <f t="shared" si="1"/>
        <v/>
      </c>
      <c r="U11" s="140" t="e">
        <f t="shared" si="2"/>
        <v>#VALUE!</v>
      </c>
      <c r="V11" s="137" t="e">
        <f t="shared" si="12"/>
        <v>#VALUE!</v>
      </c>
      <c r="W11" s="137" t="e">
        <f t="shared" si="13"/>
        <v>#VALUE!</v>
      </c>
      <c r="X11" s="137" t="e">
        <f t="shared" si="14"/>
        <v>#VALUE!</v>
      </c>
      <c r="Y11" s="137" t="e">
        <f t="shared" si="15"/>
        <v>#VALUE!</v>
      </c>
      <c r="Z11" s="137" t="e">
        <f t="shared" si="16"/>
        <v>#VALUE!</v>
      </c>
      <c r="AA11" s="141" t="str">
        <f>IF(COUNTA(E11:F11:H11)&lt;3,"",(IF(V11=TRUE,$V$5,IF(W11=TRUE,$W$5,IF(X11=TRUE,$X$5,IF(Y11=TRUE,$Y$5,"Non"))))))</f>
        <v/>
      </c>
      <c r="AB11" s="137" t="e">
        <f t="shared" si="17"/>
        <v>#VALUE!</v>
      </c>
      <c r="AC11" s="137" t="e">
        <f t="shared" si="18"/>
        <v>#VALUE!</v>
      </c>
      <c r="AD11" s="137" t="e">
        <f t="shared" si="19"/>
        <v>#VALUE!</v>
      </c>
      <c r="AE11" s="137" t="e">
        <f t="shared" si="20"/>
        <v>#VALUE!</v>
      </c>
      <c r="AF11" s="137" t="e">
        <f t="shared" si="21"/>
        <v>#VALUE!</v>
      </c>
      <c r="AG11" s="141" t="str">
        <f>IF(COUNTA(E11:F11:H11)&lt;3,"",(IF(AB11=TRUE,$AB$5,IF(AC11=TRUE,$AC$5,IF(AD11=TRUE,$AD$5,IF(AE11=TRUE,$AE$5,IF(AF11=TRUE,$AF$5,"Aucune")))))))</f>
        <v/>
      </c>
      <c r="AH11" s="137" t="e">
        <f t="shared" si="22"/>
        <v>#VALUE!</v>
      </c>
      <c r="AI11" s="137" t="e">
        <f t="shared" si="23"/>
        <v>#VALUE!</v>
      </c>
      <c r="AJ11" s="137" t="e">
        <f t="shared" si="24"/>
        <v>#VALUE!</v>
      </c>
      <c r="AK11" s="137" t="e">
        <f t="shared" si="25"/>
        <v>#VALUE!</v>
      </c>
      <c r="AL11" s="137" t="e">
        <f t="shared" si="26"/>
        <v>#VALUE!</v>
      </c>
      <c r="AM11" s="141" t="str">
        <f>IF(COUNTA(E11:F11:H11)&lt;3,"",(IF(AH11=TRUE,$AH$5,IF(AI11=TRUE,$AI$5,IF(AJ11=TRUE,$AJ$5,IF(AK11=TRUE,$AK$5,IF(AL11=TRUE,$AL$5,"Aucune")))))))</f>
        <v/>
      </c>
      <c r="AN11" s="137" t="e">
        <f t="shared" si="27"/>
        <v>#VALUE!</v>
      </c>
      <c r="AO11" s="137" t="e">
        <f t="shared" si="28"/>
        <v>#VALUE!</v>
      </c>
      <c r="AP11" s="137" t="e">
        <f t="shared" si="29"/>
        <v>#VALUE!</v>
      </c>
      <c r="AQ11" s="141" t="str">
        <f>IF(COUNTA(E11:F11:H11)&lt;3,"",(IF(AN11=TRUE,$AN$5,IF(AO11=TRUE,$AO$5,IF(AP11=TRUE,$AP$5,"Aucune action requise")))))</f>
        <v/>
      </c>
      <c r="AR11" s="137" t="e">
        <f t="shared" si="30"/>
        <v>#VALUE!</v>
      </c>
      <c r="AS11" s="137" t="e">
        <f t="shared" si="31"/>
        <v>#VALUE!</v>
      </c>
      <c r="AT11" s="137" t="e">
        <f t="shared" si="32"/>
        <v>#VALUE!</v>
      </c>
      <c r="AU11" s="137" t="e">
        <f t="shared" si="33"/>
        <v>#VALUE!</v>
      </c>
      <c r="AV11" s="141" t="str">
        <f>IF(COUNTA(E11:F11:H11)&lt;3,"",(IF(AR11=TRUE,$AR$5,IF(AS11=TRUE,$AS$5,IF(AT11=TRUE,$AT$5,IF(AU11=TRUE,$AU$5,"Aucun"))))))</f>
        <v/>
      </c>
      <c r="AW11" s="142"/>
      <c r="AX11" s="309"/>
      <c r="AY11" s="70"/>
    </row>
    <row r="12" spans="1:51" s="57" customFormat="1" ht="114" customHeight="1" x14ac:dyDescent="0.35">
      <c r="A12" s="56"/>
      <c r="B12" s="374" t="s">
        <v>122</v>
      </c>
      <c r="C12" s="380" t="s">
        <v>516</v>
      </c>
      <c r="D12" s="255"/>
      <c r="E12" s="255"/>
      <c r="F12" s="273"/>
      <c r="G12" s="273"/>
      <c r="H12" s="291"/>
      <c r="I12" s="291"/>
      <c r="J12" s="150" t="str">
        <f t="shared" si="3"/>
        <v/>
      </c>
      <c r="K12" s="137">
        <f t="shared" si="4"/>
        <v>0</v>
      </c>
      <c r="L12" s="137" t="b">
        <f t="shared" si="5"/>
        <v>0</v>
      </c>
      <c r="M12" s="137" t="b">
        <f t="shared" si="6"/>
        <v>0</v>
      </c>
      <c r="N12" s="137" t="b">
        <f t="shared" si="7"/>
        <v>0</v>
      </c>
      <c r="O12" s="137" t="b">
        <f t="shared" si="8"/>
        <v>0</v>
      </c>
      <c r="P12" s="137" t="b">
        <f t="shared" si="9"/>
        <v>0</v>
      </c>
      <c r="Q12" s="137" t="b">
        <f t="shared" si="10"/>
        <v>0</v>
      </c>
      <c r="R12" s="137" t="b">
        <f t="shared" si="11"/>
        <v>0</v>
      </c>
      <c r="S12" s="138" t="str">
        <f t="shared" si="0"/>
        <v/>
      </c>
      <c r="T12" s="139" t="str">
        <f t="shared" si="1"/>
        <v/>
      </c>
      <c r="U12" s="140" t="e">
        <f t="shared" si="2"/>
        <v>#VALUE!</v>
      </c>
      <c r="V12" s="137" t="e">
        <f t="shared" si="12"/>
        <v>#VALUE!</v>
      </c>
      <c r="W12" s="137" t="e">
        <f t="shared" si="13"/>
        <v>#VALUE!</v>
      </c>
      <c r="X12" s="137" t="e">
        <f t="shared" si="14"/>
        <v>#VALUE!</v>
      </c>
      <c r="Y12" s="137" t="e">
        <f t="shared" si="15"/>
        <v>#VALUE!</v>
      </c>
      <c r="Z12" s="137" t="e">
        <f t="shared" si="16"/>
        <v>#VALUE!</v>
      </c>
      <c r="AA12" s="141" t="str">
        <f>IF(COUNTA(E12:F12:H12)&lt;3,"",(IF(V12=TRUE,$V$5,IF(W12=TRUE,$W$5,IF(X12=TRUE,$X$5,IF(Y12=TRUE,$Y$5,"Non"))))))</f>
        <v/>
      </c>
      <c r="AB12" s="137" t="e">
        <f t="shared" si="17"/>
        <v>#VALUE!</v>
      </c>
      <c r="AC12" s="137" t="e">
        <f t="shared" si="18"/>
        <v>#VALUE!</v>
      </c>
      <c r="AD12" s="137" t="e">
        <f t="shared" si="19"/>
        <v>#VALUE!</v>
      </c>
      <c r="AE12" s="137" t="e">
        <f t="shared" si="20"/>
        <v>#VALUE!</v>
      </c>
      <c r="AF12" s="137" t="e">
        <f t="shared" si="21"/>
        <v>#VALUE!</v>
      </c>
      <c r="AG12" s="141" t="str">
        <f>IF(COUNTA(E12:F12:H12)&lt;3,"",(IF(AB12=TRUE,$AB$5,IF(AC12=TRUE,$AC$5,IF(AD12=TRUE,$AD$5,IF(AE12=TRUE,$AE$5,IF(AF12=TRUE,$AF$5,"Aucune")))))))</f>
        <v/>
      </c>
      <c r="AH12" s="137" t="e">
        <f t="shared" si="22"/>
        <v>#VALUE!</v>
      </c>
      <c r="AI12" s="137" t="e">
        <f t="shared" si="23"/>
        <v>#VALUE!</v>
      </c>
      <c r="AJ12" s="137" t="e">
        <f t="shared" si="24"/>
        <v>#VALUE!</v>
      </c>
      <c r="AK12" s="137" t="e">
        <f t="shared" si="25"/>
        <v>#VALUE!</v>
      </c>
      <c r="AL12" s="137" t="e">
        <f t="shared" si="26"/>
        <v>#VALUE!</v>
      </c>
      <c r="AM12" s="141" t="str">
        <f>IF(COUNTA(E12:F12:H12)&lt;3,"",(IF(AH12=TRUE,$AH$5,IF(AI12=TRUE,$AI$5,IF(AJ12=TRUE,$AJ$5,IF(AK12=TRUE,$AK$5,IF(AL12=TRUE,$AL$5,"Aucune")))))))</f>
        <v/>
      </c>
      <c r="AN12" s="137" t="e">
        <f t="shared" si="27"/>
        <v>#VALUE!</v>
      </c>
      <c r="AO12" s="137" t="e">
        <f t="shared" si="28"/>
        <v>#VALUE!</v>
      </c>
      <c r="AP12" s="137" t="e">
        <f t="shared" si="29"/>
        <v>#VALUE!</v>
      </c>
      <c r="AQ12" s="141" t="str">
        <f>IF(COUNTA(E12:F12:H12)&lt;3,"",(IF(AN12=TRUE,$AN$5,IF(AO12=TRUE,$AO$5,IF(AP12=TRUE,$AP$5,"Aucune action requise")))))</f>
        <v/>
      </c>
      <c r="AR12" s="137" t="e">
        <f t="shared" si="30"/>
        <v>#VALUE!</v>
      </c>
      <c r="AS12" s="137" t="e">
        <f t="shared" si="31"/>
        <v>#VALUE!</v>
      </c>
      <c r="AT12" s="137" t="e">
        <f t="shared" si="32"/>
        <v>#VALUE!</v>
      </c>
      <c r="AU12" s="137" t="e">
        <f t="shared" si="33"/>
        <v>#VALUE!</v>
      </c>
      <c r="AV12" s="141" t="str">
        <f>IF(COUNTA(E12:F12:H12)&lt;3,"",(IF(AR12=TRUE,$AR$5,IF(AS12=TRUE,$AS$5,IF(AT12=TRUE,$AT$5,IF(AU12=TRUE,$AU$5,"Aucun"))))))</f>
        <v/>
      </c>
      <c r="AW12" s="142"/>
      <c r="AX12" s="309"/>
      <c r="AY12" s="70"/>
    </row>
    <row r="13" spans="1:51" s="57" customFormat="1" ht="114" customHeight="1" x14ac:dyDescent="0.35">
      <c r="A13" s="56"/>
      <c r="B13" s="374" t="s">
        <v>123</v>
      </c>
      <c r="C13" s="380" t="s">
        <v>378</v>
      </c>
      <c r="D13" s="255"/>
      <c r="E13" s="255"/>
      <c r="F13" s="273"/>
      <c r="G13" s="273"/>
      <c r="H13" s="291"/>
      <c r="I13" s="291"/>
      <c r="J13" s="150" t="str">
        <f t="shared" si="3"/>
        <v/>
      </c>
      <c r="K13" s="137">
        <f t="shared" si="4"/>
        <v>0</v>
      </c>
      <c r="L13" s="137" t="b">
        <f t="shared" si="5"/>
        <v>0</v>
      </c>
      <c r="M13" s="137" t="b">
        <f t="shared" si="6"/>
        <v>0</v>
      </c>
      <c r="N13" s="137" t="b">
        <f t="shared" si="7"/>
        <v>0</v>
      </c>
      <c r="O13" s="137" t="b">
        <f t="shared" si="8"/>
        <v>0</v>
      </c>
      <c r="P13" s="137" t="b">
        <f t="shared" si="9"/>
        <v>0</v>
      </c>
      <c r="Q13" s="137" t="b">
        <f t="shared" si="10"/>
        <v>0</v>
      </c>
      <c r="R13" s="137" t="b">
        <f t="shared" si="11"/>
        <v>0</v>
      </c>
      <c r="S13" s="138" t="str">
        <f t="shared" si="0"/>
        <v/>
      </c>
      <c r="T13" s="139" t="str">
        <f t="shared" si="1"/>
        <v/>
      </c>
      <c r="U13" s="140" t="e">
        <f t="shared" si="2"/>
        <v>#VALUE!</v>
      </c>
      <c r="V13" s="137" t="e">
        <f t="shared" si="12"/>
        <v>#VALUE!</v>
      </c>
      <c r="W13" s="137" t="e">
        <f t="shared" si="13"/>
        <v>#VALUE!</v>
      </c>
      <c r="X13" s="137" t="e">
        <f t="shared" si="14"/>
        <v>#VALUE!</v>
      </c>
      <c r="Y13" s="137" t="e">
        <f t="shared" si="15"/>
        <v>#VALUE!</v>
      </c>
      <c r="Z13" s="137" t="e">
        <f t="shared" si="16"/>
        <v>#VALUE!</v>
      </c>
      <c r="AA13" s="141" t="str">
        <f>IF(COUNTA(E13:F13:H13)&lt;3,"",(IF(V13=TRUE,$V$5,IF(W13=TRUE,$W$5,IF(X13=TRUE,$X$5,IF(Y13=TRUE,$Y$5,"Non"))))))</f>
        <v/>
      </c>
      <c r="AB13" s="137" t="e">
        <f t="shared" si="17"/>
        <v>#VALUE!</v>
      </c>
      <c r="AC13" s="137" t="e">
        <f t="shared" si="18"/>
        <v>#VALUE!</v>
      </c>
      <c r="AD13" s="137" t="e">
        <f t="shared" si="19"/>
        <v>#VALUE!</v>
      </c>
      <c r="AE13" s="137" t="e">
        <f t="shared" si="20"/>
        <v>#VALUE!</v>
      </c>
      <c r="AF13" s="137" t="e">
        <f t="shared" si="21"/>
        <v>#VALUE!</v>
      </c>
      <c r="AG13" s="141" t="str">
        <f>IF(COUNTA(E13:F13:H13)&lt;3,"",(IF(AB13=TRUE,$AB$5,IF(AC13=TRUE,$AC$5,IF(AD13=TRUE,$AD$5,IF(AE13=TRUE,$AE$5,IF(AF13=TRUE,$AF$5,"Aucune")))))))</f>
        <v/>
      </c>
      <c r="AH13" s="137" t="e">
        <f t="shared" si="22"/>
        <v>#VALUE!</v>
      </c>
      <c r="AI13" s="137" t="e">
        <f t="shared" si="23"/>
        <v>#VALUE!</v>
      </c>
      <c r="AJ13" s="137" t="e">
        <f t="shared" si="24"/>
        <v>#VALUE!</v>
      </c>
      <c r="AK13" s="137" t="e">
        <f t="shared" si="25"/>
        <v>#VALUE!</v>
      </c>
      <c r="AL13" s="137" t="e">
        <f t="shared" si="26"/>
        <v>#VALUE!</v>
      </c>
      <c r="AM13" s="141" t="str">
        <f>IF(COUNTA(E13:F13:H13)&lt;3,"",(IF(AH13=TRUE,$AH$5,IF(AI13=TRUE,$AI$5,IF(AJ13=TRUE,$AJ$5,IF(AK13=TRUE,$AK$5,IF(AL13=TRUE,$AL$5,"Aucune")))))))</f>
        <v/>
      </c>
      <c r="AN13" s="137" t="e">
        <f t="shared" si="27"/>
        <v>#VALUE!</v>
      </c>
      <c r="AO13" s="137" t="e">
        <f t="shared" si="28"/>
        <v>#VALUE!</v>
      </c>
      <c r="AP13" s="137" t="e">
        <f t="shared" si="29"/>
        <v>#VALUE!</v>
      </c>
      <c r="AQ13" s="141" t="str">
        <f>IF(COUNTA(E13:F13:H13)&lt;3,"",(IF(AN13=TRUE,$AN$5,IF(AO13=TRUE,$AO$5,IF(AP13=TRUE,$AP$5,"Aucune action requise")))))</f>
        <v/>
      </c>
      <c r="AR13" s="137" t="e">
        <f t="shared" si="30"/>
        <v>#VALUE!</v>
      </c>
      <c r="AS13" s="137" t="e">
        <f t="shared" si="31"/>
        <v>#VALUE!</v>
      </c>
      <c r="AT13" s="137" t="e">
        <f t="shared" si="32"/>
        <v>#VALUE!</v>
      </c>
      <c r="AU13" s="137" t="e">
        <f t="shared" si="33"/>
        <v>#VALUE!</v>
      </c>
      <c r="AV13" s="141" t="str">
        <f>IF(COUNTA(E13:F13:H13)&lt;3,"",(IF(AR13=TRUE,$AR$5,IF(AS13=TRUE,$AS$5,IF(AT13=TRUE,$AT$5,IF(AU13=TRUE,$AU$5,"Aucun"))))))</f>
        <v/>
      </c>
      <c r="AW13" s="142"/>
      <c r="AX13" s="309"/>
      <c r="AY13" s="70"/>
    </row>
    <row r="14" spans="1:51" s="57" customFormat="1" ht="114" customHeight="1" x14ac:dyDescent="0.35">
      <c r="A14" s="56"/>
      <c r="B14" s="374" t="s">
        <v>124</v>
      </c>
      <c r="C14" s="380" t="s">
        <v>379</v>
      </c>
      <c r="D14" s="255"/>
      <c r="E14" s="255"/>
      <c r="F14" s="273"/>
      <c r="G14" s="273"/>
      <c r="H14" s="291"/>
      <c r="I14" s="291"/>
      <c r="J14" s="150" t="str">
        <f t="shared" si="3"/>
        <v/>
      </c>
      <c r="K14" s="137">
        <f t="shared" si="4"/>
        <v>0</v>
      </c>
      <c r="L14" s="137" t="b">
        <f t="shared" si="5"/>
        <v>0</v>
      </c>
      <c r="M14" s="137" t="b">
        <f t="shared" si="6"/>
        <v>0</v>
      </c>
      <c r="N14" s="137" t="b">
        <f t="shared" si="7"/>
        <v>0</v>
      </c>
      <c r="O14" s="137" t="b">
        <f t="shared" si="8"/>
        <v>0</v>
      </c>
      <c r="P14" s="137" t="b">
        <f t="shared" si="9"/>
        <v>0</v>
      </c>
      <c r="Q14" s="137" t="b">
        <f t="shared" si="10"/>
        <v>0</v>
      </c>
      <c r="R14" s="137" t="b">
        <f t="shared" si="11"/>
        <v>0</v>
      </c>
      <c r="S14" s="138" t="str">
        <f t="shared" si="0"/>
        <v/>
      </c>
      <c r="T14" s="139" t="str">
        <f t="shared" si="1"/>
        <v/>
      </c>
      <c r="U14" s="140" t="e">
        <f t="shared" si="2"/>
        <v>#VALUE!</v>
      </c>
      <c r="V14" s="137" t="e">
        <f t="shared" si="12"/>
        <v>#VALUE!</v>
      </c>
      <c r="W14" s="137" t="e">
        <f t="shared" si="13"/>
        <v>#VALUE!</v>
      </c>
      <c r="X14" s="137" t="e">
        <f t="shared" si="14"/>
        <v>#VALUE!</v>
      </c>
      <c r="Y14" s="137" t="e">
        <f t="shared" si="15"/>
        <v>#VALUE!</v>
      </c>
      <c r="Z14" s="137" t="e">
        <f t="shared" si="16"/>
        <v>#VALUE!</v>
      </c>
      <c r="AA14" s="141" t="str">
        <f>IF(COUNTA(E14:F14:H14)&lt;3,"",(IF(V14=TRUE,$V$5,IF(W14=TRUE,$W$5,IF(X14=TRUE,$X$5,IF(Y14=TRUE,$Y$5,"Non"))))))</f>
        <v/>
      </c>
      <c r="AB14" s="137" t="e">
        <f t="shared" si="17"/>
        <v>#VALUE!</v>
      </c>
      <c r="AC14" s="137" t="e">
        <f t="shared" si="18"/>
        <v>#VALUE!</v>
      </c>
      <c r="AD14" s="137" t="e">
        <f t="shared" si="19"/>
        <v>#VALUE!</v>
      </c>
      <c r="AE14" s="137" t="e">
        <f t="shared" si="20"/>
        <v>#VALUE!</v>
      </c>
      <c r="AF14" s="137" t="e">
        <f t="shared" si="21"/>
        <v>#VALUE!</v>
      </c>
      <c r="AG14" s="141" t="str">
        <f>IF(COUNTA(E14:F14:H14)&lt;3,"",(IF(AB14=TRUE,$AB$5,IF(AC14=TRUE,$AC$5,IF(AD14=TRUE,$AD$5,IF(AE14=TRUE,$AE$5,IF(AF14=TRUE,$AF$5,"Aucune")))))))</f>
        <v/>
      </c>
      <c r="AH14" s="137" t="e">
        <f t="shared" si="22"/>
        <v>#VALUE!</v>
      </c>
      <c r="AI14" s="137" t="e">
        <f t="shared" si="23"/>
        <v>#VALUE!</v>
      </c>
      <c r="AJ14" s="137" t="e">
        <f t="shared" si="24"/>
        <v>#VALUE!</v>
      </c>
      <c r="AK14" s="137" t="e">
        <f t="shared" si="25"/>
        <v>#VALUE!</v>
      </c>
      <c r="AL14" s="137" t="e">
        <f t="shared" si="26"/>
        <v>#VALUE!</v>
      </c>
      <c r="AM14" s="141" t="str">
        <f>IF(COUNTA(E14:F14:H14)&lt;3,"",(IF(AH14=TRUE,$AH$5,IF(AI14=TRUE,$AI$5,IF(AJ14=TRUE,$AJ$5,IF(AK14=TRUE,$AK$5,IF(AL14=TRUE,$AL$5,"Aucune")))))))</f>
        <v/>
      </c>
      <c r="AN14" s="137" t="e">
        <f t="shared" si="27"/>
        <v>#VALUE!</v>
      </c>
      <c r="AO14" s="137" t="e">
        <f t="shared" si="28"/>
        <v>#VALUE!</v>
      </c>
      <c r="AP14" s="137" t="e">
        <f t="shared" si="29"/>
        <v>#VALUE!</v>
      </c>
      <c r="AQ14" s="141" t="str">
        <f>IF(COUNTA(E14:F14:H14)&lt;3,"",(IF(AN14=TRUE,$AN$5,IF(AO14=TRUE,$AO$5,IF(AP14=TRUE,$AP$5,"Aucune action requise")))))</f>
        <v/>
      </c>
      <c r="AR14" s="137" t="e">
        <f t="shared" si="30"/>
        <v>#VALUE!</v>
      </c>
      <c r="AS14" s="137" t="e">
        <f t="shared" si="31"/>
        <v>#VALUE!</v>
      </c>
      <c r="AT14" s="137" t="e">
        <f t="shared" si="32"/>
        <v>#VALUE!</v>
      </c>
      <c r="AU14" s="137" t="e">
        <f t="shared" si="33"/>
        <v>#VALUE!</v>
      </c>
      <c r="AV14" s="141" t="str">
        <f>IF(COUNTA(E14:F14:H14)&lt;3,"",(IF(AR14=TRUE,$AR$5,IF(AS14=TRUE,$AS$5,IF(AT14=TRUE,$AT$5,IF(AU14=TRUE,$AU$5,"Aucun"))))))</f>
        <v/>
      </c>
      <c r="AW14" s="142"/>
      <c r="AX14" s="309"/>
      <c r="AY14" s="70"/>
    </row>
    <row r="15" spans="1:51" ht="114" customHeight="1" x14ac:dyDescent="0.25">
      <c r="B15" s="374" t="s">
        <v>125</v>
      </c>
      <c r="C15" s="380" t="s">
        <v>380</v>
      </c>
      <c r="D15" s="255"/>
      <c r="E15" s="255"/>
      <c r="F15" s="273"/>
      <c r="G15" s="273"/>
      <c r="H15" s="291"/>
      <c r="I15" s="291"/>
      <c r="J15" s="136" t="str">
        <f>S15</f>
        <v/>
      </c>
      <c r="K15" s="137">
        <f t="shared" si="4"/>
        <v>0</v>
      </c>
      <c r="L15" s="137" t="b">
        <f t="shared" si="5"/>
        <v>0</v>
      </c>
      <c r="M15" s="137" t="b">
        <f t="shared" si="6"/>
        <v>0</v>
      </c>
      <c r="N15" s="137" t="b">
        <f t="shared" si="7"/>
        <v>0</v>
      </c>
      <c r="O15" s="137" t="b">
        <f t="shared" si="8"/>
        <v>0</v>
      </c>
      <c r="P15" s="137" t="b">
        <f t="shared" si="9"/>
        <v>0</v>
      </c>
      <c r="Q15" s="137" t="b">
        <f t="shared" si="10"/>
        <v>0</v>
      </c>
      <c r="R15" s="137" t="b">
        <f t="shared" si="11"/>
        <v>0</v>
      </c>
      <c r="S15" s="138" t="str">
        <f t="shared" si="0"/>
        <v/>
      </c>
      <c r="T15" s="139" t="str">
        <f t="shared" si="1"/>
        <v/>
      </c>
      <c r="U15" s="140" t="e">
        <f t="shared" si="2"/>
        <v>#VALUE!</v>
      </c>
      <c r="V15" s="137" t="e">
        <f t="shared" si="12"/>
        <v>#VALUE!</v>
      </c>
      <c r="W15" s="137" t="e">
        <f t="shared" si="13"/>
        <v>#VALUE!</v>
      </c>
      <c r="X15" s="137" t="e">
        <f t="shared" si="14"/>
        <v>#VALUE!</v>
      </c>
      <c r="Y15" s="137" t="e">
        <f t="shared" si="15"/>
        <v>#VALUE!</v>
      </c>
      <c r="Z15" s="137" t="e">
        <f t="shared" si="16"/>
        <v>#VALUE!</v>
      </c>
      <c r="AA15" s="141" t="str">
        <f>IF(COUNTA(E15:F15:H15)&lt;3,"",(IF(V15=TRUE,$V$5,IF(W15=TRUE,$W$5,IF(X15=TRUE,$X$5,IF(Y15=TRUE,$Y$5,"Non"))))))</f>
        <v/>
      </c>
      <c r="AB15" s="137" t="e">
        <f t="shared" si="17"/>
        <v>#VALUE!</v>
      </c>
      <c r="AC15" s="137" t="e">
        <f t="shared" si="18"/>
        <v>#VALUE!</v>
      </c>
      <c r="AD15" s="137" t="e">
        <f t="shared" si="19"/>
        <v>#VALUE!</v>
      </c>
      <c r="AE15" s="137" t="e">
        <f t="shared" si="20"/>
        <v>#VALUE!</v>
      </c>
      <c r="AF15" s="137" t="e">
        <f t="shared" si="21"/>
        <v>#VALUE!</v>
      </c>
      <c r="AG15" s="141" t="str">
        <f>IF(COUNTA(E15:F15:H15)&lt;3,"",(IF(AB15=TRUE,$AB$5,IF(AC15=TRUE,$AC$5,IF(AD15=TRUE,$AD$5,IF(AE15=TRUE,$AE$5,IF(AF15=TRUE,$AF$5,"Aucune")))))))</f>
        <v/>
      </c>
      <c r="AH15" s="137" t="e">
        <f t="shared" si="22"/>
        <v>#VALUE!</v>
      </c>
      <c r="AI15" s="137" t="e">
        <f t="shared" si="23"/>
        <v>#VALUE!</v>
      </c>
      <c r="AJ15" s="137" t="e">
        <f t="shared" si="24"/>
        <v>#VALUE!</v>
      </c>
      <c r="AK15" s="137" t="e">
        <f t="shared" si="25"/>
        <v>#VALUE!</v>
      </c>
      <c r="AL15" s="137" t="e">
        <f t="shared" si="26"/>
        <v>#VALUE!</v>
      </c>
      <c r="AM15" s="141" t="str">
        <f>IF(COUNTA(E15:F15:H15)&lt;3,"",(IF(AH15=TRUE,$AH$5,IF(AI15=TRUE,$AI$5,IF(AJ15=TRUE,$AJ$5,IF(AK15=TRUE,$AK$5,IF(AL15=TRUE,$AL$5,"Aucune")))))))</f>
        <v/>
      </c>
      <c r="AN15" s="137" t="e">
        <f t="shared" si="27"/>
        <v>#VALUE!</v>
      </c>
      <c r="AO15" s="137" t="e">
        <f t="shared" si="28"/>
        <v>#VALUE!</v>
      </c>
      <c r="AP15" s="137" t="e">
        <f t="shared" si="29"/>
        <v>#VALUE!</v>
      </c>
      <c r="AQ15" s="141" t="str">
        <f>IF(COUNTA(E15:F15:H15)&lt;3,"",(IF(AN15=TRUE,$AN$5,IF(AO15=TRUE,$AO$5,IF(AP15=TRUE,$AP$5,"Aucune action requise")))))</f>
        <v/>
      </c>
      <c r="AR15" s="137" t="e">
        <f t="shared" si="30"/>
        <v>#VALUE!</v>
      </c>
      <c r="AS15" s="137" t="e">
        <f t="shared" si="31"/>
        <v>#VALUE!</v>
      </c>
      <c r="AT15" s="137" t="e">
        <f t="shared" si="32"/>
        <v>#VALUE!</v>
      </c>
      <c r="AU15" s="137" t="e">
        <f t="shared" si="33"/>
        <v>#VALUE!</v>
      </c>
      <c r="AV15" s="141" t="str">
        <f>IF(COUNTA(E15:F15:H15)&lt;3,"",(IF(AR15=TRUE,$AR$5,IF(AS15=TRUE,$AS$5,IF(AT15=TRUE,$AT$5,IF(AU15=TRUE,$AU$5,"Aucun"))))))</f>
        <v/>
      </c>
      <c r="AW15" s="142"/>
      <c r="AX15" s="309"/>
      <c r="AY15" s="70"/>
    </row>
    <row r="16" spans="1:51" ht="114" customHeight="1" thickBot="1" x14ac:dyDescent="0.3">
      <c r="B16" s="379" t="s">
        <v>126</v>
      </c>
      <c r="C16" s="385" t="s">
        <v>381</v>
      </c>
      <c r="D16" s="256"/>
      <c r="E16" s="256"/>
      <c r="F16" s="278"/>
      <c r="G16" s="278"/>
      <c r="H16" s="296"/>
      <c r="I16" s="296"/>
      <c r="J16" s="192" t="str">
        <f t="shared" si="3"/>
        <v/>
      </c>
      <c r="K16" s="208">
        <f>E16*10+F16</f>
        <v>0</v>
      </c>
      <c r="L16" s="208" t="b">
        <f>OR(K16=31)</f>
        <v>0</v>
      </c>
      <c r="M16" s="208" t="b">
        <f>OR(K16=21,K16=32)</f>
        <v>0</v>
      </c>
      <c r="N16" s="208" t="b">
        <f>OR(K16=22,K16=33)</f>
        <v>0</v>
      </c>
      <c r="O16" s="208" t="b">
        <f>OR(K16=11,K16=12)</f>
        <v>0</v>
      </c>
      <c r="P16" s="208" t="b">
        <f>OR(K16=23,K16=34)</f>
        <v>0</v>
      </c>
      <c r="Q16" s="208" t="b">
        <f>OR(K16=13,K16=14,K16=24)</f>
        <v>0</v>
      </c>
      <c r="R16" s="208" t="b">
        <f>OR(K16=1,K16=2,K16=3,K16=4)</f>
        <v>0</v>
      </c>
      <c r="S16" s="209" t="str">
        <f t="shared" si="0"/>
        <v/>
      </c>
      <c r="T16" s="210" t="str">
        <f t="shared" si="1"/>
        <v/>
      </c>
      <c r="U16" s="211" t="e">
        <f t="shared" si="2"/>
        <v>#VALUE!</v>
      </c>
      <c r="V16" s="208" t="e">
        <f>OR(U16=61,U16=62,U16=63)</f>
        <v>#VALUE!</v>
      </c>
      <c r="W16" s="208" t="e">
        <f>OR(U16=51,U16=52)</f>
        <v>#VALUE!</v>
      </c>
      <c r="X16" s="208" t="e">
        <f>OR(U16=31,U16=41,U16=42,U16=53)</f>
        <v>#VALUE!</v>
      </c>
      <c r="Y16" s="208" t="e">
        <f>OR(U16=21,U16=32)</f>
        <v>#VALUE!</v>
      </c>
      <c r="Z16" s="208" t="e">
        <f>AND(V16=FALSE,W16=FALSE,X16=FALSE,Y16=FALSE)</f>
        <v>#VALUE!</v>
      </c>
      <c r="AA16" s="212" t="str">
        <f>IF(COUNTA(E16:F16:H16)&lt;3,"",(IF(V16=TRUE,$V$5,IF(W16=TRUE,$W$5,IF(X16=TRUE,$X$5,IF(Y16=TRUE,$Y$5,"Non"))))))</f>
        <v/>
      </c>
      <c r="AB16" s="208" t="e">
        <f>OR(U16=61,U16=62,U16=51,U16=52)</f>
        <v>#VALUE!</v>
      </c>
      <c r="AC16" s="208" t="e">
        <f>OR(U16=41,U16=42)</f>
        <v>#VALUE!</v>
      </c>
      <c r="AD16" s="208" t="e">
        <f>OR(U16=31,U16=32,U16=63,U16=64,U16=53,U16=54,)</f>
        <v>#VALUE!</v>
      </c>
      <c r="AE16" s="208" t="e">
        <f>OR(U16=21,U16=22,)</f>
        <v>#VALUE!</v>
      </c>
      <c r="AF16" s="208" t="e">
        <f>OR(U16=11,U16=12,U16=13,U16=23,)</f>
        <v>#VALUE!</v>
      </c>
      <c r="AG16" s="212" t="str">
        <f>IF(COUNTA(E16:F16:H16)&lt;3,"",(IF(AB16=TRUE,$AB$5,IF(AC16=TRUE,$AC$5,IF(AD16=TRUE,$AD$5,IF(AE16=TRUE,$AE$5,IF(AF16=TRUE,$AF$5,"Aucune")))))))</f>
        <v/>
      </c>
      <c r="AH16" s="208" t="e">
        <f>OR(U16=62,U16=52,U16=42)</f>
        <v>#VALUE!</v>
      </c>
      <c r="AI16" s="208" t="e">
        <f>OR(U16=63,U16=53,U16=43,U16=64,U16=54)</f>
        <v>#VALUE!</v>
      </c>
      <c r="AJ16" s="208" t="e">
        <f>OR(U16=61,U16=51,U16=41)</f>
        <v>#VALUE!</v>
      </c>
      <c r="AK16" s="208" t="e">
        <f>OR(U16=44,U16=32,U16=33,U16=34)</f>
        <v>#VALUE!</v>
      </c>
      <c r="AL16" s="208" t="e">
        <f>OR(U16=22,U16=23,U16=24,U16=12,U16=13,U16=14)</f>
        <v>#VALUE!</v>
      </c>
      <c r="AM16" s="212" t="str">
        <f>IF(COUNTA(E16:F16:H16)&lt;3,"",(IF(AH16=TRUE,$AH$5,IF(AI16=TRUE,$AI$5,IF(AJ16=TRUE,$AJ$5,IF(AK16=TRUE,$AK$5,IF(AL16=TRUE,$AL$5,"Aucune")))))))</f>
        <v/>
      </c>
      <c r="AN16" s="208" t="e">
        <f>OR(U16=61,U16=62,U16=63,U16=51,U16=52,U16=53)</f>
        <v>#VALUE!</v>
      </c>
      <c r="AO16" s="208" t="e">
        <f>OR(U16=41,U16=42,U16=43,U16=31,U16=32,U16=33)</f>
        <v>#VALUE!</v>
      </c>
      <c r="AP16" s="208" t="e">
        <f>OR(U16=21,U16=22,U16=23,U16=11,U16=12,U16=13)</f>
        <v>#VALUE!</v>
      </c>
      <c r="AQ16" s="212" t="str">
        <f>IF(COUNTA(E16:F16:H16)&lt;3,"",(IF(AN16=TRUE,$AN$5,IF(AO16=TRUE,$AO$5,IF(AP16=TRUE,$AP$5,"Aucune action requise")))))</f>
        <v/>
      </c>
      <c r="AR16" s="208" t="e">
        <f>OR(U16=61,U16=51,U16=41,U16=31,U16=21)</f>
        <v>#VALUE!</v>
      </c>
      <c r="AS16" s="208" t="e">
        <f>OR(U16=62,U16=52,U16=42,U16=32,U16=22,U16=63,U16=53)</f>
        <v>#VALUE!</v>
      </c>
      <c r="AT16" s="208" t="e">
        <f>OR(U16=43,U16=33,U16=23,U16=34,U16=24)</f>
        <v>#VALUE!</v>
      </c>
      <c r="AU16" s="208" t="e">
        <f>OR(U16=64,U16=54,U16=44)</f>
        <v>#VALUE!</v>
      </c>
      <c r="AV16" s="212" t="str">
        <f>IF(COUNTA(E16:F16:H16)&lt;3,"",(IF(AR16=TRUE,$AR$5,IF(AS16=TRUE,$AS$5,IF(AT16=TRUE,$AT$5,IF(AU16=TRUE,$AU$5,"Aucun"))))))</f>
        <v/>
      </c>
      <c r="AW16" s="213"/>
      <c r="AX16" s="314"/>
      <c r="AY16" s="68"/>
    </row>
    <row r="17" spans="2:51" ht="114" customHeight="1" x14ac:dyDescent="0.25">
      <c r="B17" s="377" t="s">
        <v>127</v>
      </c>
      <c r="C17" s="383" t="s">
        <v>382</v>
      </c>
      <c r="D17" s="257"/>
      <c r="E17" s="257"/>
      <c r="F17" s="276"/>
      <c r="G17" s="276"/>
      <c r="H17" s="294"/>
      <c r="I17" s="294"/>
      <c r="J17" s="214" t="str">
        <f t="shared" si="3"/>
        <v/>
      </c>
      <c r="K17" s="201">
        <f>E17*10+F17</f>
        <v>0</v>
      </c>
      <c r="L17" s="201" t="b">
        <f>OR(K17=31)</f>
        <v>0</v>
      </c>
      <c r="M17" s="201" t="b">
        <f>OR(K17=21,K17=32)</f>
        <v>0</v>
      </c>
      <c r="N17" s="201" t="b">
        <f>OR(K17=22,K17=33)</f>
        <v>0</v>
      </c>
      <c r="O17" s="201" t="b">
        <f>OR(K17=11,K17=12)</f>
        <v>0</v>
      </c>
      <c r="P17" s="201" t="b">
        <f>OR(K17=23,K17=34)</f>
        <v>0</v>
      </c>
      <c r="Q17" s="201" t="b">
        <f>OR(K17=13,K17=14,K17=24)</f>
        <v>0</v>
      </c>
      <c r="R17" s="201" t="b">
        <f>OR(K17=1,K17=2,K17=3,K17=4)</f>
        <v>0</v>
      </c>
      <c r="S17" s="202" t="str">
        <f t="shared" si="0"/>
        <v/>
      </c>
      <c r="T17" s="203" t="str">
        <f t="shared" si="1"/>
        <v/>
      </c>
      <c r="U17" s="204" t="e">
        <f t="shared" si="2"/>
        <v>#VALUE!</v>
      </c>
      <c r="V17" s="201" t="e">
        <f>OR(U17=61,U17=62,U17=63)</f>
        <v>#VALUE!</v>
      </c>
      <c r="W17" s="201" t="e">
        <f>OR(U17=51,U17=52)</f>
        <v>#VALUE!</v>
      </c>
      <c r="X17" s="201" t="e">
        <f>OR(U17=31,U17=41,U17=42,U17=53)</f>
        <v>#VALUE!</v>
      </c>
      <c r="Y17" s="201" t="e">
        <f>OR(U17=21,U17=32)</f>
        <v>#VALUE!</v>
      </c>
      <c r="Z17" s="201" t="e">
        <f>AND(V17=FALSE,W17=FALSE,X17=FALSE,Y17=FALSE)</f>
        <v>#VALUE!</v>
      </c>
      <c r="AA17" s="205" t="str">
        <f>IF(COUNTA(E17:F17:H17)&lt;3,"",(IF(V17=TRUE,$V$5,IF(W17=TRUE,$W$5,IF(X17=TRUE,$X$5,IF(Y17=TRUE,$Y$5,"Non"))))))</f>
        <v/>
      </c>
      <c r="AB17" s="201" t="e">
        <f>OR(U17=61,U17=62,U17=51,U17=52)</f>
        <v>#VALUE!</v>
      </c>
      <c r="AC17" s="201" t="e">
        <f>OR(U17=41,U17=42)</f>
        <v>#VALUE!</v>
      </c>
      <c r="AD17" s="201" t="e">
        <f>OR(U17=31,U17=32,U17=63,U17=64,U17=53,U17=54,)</f>
        <v>#VALUE!</v>
      </c>
      <c r="AE17" s="201" t="e">
        <f>OR(U17=21,U17=22,)</f>
        <v>#VALUE!</v>
      </c>
      <c r="AF17" s="201" t="e">
        <f>OR(U17=11,U17=12,U17=13,U17=23,)</f>
        <v>#VALUE!</v>
      </c>
      <c r="AG17" s="205" t="str">
        <f>IF(COUNTA(E17:F17:H17)&lt;3,"",(IF(AB17=TRUE,$AB$5,IF(AC17=TRUE,$AC$5,IF(AD17=TRUE,$AD$5,IF(AE17=TRUE,$AE$5,IF(AF17=TRUE,$AF$5,"Aucune")))))))</f>
        <v/>
      </c>
      <c r="AH17" s="201" t="e">
        <f>OR(U17=62,U17=52,U17=42)</f>
        <v>#VALUE!</v>
      </c>
      <c r="AI17" s="201" t="e">
        <f>OR(U17=63,U17=53,U17=43,U17=64,U17=54)</f>
        <v>#VALUE!</v>
      </c>
      <c r="AJ17" s="201" t="e">
        <f>OR(U17=61,U17=51,U17=41)</f>
        <v>#VALUE!</v>
      </c>
      <c r="AK17" s="201" t="e">
        <f>OR(U17=44,U17=32,U17=33,U17=34)</f>
        <v>#VALUE!</v>
      </c>
      <c r="AL17" s="201" t="e">
        <f>OR(U17=22,U17=23,U17=24,U17=12,U17=13,U17=14)</f>
        <v>#VALUE!</v>
      </c>
      <c r="AM17" s="205" t="str">
        <f>IF(COUNTA(E17:F17:H17)&lt;3,"",(IF(AH17=TRUE,$AH$5,IF(AI17=TRUE,$AI$5,IF(AJ17=TRUE,$AJ$5,IF(AK17=TRUE,$AK$5,IF(AL17=TRUE,$AL$5,"Aucune")))))))</f>
        <v/>
      </c>
      <c r="AN17" s="201" t="e">
        <f>OR(U17=61,U17=62,U17=63,U17=51,U17=52,U17=53)</f>
        <v>#VALUE!</v>
      </c>
      <c r="AO17" s="201" t="e">
        <f>OR(U17=41,U17=42,U17=43,U17=31,U17=32,U17=33)</f>
        <v>#VALUE!</v>
      </c>
      <c r="AP17" s="201" t="e">
        <f>OR(U17=21,U17=22,U17=23,U17=11,U17=12,U17=13)</f>
        <v>#VALUE!</v>
      </c>
      <c r="AQ17" s="205" t="str">
        <f>IF(COUNTA(E17:F17:H17)&lt;3,"",(IF(AN17=TRUE,$AN$5,IF(AO17=TRUE,$AO$5,IF(AP17=TRUE,$AP$5,"Aucune action requise")))))</f>
        <v/>
      </c>
      <c r="AR17" s="201" t="e">
        <f>OR(U17=61,U17=51,U17=41,U17=31,U17=21)</f>
        <v>#VALUE!</v>
      </c>
      <c r="AS17" s="201" t="e">
        <f>OR(U17=62,U17=52,U17=42,U17=32,U17=22,U17=63,U17=53)</f>
        <v>#VALUE!</v>
      </c>
      <c r="AT17" s="201" t="e">
        <f>OR(U17=43,U17=33,U17=23,U17=34,U17=24)</f>
        <v>#VALUE!</v>
      </c>
      <c r="AU17" s="201" t="e">
        <f>OR(U17=64,U17=54,U17=44)</f>
        <v>#VALUE!</v>
      </c>
      <c r="AV17" s="205" t="str">
        <f>IF(COUNTA(E17:F17:H17)&lt;3,"",(IF(AR17=TRUE,$AR$5,IF(AS17=TRUE,$AS$5,IF(AT17=TRUE,$AT$5,IF(AU17=TRUE,$AU$5,"Aucun"))))))</f>
        <v/>
      </c>
      <c r="AW17" s="206"/>
      <c r="AX17" s="312"/>
      <c r="AY17" s="66"/>
    </row>
    <row r="18" spans="2:51" ht="114" customHeight="1" thickBot="1" x14ac:dyDescent="0.3">
      <c r="B18" s="378" t="s">
        <v>128</v>
      </c>
      <c r="C18" s="384" t="s">
        <v>383</v>
      </c>
      <c r="D18" s="258"/>
      <c r="E18" s="258"/>
      <c r="F18" s="277"/>
      <c r="G18" s="277"/>
      <c r="H18" s="295"/>
      <c r="I18" s="295"/>
      <c r="J18" s="157" t="str">
        <f t="shared" si="3"/>
        <v/>
      </c>
      <c r="K18" s="158">
        <f>E18*10+F18</f>
        <v>0</v>
      </c>
      <c r="L18" s="158" t="b">
        <f>OR(K18=31)</f>
        <v>0</v>
      </c>
      <c r="M18" s="158" t="b">
        <f>OR(K18=21,K18=32)</f>
        <v>0</v>
      </c>
      <c r="N18" s="158" t="b">
        <f>OR(K18=22,K18=33)</f>
        <v>0</v>
      </c>
      <c r="O18" s="158" t="b">
        <f>OR(K18=11,K18=12)</f>
        <v>0</v>
      </c>
      <c r="P18" s="158" t="b">
        <f>OR(K18=23,K18=34)</f>
        <v>0</v>
      </c>
      <c r="Q18" s="158" t="b">
        <f>OR(K18=13,K18=14,K18=24)</f>
        <v>0</v>
      </c>
      <c r="R18" s="158" t="b">
        <f>OR(K18=1,K18=2,K18=3,K18=4)</f>
        <v>0</v>
      </c>
      <c r="S18" s="159" t="str">
        <f t="shared" si="0"/>
        <v/>
      </c>
      <c r="T18" s="160" t="str">
        <f t="shared" si="1"/>
        <v/>
      </c>
      <c r="U18" s="161" t="e">
        <f t="shared" si="2"/>
        <v>#VALUE!</v>
      </c>
      <c r="V18" s="158" t="e">
        <f>OR(U18=61,U18=62,U18=63)</f>
        <v>#VALUE!</v>
      </c>
      <c r="W18" s="158" t="e">
        <f>OR(U18=51,U18=52)</f>
        <v>#VALUE!</v>
      </c>
      <c r="X18" s="158" t="e">
        <f>OR(U18=31,U18=41,U18=42,U18=53)</f>
        <v>#VALUE!</v>
      </c>
      <c r="Y18" s="158" t="e">
        <f>OR(U18=21,U18=32)</f>
        <v>#VALUE!</v>
      </c>
      <c r="Z18" s="158" t="e">
        <f>AND(V18=FALSE,W18=FALSE,X18=FALSE,Y18=FALSE)</f>
        <v>#VALUE!</v>
      </c>
      <c r="AA18" s="162" t="str">
        <f>IF(COUNTA(E18:F18:H18)&lt;3,"",(IF(V18=TRUE,$V$5,IF(W18=TRUE,$W$5,IF(X18=TRUE,$X$5,IF(Y18=TRUE,$Y$5,"Non"))))))</f>
        <v/>
      </c>
      <c r="AB18" s="158" t="e">
        <f>OR(U18=61,U18=62,U18=51,U18=52)</f>
        <v>#VALUE!</v>
      </c>
      <c r="AC18" s="158" t="e">
        <f>OR(U18=41,U18=42)</f>
        <v>#VALUE!</v>
      </c>
      <c r="AD18" s="158" t="e">
        <f>OR(U18=31,U18=32,U18=63,U18=64,U18=53,U18=54,)</f>
        <v>#VALUE!</v>
      </c>
      <c r="AE18" s="158" t="e">
        <f>OR(U18=21,U18=22,)</f>
        <v>#VALUE!</v>
      </c>
      <c r="AF18" s="158" t="e">
        <f>OR(U18=11,U18=12,U18=13,U18=23,)</f>
        <v>#VALUE!</v>
      </c>
      <c r="AG18" s="162" t="str">
        <f>IF(COUNTA(E18:F18:H18)&lt;3,"",(IF(AB18=TRUE,$AB$5,IF(AC18=TRUE,$AC$5,IF(AD18=TRUE,$AD$5,IF(AE18=TRUE,$AE$5,IF(AF18=TRUE,$AF$5,"Aucune")))))))</f>
        <v/>
      </c>
      <c r="AH18" s="158" t="e">
        <f>OR(U18=62,U18=52,U18=42)</f>
        <v>#VALUE!</v>
      </c>
      <c r="AI18" s="158" t="e">
        <f>OR(U18=63,U18=53,U18=43,U18=64,U18=54)</f>
        <v>#VALUE!</v>
      </c>
      <c r="AJ18" s="158" t="e">
        <f>OR(U18=61,U18=51,U18=41)</f>
        <v>#VALUE!</v>
      </c>
      <c r="AK18" s="158" t="e">
        <f>OR(U18=44,U18=32,U18=33,U18=34)</f>
        <v>#VALUE!</v>
      </c>
      <c r="AL18" s="158" t="e">
        <f>OR(U18=22,U18=23,U18=24,U18=12,U18=13,U18=14)</f>
        <v>#VALUE!</v>
      </c>
      <c r="AM18" s="162" t="str">
        <f>IF(COUNTA(E18:F18:H18)&lt;3,"",(IF(AH18=TRUE,$AH$5,IF(AI18=TRUE,$AI$5,IF(AJ18=TRUE,$AJ$5,IF(AK18=TRUE,$AK$5,IF(AL18=TRUE,$AL$5,"Aucune")))))))</f>
        <v/>
      </c>
      <c r="AN18" s="158" t="e">
        <f>OR(U18=61,U18=62,U18=63,U18=51,U18=52,U18=53)</f>
        <v>#VALUE!</v>
      </c>
      <c r="AO18" s="158" t="e">
        <f>OR(U18=41,U18=42,U18=43,U18=31,U18=32,U18=33)</f>
        <v>#VALUE!</v>
      </c>
      <c r="AP18" s="158" t="e">
        <f>OR(U18=21,U18=22,U18=23,U18=11,U18=12,U18=13)</f>
        <v>#VALUE!</v>
      </c>
      <c r="AQ18" s="162" t="str">
        <f>IF(COUNTA(E18:F18:H18)&lt;3,"",(IF(AN18=TRUE,$AN$5,IF(AO18=TRUE,$AO$5,IF(AP18=TRUE,$AP$5,"Aucune action requise")))))</f>
        <v/>
      </c>
      <c r="AR18" s="158" t="e">
        <f>OR(U18=61,U18=51,U18=41,U18=31,U18=21)</f>
        <v>#VALUE!</v>
      </c>
      <c r="AS18" s="158" t="e">
        <f>OR(U18=62,U18=52,U18=42,U18=32,U18=22,U18=63,U18=53)</f>
        <v>#VALUE!</v>
      </c>
      <c r="AT18" s="158" t="e">
        <f>OR(U18=43,U18=33,U18=23,U18=34,U18=24)</f>
        <v>#VALUE!</v>
      </c>
      <c r="AU18" s="158" t="e">
        <f>OR(U18=64,U18=54,U18=44)</f>
        <v>#VALUE!</v>
      </c>
      <c r="AV18" s="162" t="str">
        <f>IF(COUNTA(E18:F18:H18)&lt;3,"",(IF(AR18=TRUE,$AR$5,IF(AS18=TRUE,$AS$5,IF(AT18=TRUE,$AT$5,IF(AU18=TRUE,$AU$5,"Aucun"))))))</f>
        <v/>
      </c>
      <c r="AW18" s="163"/>
      <c r="AX18" s="313"/>
      <c r="AY18" s="68"/>
    </row>
  </sheetData>
  <mergeCells count="8">
    <mergeCell ref="B2:AX2"/>
    <mergeCell ref="B6:AY6"/>
    <mergeCell ref="B3:AY3"/>
    <mergeCell ref="B4:C5"/>
    <mergeCell ref="D4:E4"/>
    <mergeCell ref="F4:G4"/>
    <mergeCell ref="H4:I4"/>
    <mergeCell ref="AX4:AY4"/>
  </mergeCells>
  <conditionalFormatting sqref="A4 I7:I14">
    <cfRule type="expression" dxfId="7484" priority="549" stopIfTrue="1">
      <formula>ISTEXT(A4)</formula>
    </cfRule>
    <cfRule type="expression" dxfId="7483" priority="550">
      <formula>FIND("Agir",B4)</formula>
    </cfRule>
    <cfRule type="expression" dxfId="7482" priority="551">
      <formula>FIND("Réagir",B4)</formula>
    </cfRule>
  </conditionalFormatting>
  <conditionalFormatting sqref="A4">
    <cfRule type="expression" dxfId="7481" priority="546" stopIfTrue="1">
      <formula>ISTEXT(A4)</formula>
    </cfRule>
    <cfRule type="expression" dxfId="7480" priority="547">
      <formula>FIND("Agir",B4)</formula>
    </cfRule>
    <cfRule type="expression" dxfId="7479" priority="548">
      <formula>FIND("Réagir",B4)</formula>
    </cfRule>
  </conditionalFormatting>
  <conditionalFormatting sqref="A4">
    <cfRule type="expression" dxfId="7478" priority="543" stopIfTrue="1">
      <formula>ISTEXT(A4)</formula>
    </cfRule>
    <cfRule type="expression" dxfId="7477" priority="544">
      <formula>FIND("Agir",B4)</formula>
    </cfRule>
    <cfRule type="expression" dxfId="7476" priority="545">
      <formula>FIND("Réagir",B4)</formula>
    </cfRule>
  </conditionalFormatting>
  <conditionalFormatting sqref="I7 AA7:AA14 AG7:AG14 AM7:AM14 AQ7:AQ14 AV7:AY14 I8:J14">
    <cfRule type="containsText" dxfId="7475" priority="540" stopIfTrue="1" operator="containsText" text="Première">
      <formula>NOT(ISERROR(SEARCH("Première",I7)))</formula>
    </cfRule>
    <cfRule type="containsText" dxfId="7474" priority="541" stopIfTrue="1" operator="containsText" text="Seconde">
      <formula>NOT(ISERROR(SEARCH("Seconde",I7)))</formula>
    </cfRule>
    <cfRule type="containsText" dxfId="7473" priority="542" stopIfTrue="1" operator="containsText" text="Terme">
      <formula>NOT(ISERROR(SEARCH("Terme",I7)))</formula>
    </cfRule>
  </conditionalFormatting>
  <conditionalFormatting sqref="F7:F14">
    <cfRule type="expression" dxfId="7472" priority="538" stopIfTrue="1">
      <formula>ISTEXT(F7)</formula>
    </cfRule>
    <cfRule type="expression" dxfId="7471" priority="539">
      <formula>FIND("Conforter",I7)</formula>
    </cfRule>
  </conditionalFormatting>
  <conditionalFormatting sqref="G7:G14">
    <cfRule type="expression" dxfId="7470" priority="535" stopIfTrue="1">
      <formula>ISTEXT(G7)</formula>
    </cfRule>
    <cfRule type="expression" dxfId="7469" priority="536">
      <formula>FIND("Agir",I7)</formula>
    </cfRule>
    <cfRule type="expression" dxfId="7468" priority="537">
      <formula>FIND("Réagir",I7)</formula>
    </cfRule>
  </conditionalFormatting>
  <conditionalFormatting sqref="G7:H14">
    <cfRule type="expression" dxfId="7467" priority="533" stopIfTrue="1">
      <formula>ISTEXT(G7)</formula>
    </cfRule>
    <cfRule type="expression" dxfId="7466" priority="534">
      <formula>FIND("Conforter",J7)</formula>
    </cfRule>
  </conditionalFormatting>
  <conditionalFormatting sqref="J8:J14">
    <cfRule type="containsText" dxfId="7465" priority="532" stopIfTrue="1" operator="containsText" text="Non">
      <formula>NOT(ISERROR(SEARCH("Non",J8)))</formula>
    </cfRule>
  </conditionalFormatting>
  <conditionalFormatting sqref="I9">
    <cfRule type="expression" dxfId="7464" priority="529" stopIfTrue="1">
      <formula>ISTEXT(I9)</formula>
    </cfRule>
    <cfRule type="expression" dxfId="7463" priority="530">
      <formula>FIND("Agir",J9)</formula>
    </cfRule>
    <cfRule type="expression" dxfId="7462" priority="531">
      <formula>FIND("Réagir",J9)</formula>
    </cfRule>
  </conditionalFormatting>
  <conditionalFormatting sqref="G9:H9">
    <cfRule type="expression" dxfId="7461" priority="527" stopIfTrue="1">
      <formula>ISTEXT(G9)</formula>
    </cfRule>
    <cfRule type="expression" dxfId="7460" priority="528">
      <formula>FIND("Conforter",J9)</formula>
    </cfRule>
  </conditionalFormatting>
  <conditionalFormatting sqref="I10">
    <cfRule type="expression" dxfId="7459" priority="524" stopIfTrue="1">
      <formula>ISTEXT(I10)</formula>
    </cfRule>
    <cfRule type="expression" dxfId="7458" priority="525">
      <formula>FIND("Agir",J10)</formula>
    </cfRule>
    <cfRule type="expression" dxfId="7457" priority="526">
      <formula>FIND("Réagir",J10)</formula>
    </cfRule>
  </conditionalFormatting>
  <conditionalFormatting sqref="G10:H10">
    <cfRule type="expression" dxfId="7456" priority="522" stopIfTrue="1">
      <formula>ISTEXT(G10)</formula>
    </cfRule>
    <cfRule type="expression" dxfId="7455" priority="523">
      <formula>FIND("Conforter",J10)</formula>
    </cfRule>
  </conditionalFormatting>
  <conditionalFormatting sqref="I11">
    <cfRule type="expression" dxfId="7454" priority="519" stopIfTrue="1">
      <formula>ISTEXT(I11)</formula>
    </cfRule>
    <cfRule type="expression" dxfId="7453" priority="520">
      <formula>FIND("Agir",J11)</formula>
    </cfRule>
    <cfRule type="expression" dxfId="7452" priority="521">
      <formula>FIND("Réagir",J11)</formula>
    </cfRule>
  </conditionalFormatting>
  <conditionalFormatting sqref="G11:H11">
    <cfRule type="expression" dxfId="7451" priority="517" stopIfTrue="1">
      <formula>ISTEXT(G11)</formula>
    </cfRule>
    <cfRule type="expression" dxfId="7450" priority="518">
      <formula>FIND("Conforter",J11)</formula>
    </cfRule>
  </conditionalFormatting>
  <conditionalFormatting sqref="I12">
    <cfRule type="expression" dxfId="7449" priority="514" stopIfTrue="1">
      <formula>ISTEXT(I12)</formula>
    </cfRule>
    <cfRule type="expression" dxfId="7448" priority="515">
      <formula>FIND("Agir",J12)</formula>
    </cfRule>
    <cfRule type="expression" dxfId="7447" priority="516">
      <formula>FIND("Réagir",J12)</formula>
    </cfRule>
  </conditionalFormatting>
  <conditionalFormatting sqref="G12:H12">
    <cfRule type="expression" dxfId="7446" priority="512" stopIfTrue="1">
      <formula>ISTEXT(G12)</formula>
    </cfRule>
    <cfRule type="expression" dxfId="7445" priority="513">
      <formula>FIND("Conforter",J12)</formula>
    </cfRule>
  </conditionalFormatting>
  <conditionalFormatting sqref="I13">
    <cfRule type="expression" dxfId="7444" priority="509" stopIfTrue="1">
      <formula>ISTEXT(I13)</formula>
    </cfRule>
    <cfRule type="expression" dxfId="7443" priority="510">
      <formula>FIND("Agir",J13)</formula>
    </cfRule>
    <cfRule type="expression" dxfId="7442" priority="511">
      <formula>FIND("Réagir",J13)</formula>
    </cfRule>
  </conditionalFormatting>
  <conditionalFormatting sqref="G13:H13">
    <cfRule type="expression" dxfId="7441" priority="507" stopIfTrue="1">
      <formula>ISTEXT(G13)</formula>
    </cfRule>
    <cfRule type="expression" dxfId="7440" priority="508">
      <formula>FIND("Conforter",J13)</formula>
    </cfRule>
  </conditionalFormatting>
  <conditionalFormatting sqref="I14">
    <cfRule type="expression" dxfId="7439" priority="504" stopIfTrue="1">
      <formula>ISTEXT(I14)</formula>
    </cfRule>
    <cfRule type="expression" dxfId="7438" priority="505">
      <formula>FIND("Agir",J14)</formula>
    </cfRule>
    <cfRule type="expression" dxfId="7437" priority="506">
      <formula>FIND("Réagir",J14)</formula>
    </cfRule>
  </conditionalFormatting>
  <conditionalFormatting sqref="G14:H14">
    <cfRule type="expression" dxfId="7436" priority="502" stopIfTrue="1">
      <formula>ISTEXT(G14)</formula>
    </cfRule>
    <cfRule type="expression" dxfId="7435" priority="503">
      <formula>FIND("Conforter",J14)</formula>
    </cfRule>
  </conditionalFormatting>
  <conditionalFormatting sqref="I8">
    <cfRule type="expression" dxfId="7434" priority="499" stopIfTrue="1">
      <formula>ISTEXT(I8)</formula>
    </cfRule>
    <cfRule type="expression" dxfId="7433" priority="500">
      <formula>FIND("Agir",J8)</formula>
    </cfRule>
    <cfRule type="expression" dxfId="7432" priority="501">
      <formula>FIND("Réagir",J8)</formula>
    </cfRule>
  </conditionalFormatting>
  <conditionalFormatting sqref="J7:J14">
    <cfRule type="containsText" dxfId="7431" priority="492" operator="containsText" text="Intervention prioritaire">
      <formula>NOT(ISERROR(SEARCH("Intervention prioritaire",J7)))</formula>
    </cfRule>
    <cfRule type="containsText" dxfId="7430" priority="493" stopIfTrue="1" operator="containsText" text="Non pertinent">
      <formula>NOT(ISERROR(SEARCH("Non pertinent",J7)))</formula>
    </cfRule>
    <cfRule type="containsText" dxfId="7429" priority="494" stopIfTrue="1" operator="containsText" text="consolidation">
      <formula>NOT(ISERROR(SEARCH("consolidation",J7)))</formula>
    </cfRule>
    <cfRule type="containsText" dxfId="7428" priority="495" stopIfTrue="1" operator="containsText" text="Non Prioritaire">
      <formula>NOT(ISERROR(SEARCH("Non Prioritaire",J7)))</formula>
    </cfRule>
    <cfRule type="containsText" dxfId="7427" priority="496" stopIfTrue="1" operator="containsText" text="Urgent">
      <formula>NOT(ISERROR(SEARCH("Urgent",J7)))</formula>
    </cfRule>
  </conditionalFormatting>
  <conditionalFormatting sqref="D7:D14">
    <cfRule type="expression" dxfId="7426" priority="489" stopIfTrue="1">
      <formula>ISTEXT(D7)</formula>
    </cfRule>
    <cfRule type="expression" dxfId="7425" priority="490">
      <formula>FIND("Agir",E7)</formula>
    </cfRule>
    <cfRule type="expression" dxfId="7424" priority="491">
      <formula>FIND("Réagir",E7)</formula>
    </cfRule>
  </conditionalFormatting>
  <conditionalFormatting sqref="D8:D14">
    <cfRule type="expression" dxfId="7423" priority="487" stopIfTrue="1">
      <formula>ISTEXT(D8)</formula>
    </cfRule>
    <cfRule type="expression" dxfId="7422" priority="488">
      <formula>FIND("Conforter",F8)</formula>
    </cfRule>
  </conditionalFormatting>
  <conditionalFormatting sqref="D7">
    <cfRule type="expression" dxfId="7421" priority="485" stopIfTrue="1">
      <formula>ISTEXT(D7)</formula>
    </cfRule>
    <cfRule type="expression" dxfId="7420" priority="486">
      <formula>FIND("Conforter",F7)</formula>
    </cfRule>
  </conditionalFormatting>
  <conditionalFormatting sqref="D9">
    <cfRule type="expression" dxfId="7419" priority="483" stopIfTrue="1">
      <formula>ISTEXT(D9)</formula>
    </cfRule>
    <cfRule type="expression" dxfId="7418" priority="484">
      <formula>FIND("Conforter",F9)</formula>
    </cfRule>
  </conditionalFormatting>
  <conditionalFormatting sqref="D10">
    <cfRule type="expression" dxfId="7417" priority="481" stopIfTrue="1">
      <formula>ISTEXT(D10)</formula>
    </cfRule>
    <cfRule type="expression" dxfId="7416" priority="482">
      <formula>FIND("Conforter",F10)</formula>
    </cfRule>
  </conditionalFormatting>
  <conditionalFormatting sqref="D11">
    <cfRule type="expression" dxfId="7415" priority="479" stopIfTrue="1">
      <formula>ISTEXT(D11)</formula>
    </cfRule>
    <cfRule type="expression" dxfId="7414" priority="480">
      <formula>FIND("Conforter",F11)</formula>
    </cfRule>
  </conditionalFormatting>
  <conditionalFormatting sqref="D12">
    <cfRule type="expression" dxfId="7413" priority="477" stopIfTrue="1">
      <formula>ISTEXT(D12)</formula>
    </cfRule>
    <cfRule type="expression" dxfId="7412" priority="478">
      <formula>FIND("Conforter",F12)</formula>
    </cfRule>
  </conditionalFormatting>
  <conditionalFormatting sqref="D13">
    <cfRule type="expression" dxfId="7411" priority="475" stopIfTrue="1">
      <formula>ISTEXT(D13)</formula>
    </cfRule>
    <cfRule type="expression" dxfId="7410" priority="476">
      <formula>FIND("Conforter",F13)</formula>
    </cfRule>
  </conditionalFormatting>
  <conditionalFormatting sqref="D14">
    <cfRule type="expression" dxfId="7409" priority="473" stopIfTrue="1">
      <formula>ISTEXT(D14)</formula>
    </cfRule>
    <cfRule type="expression" dxfId="7408" priority="474">
      <formula>FIND("Conforter",F14)</formula>
    </cfRule>
  </conditionalFormatting>
  <conditionalFormatting sqref="H7:H14">
    <cfRule type="expression" dxfId="7407" priority="470" stopIfTrue="1">
      <formula>ISTEXT(H7)</formula>
    </cfRule>
    <cfRule type="expression" dxfId="7406" priority="471">
      <formula>FIND("Agir",J7)</formula>
    </cfRule>
    <cfRule type="expression" dxfId="7405" priority="472">
      <formula>FIND("Réagir",J7)</formula>
    </cfRule>
  </conditionalFormatting>
  <conditionalFormatting sqref="AX7:AY14">
    <cfRule type="expression" dxfId="7404" priority="467" stopIfTrue="1">
      <formula>ISTEXT(AX7)</formula>
    </cfRule>
    <cfRule type="expression" dxfId="7403" priority="468">
      <formula>FIND("Agir",#REF!)</formula>
    </cfRule>
    <cfRule type="expression" dxfId="7402" priority="469">
      <formula>FIND("Réagir",#REF!)</formula>
    </cfRule>
  </conditionalFormatting>
  <conditionalFormatting sqref="AM7:AM14 AQ7:AQ14 AV7:AV14">
    <cfRule type="expression" dxfId="7401" priority="464" stopIfTrue="1">
      <formula>ISTEXT(AM7)</formula>
    </cfRule>
    <cfRule type="expression" dxfId="7400" priority="465">
      <formula>FIND("Agir",#REF!)</formula>
    </cfRule>
    <cfRule type="expression" dxfId="7399" priority="466">
      <formula>FIND("Réagir",#REF!)</formula>
    </cfRule>
  </conditionalFormatting>
  <conditionalFormatting sqref="H7">
    <cfRule type="expression" dxfId="7398" priority="462" stopIfTrue="1">
      <formula>ISTEXT(H7)</formula>
    </cfRule>
    <cfRule type="expression" dxfId="7397" priority="463">
      <formula>FIND("Conforter",J7)</formula>
    </cfRule>
  </conditionalFormatting>
  <conditionalFormatting sqref="AQ7:AQ14">
    <cfRule type="expression" dxfId="7396" priority="459" stopIfTrue="1">
      <formula>ISTEXT(AQ7)</formula>
    </cfRule>
    <cfRule type="expression" dxfId="7395" priority="460">
      <formula>FIND("Agir",AV7)</formula>
    </cfRule>
    <cfRule type="expression" dxfId="7394" priority="461">
      <formula>FIND("Réagir",AV7)</formula>
    </cfRule>
  </conditionalFormatting>
  <conditionalFormatting sqref="AQ9">
    <cfRule type="expression" dxfId="7393" priority="456" stopIfTrue="1">
      <formula>ISTEXT(AQ9)</formula>
    </cfRule>
    <cfRule type="expression" dxfId="7392" priority="457">
      <formula>FIND("Agir",AV9)</formula>
    </cfRule>
    <cfRule type="expression" dxfId="7391" priority="458">
      <formula>FIND("Réagir",AV9)</formula>
    </cfRule>
  </conditionalFormatting>
  <conditionalFormatting sqref="AQ10">
    <cfRule type="expression" dxfId="7390" priority="453" stopIfTrue="1">
      <formula>ISTEXT(AQ10)</formula>
    </cfRule>
    <cfRule type="expression" dxfId="7389" priority="454">
      <formula>FIND("Agir",AV10)</formula>
    </cfRule>
    <cfRule type="expression" dxfId="7388" priority="455">
      <formula>FIND("Réagir",AV10)</formula>
    </cfRule>
  </conditionalFormatting>
  <conditionalFormatting sqref="AQ11">
    <cfRule type="expression" dxfId="7387" priority="450" stopIfTrue="1">
      <formula>ISTEXT(AQ11)</formula>
    </cfRule>
    <cfRule type="expression" dxfId="7386" priority="451">
      <formula>FIND("Agir",AV11)</formula>
    </cfRule>
    <cfRule type="expression" dxfId="7385" priority="452">
      <formula>FIND("Réagir",AV11)</formula>
    </cfRule>
  </conditionalFormatting>
  <conditionalFormatting sqref="AQ12">
    <cfRule type="expression" dxfId="7384" priority="447" stopIfTrue="1">
      <formula>ISTEXT(AQ12)</formula>
    </cfRule>
    <cfRule type="expression" dxfId="7383" priority="448">
      <formula>FIND("Agir",AV12)</formula>
    </cfRule>
    <cfRule type="expression" dxfId="7382" priority="449">
      <formula>FIND("Réagir",AV12)</formula>
    </cfRule>
  </conditionalFormatting>
  <conditionalFormatting sqref="AQ13">
    <cfRule type="expression" dxfId="7381" priority="444" stopIfTrue="1">
      <formula>ISTEXT(AQ13)</formula>
    </cfRule>
    <cfRule type="expression" dxfId="7380" priority="445">
      <formula>FIND("Agir",AV13)</formula>
    </cfRule>
    <cfRule type="expression" dxfId="7379" priority="446">
      <formula>FIND("Réagir",AV13)</formula>
    </cfRule>
  </conditionalFormatting>
  <conditionalFormatting sqref="AQ14">
    <cfRule type="expression" dxfId="7378" priority="441" stopIfTrue="1">
      <formula>ISTEXT(AQ14)</formula>
    </cfRule>
    <cfRule type="expression" dxfId="7377" priority="442">
      <formula>FIND("Agir",AV14)</formula>
    </cfRule>
    <cfRule type="expression" dxfId="7376" priority="443">
      <formula>FIND("Réagir",AV14)</formula>
    </cfRule>
  </conditionalFormatting>
  <conditionalFormatting sqref="AQ8">
    <cfRule type="expression" dxfId="7375" priority="438" stopIfTrue="1">
      <formula>ISTEXT(AQ8)</formula>
    </cfRule>
    <cfRule type="expression" dxfId="7374" priority="439">
      <formula>FIND("Agir",AV8)</formula>
    </cfRule>
    <cfRule type="expression" dxfId="7373" priority="440">
      <formula>FIND("Réagir",AV8)</formula>
    </cfRule>
  </conditionalFormatting>
  <conditionalFormatting sqref="AA7:AA14">
    <cfRule type="expression" dxfId="7372" priority="435" stopIfTrue="1">
      <formula>ISTEXT(AA7)</formula>
    </cfRule>
    <cfRule type="expression" dxfId="7371" priority="436">
      <formula>FIND("Agir",AV7)</formula>
    </cfRule>
    <cfRule type="expression" dxfId="7370" priority="437">
      <formula>FIND("Réagir",AV7)</formula>
    </cfRule>
  </conditionalFormatting>
  <conditionalFormatting sqref="AG7:AG14 AM7:AM14 AQ7:AQ14 AV7:AV14">
    <cfRule type="expression" dxfId="7369" priority="432" stopIfTrue="1">
      <formula>ISTEXT(AG7)</formula>
    </cfRule>
    <cfRule type="expression" dxfId="7368" priority="433">
      <formula>FIND("Agir",#REF!)</formula>
    </cfRule>
    <cfRule type="expression" dxfId="7367" priority="434">
      <formula>FIND("Réagir",#REF!)</formula>
    </cfRule>
  </conditionalFormatting>
  <conditionalFormatting sqref="AM7:AM14 AQ7:AQ14 AV7:AV14">
    <cfRule type="expression" dxfId="7366" priority="429" stopIfTrue="1">
      <formula>ISTEXT(AM7)</formula>
    </cfRule>
    <cfRule type="expression" dxfId="7365" priority="430">
      <formula>FIND("Agir",#REF!)</formula>
    </cfRule>
    <cfRule type="expression" dxfId="7364" priority="431">
      <formula>FIND("Réagir",#REF!)</formula>
    </cfRule>
  </conditionalFormatting>
  <conditionalFormatting sqref="AV7:AV14">
    <cfRule type="expression" dxfId="7363" priority="426" stopIfTrue="1">
      <formula>ISTEXT(AV7)</formula>
    </cfRule>
    <cfRule type="expression" dxfId="7362" priority="427">
      <formula>FIND("Agir",#REF!)</formula>
    </cfRule>
    <cfRule type="expression" dxfId="7361" priority="428">
      <formula>FIND("Réagir",#REF!)</formula>
    </cfRule>
  </conditionalFormatting>
  <conditionalFormatting sqref="AG7:AG14">
    <cfRule type="expression" dxfId="7360" priority="423" stopIfTrue="1">
      <formula>ISTEXT(AG7)</formula>
    </cfRule>
    <cfRule type="expression" dxfId="7359" priority="424">
      <formula>FIND("Agir",#REF!)</formula>
    </cfRule>
    <cfRule type="expression" dxfId="7358" priority="425">
      <formula>FIND("Réagir",#REF!)</formula>
    </cfRule>
  </conditionalFormatting>
  <conditionalFormatting sqref="AW7:AW14">
    <cfRule type="expression" dxfId="7357" priority="420" stopIfTrue="1">
      <formula>ISTEXT(AW7)</formula>
    </cfRule>
    <cfRule type="expression" dxfId="7356" priority="421">
      <formula>FIND("Agir",#REF!)</formula>
    </cfRule>
    <cfRule type="expression" dxfId="7355" priority="422">
      <formula>FIND("Réagir",#REF!)</formula>
    </cfRule>
  </conditionalFormatting>
  <conditionalFormatting sqref="I10">
    <cfRule type="expression" dxfId="7354" priority="417" stopIfTrue="1">
      <formula>ISTEXT(I10)</formula>
    </cfRule>
    <cfRule type="expression" dxfId="7353" priority="418">
      <formula>FIND("Agir",J10)</formula>
    </cfRule>
    <cfRule type="expression" dxfId="7352" priority="419">
      <formula>FIND("Réagir",J10)</formula>
    </cfRule>
  </conditionalFormatting>
  <conditionalFormatting sqref="AQ10">
    <cfRule type="expression" dxfId="7351" priority="414" stopIfTrue="1">
      <formula>ISTEXT(AQ10)</formula>
    </cfRule>
    <cfRule type="expression" dxfId="7350" priority="415">
      <formula>FIND("Agir",AV10)</formula>
    </cfRule>
    <cfRule type="expression" dxfId="7349" priority="416">
      <formula>FIND("Réagir",AV10)</formula>
    </cfRule>
  </conditionalFormatting>
  <conditionalFormatting sqref="I15">
    <cfRule type="expression" dxfId="7348" priority="411" stopIfTrue="1">
      <formula>ISTEXT(I15)</formula>
    </cfRule>
    <cfRule type="expression" dxfId="7347" priority="412">
      <formula>FIND("Agir",J15)</formula>
    </cfRule>
    <cfRule type="expression" dxfId="7346" priority="413">
      <formula>FIND("Réagir",J15)</formula>
    </cfRule>
  </conditionalFormatting>
  <conditionalFormatting sqref="AA15 AG15 AM15 AQ15 AV15:AY15 I15:J15">
    <cfRule type="containsText" dxfId="7345" priority="408" stopIfTrue="1" operator="containsText" text="Première">
      <formula>NOT(ISERROR(SEARCH("Première",I15)))</formula>
    </cfRule>
    <cfRule type="containsText" dxfId="7344" priority="409" stopIfTrue="1" operator="containsText" text="Seconde">
      <formula>NOT(ISERROR(SEARCH("Seconde",I15)))</formula>
    </cfRule>
    <cfRule type="containsText" dxfId="7343" priority="410" stopIfTrue="1" operator="containsText" text="Terme">
      <formula>NOT(ISERROR(SEARCH("Terme",I15)))</formula>
    </cfRule>
  </conditionalFormatting>
  <conditionalFormatting sqref="F15">
    <cfRule type="expression" dxfId="7342" priority="406" stopIfTrue="1">
      <formula>ISTEXT(F15)</formula>
    </cfRule>
    <cfRule type="expression" dxfId="7341" priority="407">
      <formula>FIND("Conforter",I15)</formula>
    </cfRule>
  </conditionalFormatting>
  <conditionalFormatting sqref="G15">
    <cfRule type="expression" dxfId="7340" priority="403" stopIfTrue="1">
      <formula>ISTEXT(G15)</formula>
    </cfRule>
    <cfRule type="expression" dxfId="7339" priority="404">
      <formula>FIND("Agir",I15)</formula>
    </cfRule>
    <cfRule type="expression" dxfId="7338" priority="405">
      <formula>FIND("Réagir",I15)</formula>
    </cfRule>
  </conditionalFormatting>
  <conditionalFormatting sqref="G15:H15">
    <cfRule type="expression" dxfId="7337" priority="401" stopIfTrue="1">
      <formula>ISTEXT(G15)</formula>
    </cfRule>
    <cfRule type="expression" dxfId="7336" priority="402">
      <formula>FIND("Conforter",J15)</formula>
    </cfRule>
  </conditionalFormatting>
  <conditionalFormatting sqref="J15">
    <cfRule type="containsText" dxfId="7335" priority="400" stopIfTrue="1" operator="containsText" text="Non">
      <formula>NOT(ISERROR(SEARCH("Non",J15)))</formula>
    </cfRule>
  </conditionalFormatting>
  <conditionalFormatting sqref="I15">
    <cfRule type="expression" dxfId="7334" priority="397" stopIfTrue="1">
      <formula>ISTEXT(I15)</formula>
    </cfRule>
    <cfRule type="expression" dxfId="7333" priority="398">
      <formula>FIND("Agir",J15)</formula>
    </cfRule>
    <cfRule type="expression" dxfId="7332" priority="399">
      <formula>FIND("Réagir",J15)</formula>
    </cfRule>
  </conditionalFormatting>
  <conditionalFormatting sqref="J15">
    <cfRule type="containsText" dxfId="7331" priority="390" operator="containsText" text="Intervention prioritaire">
      <formula>NOT(ISERROR(SEARCH("Intervention prioritaire",J15)))</formula>
    </cfRule>
    <cfRule type="containsText" dxfId="7330" priority="391" stopIfTrue="1" operator="containsText" text="Non pertinent">
      <formula>NOT(ISERROR(SEARCH("Non pertinent",J15)))</formula>
    </cfRule>
    <cfRule type="containsText" dxfId="7329" priority="392" stopIfTrue="1" operator="containsText" text="consolidation">
      <formula>NOT(ISERROR(SEARCH("consolidation",J15)))</formula>
    </cfRule>
    <cfRule type="containsText" dxfId="7328" priority="393" stopIfTrue="1" operator="containsText" text="Non Prioritaire">
      <formula>NOT(ISERROR(SEARCH("Non Prioritaire",J15)))</formula>
    </cfRule>
    <cfRule type="containsText" dxfId="7327" priority="394" stopIfTrue="1" operator="containsText" text="Urgent">
      <formula>NOT(ISERROR(SEARCH("Urgent",J15)))</formula>
    </cfRule>
  </conditionalFormatting>
  <conditionalFormatting sqref="D15">
    <cfRule type="expression" dxfId="7326" priority="387" stopIfTrue="1">
      <formula>ISTEXT(D15)</formula>
    </cfRule>
    <cfRule type="expression" dxfId="7325" priority="388">
      <formula>FIND("Agir",E15)</formula>
    </cfRule>
    <cfRule type="expression" dxfId="7324" priority="389">
      <formula>FIND("Réagir",E15)</formula>
    </cfRule>
  </conditionalFormatting>
  <conditionalFormatting sqref="D15">
    <cfRule type="expression" dxfId="7323" priority="385" stopIfTrue="1">
      <formula>ISTEXT(D15)</formula>
    </cfRule>
    <cfRule type="expression" dxfId="7322" priority="386">
      <formula>FIND("Conforter",F15)</formula>
    </cfRule>
  </conditionalFormatting>
  <conditionalFormatting sqref="H15">
    <cfRule type="expression" dxfId="7321" priority="382" stopIfTrue="1">
      <formula>ISTEXT(H15)</formula>
    </cfRule>
    <cfRule type="expression" dxfId="7320" priority="383">
      <formula>FIND("Agir",J15)</formula>
    </cfRule>
    <cfRule type="expression" dxfId="7319" priority="384">
      <formula>FIND("Réagir",J15)</formula>
    </cfRule>
  </conditionalFormatting>
  <conditionalFormatting sqref="AX15:AY15">
    <cfRule type="expression" dxfId="7318" priority="379" stopIfTrue="1">
      <formula>ISTEXT(AX15)</formula>
    </cfRule>
    <cfRule type="expression" dxfId="7317" priority="380">
      <formula>FIND("Agir",#REF!)</formula>
    </cfRule>
    <cfRule type="expression" dxfId="7316" priority="381">
      <formula>FIND("Réagir",#REF!)</formula>
    </cfRule>
  </conditionalFormatting>
  <conditionalFormatting sqref="AM15 AQ15 AV15">
    <cfRule type="expression" dxfId="7315" priority="376" stopIfTrue="1">
      <formula>ISTEXT(AM15)</formula>
    </cfRule>
    <cfRule type="expression" dxfId="7314" priority="377">
      <formula>FIND("Agir",#REF!)</formula>
    </cfRule>
    <cfRule type="expression" dxfId="7313" priority="378">
      <formula>FIND("Réagir",#REF!)</formula>
    </cfRule>
  </conditionalFormatting>
  <conditionalFormatting sqref="AQ15">
    <cfRule type="expression" dxfId="7312" priority="373" stopIfTrue="1">
      <formula>ISTEXT(AQ15)</formula>
    </cfRule>
    <cfRule type="expression" dxfId="7311" priority="374">
      <formula>FIND("Agir",AV15)</formula>
    </cfRule>
    <cfRule type="expression" dxfId="7310" priority="375">
      <formula>FIND("Réagir",AV15)</formula>
    </cfRule>
  </conditionalFormatting>
  <conditionalFormatting sqref="AQ15">
    <cfRule type="expression" dxfId="7309" priority="370" stopIfTrue="1">
      <formula>ISTEXT(AQ15)</formula>
    </cfRule>
    <cfRule type="expression" dxfId="7308" priority="371">
      <formula>FIND("Agir",AV15)</formula>
    </cfRule>
    <cfRule type="expression" dxfId="7307" priority="372">
      <formula>FIND("Réagir",AV15)</formula>
    </cfRule>
  </conditionalFormatting>
  <conditionalFormatting sqref="AA15">
    <cfRule type="expression" dxfId="7306" priority="367" stopIfTrue="1">
      <formula>ISTEXT(AA15)</formula>
    </cfRule>
    <cfRule type="expression" dxfId="7305" priority="368">
      <formula>FIND("Agir",AV15)</formula>
    </cfRule>
    <cfRule type="expression" dxfId="7304" priority="369">
      <formula>FIND("Réagir",AV15)</formula>
    </cfRule>
  </conditionalFormatting>
  <conditionalFormatting sqref="AG15 AM15 AQ15 AV15">
    <cfRule type="expression" dxfId="7303" priority="364" stopIfTrue="1">
      <formula>ISTEXT(AG15)</formula>
    </cfRule>
    <cfRule type="expression" dxfId="7302" priority="365">
      <formula>FIND("Agir",#REF!)</formula>
    </cfRule>
    <cfRule type="expression" dxfId="7301" priority="366">
      <formula>FIND("Réagir",#REF!)</formula>
    </cfRule>
  </conditionalFormatting>
  <conditionalFormatting sqref="AM15 AQ15 AV15">
    <cfRule type="expression" dxfId="7300" priority="361" stopIfTrue="1">
      <formula>ISTEXT(AM15)</formula>
    </cfRule>
    <cfRule type="expression" dxfId="7299" priority="362">
      <formula>FIND("Agir",#REF!)</formula>
    </cfRule>
    <cfRule type="expression" dxfId="7298" priority="363">
      <formula>FIND("Réagir",#REF!)</formula>
    </cfRule>
  </conditionalFormatting>
  <conditionalFormatting sqref="AV15">
    <cfRule type="expression" dxfId="7297" priority="358" stopIfTrue="1">
      <formula>ISTEXT(AV15)</formula>
    </cfRule>
    <cfRule type="expression" dxfId="7296" priority="359">
      <formula>FIND("Agir",#REF!)</formula>
    </cfRule>
    <cfRule type="expression" dxfId="7295" priority="360">
      <formula>FIND("Réagir",#REF!)</formula>
    </cfRule>
  </conditionalFormatting>
  <conditionalFormatting sqref="AG15">
    <cfRule type="expression" dxfId="7294" priority="355" stopIfTrue="1">
      <formula>ISTEXT(AG15)</formula>
    </cfRule>
    <cfRule type="expression" dxfId="7293" priority="356">
      <formula>FIND("Agir",#REF!)</formula>
    </cfRule>
    <cfRule type="expression" dxfId="7292" priority="357">
      <formula>FIND("Réagir",#REF!)</formula>
    </cfRule>
  </conditionalFormatting>
  <conditionalFormatting sqref="AW15">
    <cfRule type="expression" dxfId="7291" priority="352" stopIfTrue="1">
      <formula>ISTEXT(AW15)</formula>
    </cfRule>
    <cfRule type="expression" dxfId="7290" priority="353">
      <formula>FIND("Agir",#REF!)</formula>
    </cfRule>
    <cfRule type="expression" dxfId="7289" priority="354">
      <formula>FIND("Réagir",#REF!)</formula>
    </cfRule>
  </conditionalFormatting>
  <conditionalFormatting sqref="I16">
    <cfRule type="expression" dxfId="7288" priority="349" stopIfTrue="1">
      <formula>ISTEXT(I16)</formula>
    </cfRule>
    <cfRule type="expression" dxfId="7287" priority="350">
      <formula>FIND("Agir",J16)</formula>
    </cfRule>
    <cfRule type="expression" dxfId="7286" priority="351">
      <formula>FIND("Réagir",J16)</formula>
    </cfRule>
  </conditionalFormatting>
  <conditionalFormatting sqref="AA16 AG16 AM16 AQ16 AV16:AY16 I16:J16">
    <cfRule type="containsText" dxfId="7285" priority="346" stopIfTrue="1" operator="containsText" text="Première">
      <formula>NOT(ISERROR(SEARCH("Première",I16)))</formula>
    </cfRule>
    <cfRule type="containsText" dxfId="7284" priority="347" stopIfTrue="1" operator="containsText" text="Seconde">
      <formula>NOT(ISERROR(SEARCH("Seconde",I16)))</formula>
    </cfRule>
    <cfRule type="containsText" dxfId="7283" priority="348" stopIfTrue="1" operator="containsText" text="Terme">
      <formula>NOT(ISERROR(SEARCH("Terme",I16)))</formula>
    </cfRule>
  </conditionalFormatting>
  <conditionalFormatting sqref="F16">
    <cfRule type="expression" dxfId="7282" priority="344" stopIfTrue="1">
      <formula>ISTEXT(F16)</formula>
    </cfRule>
    <cfRule type="expression" dxfId="7281" priority="345">
      <formula>FIND("Conforter",I16)</formula>
    </cfRule>
  </conditionalFormatting>
  <conditionalFormatting sqref="G16">
    <cfRule type="expression" dxfId="7280" priority="341" stopIfTrue="1">
      <formula>ISTEXT(G16)</formula>
    </cfRule>
    <cfRule type="expression" dxfId="7279" priority="342">
      <formula>FIND("Agir",I16)</formula>
    </cfRule>
    <cfRule type="expression" dxfId="7278" priority="343">
      <formula>FIND("Réagir",I16)</formula>
    </cfRule>
  </conditionalFormatting>
  <conditionalFormatting sqref="G16:H16">
    <cfRule type="expression" dxfId="7277" priority="339" stopIfTrue="1">
      <formula>ISTEXT(G16)</formula>
    </cfRule>
    <cfRule type="expression" dxfId="7276" priority="340">
      <formula>FIND("Conforter",J16)</formula>
    </cfRule>
  </conditionalFormatting>
  <conditionalFormatting sqref="J16">
    <cfRule type="containsText" dxfId="7275" priority="338" stopIfTrue="1" operator="containsText" text="Non">
      <formula>NOT(ISERROR(SEARCH("Non",J16)))</formula>
    </cfRule>
  </conditionalFormatting>
  <conditionalFormatting sqref="I16">
    <cfRule type="expression" dxfId="7274" priority="335" stopIfTrue="1">
      <formula>ISTEXT(I16)</formula>
    </cfRule>
    <cfRule type="expression" dxfId="7273" priority="336">
      <formula>FIND("Agir",J16)</formula>
    </cfRule>
    <cfRule type="expression" dxfId="7272" priority="337">
      <formula>FIND("Réagir",J16)</formula>
    </cfRule>
  </conditionalFormatting>
  <conditionalFormatting sqref="J16">
    <cfRule type="containsText" dxfId="7271" priority="328" operator="containsText" text="Intervention prioritaire">
      <formula>NOT(ISERROR(SEARCH("Intervention prioritaire",J16)))</formula>
    </cfRule>
    <cfRule type="containsText" dxfId="7270" priority="329" stopIfTrue="1" operator="containsText" text="Non pertinent">
      <formula>NOT(ISERROR(SEARCH("Non pertinent",J16)))</formula>
    </cfRule>
    <cfRule type="containsText" dxfId="7269" priority="330" stopIfTrue="1" operator="containsText" text="consolidation">
      <formula>NOT(ISERROR(SEARCH("consolidation",J16)))</formula>
    </cfRule>
    <cfRule type="containsText" dxfId="7268" priority="331" stopIfTrue="1" operator="containsText" text="Non Prioritaire">
      <formula>NOT(ISERROR(SEARCH("Non Prioritaire",J16)))</formula>
    </cfRule>
    <cfRule type="containsText" dxfId="7267" priority="332" stopIfTrue="1" operator="containsText" text="Urgent">
      <formula>NOT(ISERROR(SEARCH("Urgent",J16)))</formula>
    </cfRule>
  </conditionalFormatting>
  <conditionalFormatting sqref="D16">
    <cfRule type="expression" dxfId="7266" priority="325" stopIfTrue="1">
      <formula>ISTEXT(D16)</formula>
    </cfRule>
    <cfRule type="expression" dxfId="7265" priority="326">
      <formula>FIND("Agir",E16)</formula>
    </cfRule>
    <cfRule type="expression" dxfId="7264" priority="327">
      <formula>FIND("Réagir",E16)</formula>
    </cfRule>
  </conditionalFormatting>
  <conditionalFormatting sqref="D16">
    <cfRule type="expression" dxfId="7263" priority="323" stopIfTrue="1">
      <formula>ISTEXT(D16)</formula>
    </cfRule>
    <cfRule type="expression" dxfId="7262" priority="324">
      <formula>FIND("Conforter",F16)</formula>
    </cfRule>
  </conditionalFormatting>
  <conditionalFormatting sqref="H16">
    <cfRule type="expression" dxfId="7261" priority="320" stopIfTrue="1">
      <formula>ISTEXT(H16)</formula>
    </cfRule>
    <cfRule type="expression" dxfId="7260" priority="321">
      <formula>FIND("Agir",J16)</formula>
    </cfRule>
    <cfRule type="expression" dxfId="7259" priority="322">
      <formula>FIND("Réagir",J16)</formula>
    </cfRule>
  </conditionalFormatting>
  <conditionalFormatting sqref="AX16:AY16">
    <cfRule type="expression" dxfId="7258" priority="317" stopIfTrue="1">
      <formula>ISTEXT(AX16)</formula>
    </cfRule>
    <cfRule type="expression" dxfId="7257" priority="318">
      <formula>FIND("Agir",#REF!)</formula>
    </cfRule>
    <cfRule type="expression" dxfId="7256" priority="319">
      <formula>FIND("Réagir",#REF!)</formula>
    </cfRule>
  </conditionalFormatting>
  <conditionalFormatting sqref="AM16 AQ16 AV16">
    <cfRule type="expression" dxfId="7255" priority="314" stopIfTrue="1">
      <formula>ISTEXT(AM16)</formula>
    </cfRule>
    <cfRule type="expression" dxfId="7254" priority="315">
      <formula>FIND("Agir",#REF!)</formula>
    </cfRule>
    <cfRule type="expression" dxfId="7253" priority="316">
      <formula>FIND("Réagir",#REF!)</formula>
    </cfRule>
  </conditionalFormatting>
  <conditionalFormatting sqref="AQ16">
    <cfRule type="expression" dxfId="7252" priority="311" stopIfTrue="1">
      <formula>ISTEXT(AQ16)</formula>
    </cfRule>
    <cfRule type="expression" dxfId="7251" priority="312">
      <formula>FIND("Agir",AV16)</formula>
    </cfRule>
    <cfRule type="expression" dxfId="7250" priority="313">
      <formula>FIND("Réagir",AV16)</formula>
    </cfRule>
  </conditionalFormatting>
  <conditionalFormatting sqref="AQ16">
    <cfRule type="expression" dxfId="7249" priority="308" stopIfTrue="1">
      <formula>ISTEXT(AQ16)</formula>
    </cfRule>
    <cfRule type="expression" dxfId="7248" priority="309">
      <formula>FIND("Agir",AV16)</formula>
    </cfRule>
    <cfRule type="expression" dxfId="7247" priority="310">
      <formula>FIND("Réagir",AV16)</formula>
    </cfRule>
  </conditionalFormatting>
  <conditionalFormatting sqref="AA16">
    <cfRule type="expression" dxfId="7246" priority="305" stopIfTrue="1">
      <formula>ISTEXT(AA16)</formula>
    </cfRule>
    <cfRule type="expression" dxfId="7245" priority="306">
      <formula>FIND("Agir",AV16)</formula>
    </cfRule>
    <cfRule type="expression" dxfId="7244" priority="307">
      <formula>FIND("Réagir",AV16)</formula>
    </cfRule>
  </conditionalFormatting>
  <conditionalFormatting sqref="AG16 AM16 AQ16 AV16">
    <cfRule type="expression" dxfId="7243" priority="302" stopIfTrue="1">
      <formula>ISTEXT(AG16)</formula>
    </cfRule>
    <cfRule type="expression" dxfId="7242" priority="303">
      <formula>FIND("Agir",#REF!)</formula>
    </cfRule>
    <cfRule type="expression" dxfId="7241" priority="304">
      <formula>FIND("Réagir",#REF!)</formula>
    </cfRule>
  </conditionalFormatting>
  <conditionalFormatting sqref="AM16 AQ16 AV16">
    <cfRule type="expression" dxfId="7240" priority="299" stopIfTrue="1">
      <formula>ISTEXT(AM16)</formula>
    </cfRule>
    <cfRule type="expression" dxfId="7239" priority="300">
      <formula>FIND("Agir",#REF!)</formula>
    </cfRule>
    <cfRule type="expression" dxfId="7238" priority="301">
      <formula>FIND("Réagir",#REF!)</formula>
    </cfRule>
  </conditionalFormatting>
  <conditionalFormatting sqref="AV16">
    <cfRule type="expression" dxfId="7237" priority="296" stopIfTrue="1">
      <formula>ISTEXT(AV16)</formula>
    </cfRule>
    <cfRule type="expression" dxfId="7236" priority="297">
      <formula>FIND("Agir",#REF!)</formula>
    </cfRule>
    <cfRule type="expression" dxfId="7235" priority="298">
      <formula>FIND("Réagir",#REF!)</formula>
    </cfRule>
  </conditionalFormatting>
  <conditionalFormatting sqref="AG16">
    <cfRule type="expression" dxfId="7234" priority="293" stopIfTrue="1">
      <formula>ISTEXT(AG16)</formula>
    </cfRule>
    <cfRule type="expression" dxfId="7233" priority="294">
      <formula>FIND("Agir",#REF!)</formula>
    </cfRule>
    <cfRule type="expression" dxfId="7232" priority="295">
      <formula>FIND("Réagir",#REF!)</formula>
    </cfRule>
  </conditionalFormatting>
  <conditionalFormatting sqref="AW16">
    <cfRule type="expression" dxfId="7231" priority="290" stopIfTrue="1">
      <formula>ISTEXT(AW16)</formula>
    </cfRule>
    <cfRule type="expression" dxfId="7230" priority="291">
      <formula>FIND("Agir",#REF!)</formula>
    </cfRule>
    <cfRule type="expression" dxfId="7229" priority="292">
      <formula>FIND("Réagir",#REF!)</formula>
    </cfRule>
  </conditionalFormatting>
  <conditionalFormatting sqref="I17">
    <cfRule type="expression" dxfId="7228" priority="287" stopIfTrue="1">
      <formula>ISTEXT(I17)</formula>
    </cfRule>
    <cfRule type="expression" dxfId="7227" priority="288">
      <formula>FIND("Agir",J17)</formula>
    </cfRule>
    <cfRule type="expression" dxfId="7226" priority="289">
      <formula>FIND("Réagir",J17)</formula>
    </cfRule>
  </conditionalFormatting>
  <conditionalFormatting sqref="AA17 AG17 AM17 AQ17 AV17:AY17 I17:J17">
    <cfRule type="containsText" dxfId="7225" priority="284" stopIfTrue="1" operator="containsText" text="Première">
      <formula>NOT(ISERROR(SEARCH("Première",I17)))</formula>
    </cfRule>
    <cfRule type="containsText" dxfId="7224" priority="285" stopIfTrue="1" operator="containsText" text="Seconde">
      <formula>NOT(ISERROR(SEARCH("Seconde",I17)))</formula>
    </cfRule>
    <cfRule type="containsText" dxfId="7223" priority="286" stopIfTrue="1" operator="containsText" text="Terme">
      <formula>NOT(ISERROR(SEARCH("Terme",I17)))</formula>
    </cfRule>
  </conditionalFormatting>
  <conditionalFormatting sqref="F17">
    <cfRule type="expression" dxfId="7222" priority="282" stopIfTrue="1">
      <formula>ISTEXT(F17)</formula>
    </cfRule>
    <cfRule type="expression" dxfId="7221" priority="283">
      <formula>FIND("Conforter",I17)</formula>
    </cfRule>
  </conditionalFormatting>
  <conditionalFormatting sqref="G17">
    <cfRule type="expression" dxfId="7220" priority="279" stopIfTrue="1">
      <formula>ISTEXT(G17)</formula>
    </cfRule>
    <cfRule type="expression" dxfId="7219" priority="280">
      <formula>FIND("Agir",I17)</formula>
    </cfRule>
    <cfRule type="expression" dxfId="7218" priority="281">
      <formula>FIND("Réagir",I17)</formula>
    </cfRule>
  </conditionalFormatting>
  <conditionalFormatting sqref="G17:H17">
    <cfRule type="expression" dxfId="7217" priority="277" stopIfTrue="1">
      <formula>ISTEXT(G17)</formula>
    </cfRule>
    <cfRule type="expression" dxfId="7216" priority="278">
      <formula>FIND("Conforter",J17)</formula>
    </cfRule>
  </conditionalFormatting>
  <conditionalFormatting sqref="J17">
    <cfRule type="containsText" dxfId="7215" priority="276" stopIfTrue="1" operator="containsText" text="Non">
      <formula>NOT(ISERROR(SEARCH("Non",J17)))</formula>
    </cfRule>
  </conditionalFormatting>
  <conditionalFormatting sqref="I17">
    <cfRule type="expression" dxfId="7214" priority="273" stopIfTrue="1">
      <formula>ISTEXT(I17)</formula>
    </cfRule>
    <cfRule type="expression" dxfId="7213" priority="274">
      <formula>FIND("Agir",J17)</formula>
    </cfRule>
    <cfRule type="expression" dxfId="7212" priority="275">
      <formula>FIND("Réagir",J17)</formula>
    </cfRule>
  </conditionalFormatting>
  <conditionalFormatting sqref="J17">
    <cfRule type="containsText" dxfId="7211" priority="266" operator="containsText" text="Intervention prioritaire">
      <formula>NOT(ISERROR(SEARCH("Intervention prioritaire",J17)))</formula>
    </cfRule>
    <cfRule type="containsText" dxfId="7210" priority="267" stopIfTrue="1" operator="containsText" text="Non pertinent">
      <formula>NOT(ISERROR(SEARCH("Non pertinent",J17)))</formula>
    </cfRule>
    <cfRule type="containsText" dxfId="7209" priority="268" stopIfTrue="1" operator="containsText" text="consolidation">
      <formula>NOT(ISERROR(SEARCH("consolidation",J17)))</formula>
    </cfRule>
    <cfRule type="containsText" dxfId="7208" priority="269" stopIfTrue="1" operator="containsText" text="Non Prioritaire">
      <formula>NOT(ISERROR(SEARCH("Non Prioritaire",J17)))</formula>
    </cfRule>
    <cfRule type="containsText" dxfId="7207" priority="270" stopIfTrue="1" operator="containsText" text="Urgent">
      <formula>NOT(ISERROR(SEARCH("Urgent",J17)))</formula>
    </cfRule>
  </conditionalFormatting>
  <conditionalFormatting sqref="D17">
    <cfRule type="expression" dxfId="7206" priority="263" stopIfTrue="1">
      <formula>ISTEXT(D17)</formula>
    </cfRule>
    <cfRule type="expression" dxfId="7205" priority="264">
      <formula>FIND("Agir",E17)</formula>
    </cfRule>
    <cfRule type="expression" dxfId="7204" priority="265">
      <formula>FIND("Réagir",E17)</formula>
    </cfRule>
  </conditionalFormatting>
  <conditionalFormatting sqref="D17">
    <cfRule type="expression" dxfId="7203" priority="261" stopIfTrue="1">
      <formula>ISTEXT(D17)</formula>
    </cfRule>
    <cfRule type="expression" dxfId="7202" priority="262">
      <formula>FIND("Conforter",F17)</formula>
    </cfRule>
  </conditionalFormatting>
  <conditionalFormatting sqref="H17">
    <cfRule type="expression" dxfId="7201" priority="258" stopIfTrue="1">
      <formula>ISTEXT(H17)</formula>
    </cfRule>
    <cfRule type="expression" dxfId="7200" priority="259">
      <formula>FIND("Agir",J17)</formula>
    </cfRule>
    <cfRule type="expression" dxfId="7199" priority="260">
      <formula>FIND("Réagir",J17)</formula>
    </cfRule>
  </conditionalFormatting>
  <conditionalFormatting sqref="AX17:AY17">
    <cfRule type="expression" dxfId="7198" priority="255" stopIfTrue="1">
      <formula>ISTEXT(AX17)</formula>
    </cfRule>
    <cfRule type="expression" dxfId="7197" priority="256">
      <formula>FIND("Agir",#REF!)</formula>
    </cfRule>
    <cfRule type="expression" dxfId="7196" priority="257">
      <formula>FIND("Réagir",#REF!)</formula>
    </cfRule>
  </conditionalFormatting>
  <conditionalFormatting sqref="AM17 AQ17 AV17">
    <cfRule type="expression" dxfId="7195" priority="252" stopIfTrue="1">
      <formula>ISTEXT(AM17)</formula>
    </cfRule>
    <cfRule type="expression" dxfId="7194" priority="253">
      <formula>FIND("Agir",#REF!)</formula>
    </cfRule>
    <cfRule type="expression" dxfId="7193" priority="254">
      <formula>FIND("Réagir",#REF!)</formula>
    </cfRule>
  </conditionalFormatting>
  <conditionalFormatting sqref="AQ17">
    <cfRule type="expression" dxfId="7192" priority="249" stopIfTrue="1">
      <formula>ISTEXT(AQ17)</formula>
    </cfRule>
    <cfRule type="expression" dxfId="7191" priority="250">
      <formula>FIND("Agir",AV17)</formula>
    </cfRule>
    <cfRule type="expression" dxfId="7190" priority="251">
      <formula>FIND("Réagir",AV17)</formula>
    </cfRule>
  </conditionalFormatting>
  <conditionalFormatting sqref="AQ17">
    <cfRule type="expression" dxfId="7189" priority="246" stopIfTrue="1">
      <formula>ISTEXT(AQ17)</formula>
    </cfRule>
    <cfRule type="expression" dxfId="7188" priority="247">
      <formula>FIND("Agir",AV17)</formula>
    </cfRule>
    <cfRule type="expression" dxfId="7187" priority="248">
      <formula>FIND("Réagir",AV17)</formula>
    </cfRule>
  </conditionalFormatting>
  <conditionalFormatting sqref="AA17">
    <cfRule type="expression" dxfId="7186" priority="243" stopIfTrue="1">
      <formula>ISTEXT(AA17)</formula>
    </cfRule>
    <cfRule type="expression" dxfId="7185" priority="244">
      <formula>FIND("Agir",AV17)</formula>
    </cfRule>
    <cfRule type="expression" dxfId="7184" priority="245">
      <formula>FIND("Réagir",AV17)</formula>
    </cfRule>
  </conditionalFormatting>
  <conditionalFormatting sqref="AG17 AM17 AQ17 AV17">
    <cfRule type="expression" dxfId="7183" priority="240" stopIfTrue="1">
      <formula>ISTEXT(AG17)</formula>
    </cfRule>
    <cfRule type="expression" dxfId="7182" priority="241">
      <formula>FIND("Agir",#REF!)</formula>
    </cfRule>
    <cfRule type="expression" dxfId="7181" priority="242">
      <formula>FIND("Réagir",#REF!)</formula>
    </cfRule>
  </conditionalFormatting>
  <conditionalFormatting sqref="AM17 AQ17 AV17">
    <cfRule type="expression" dxfId="7180" priority="237" stopIfTrue="1">
      <formula>ISTEXT(AM17)</formula>
    </cfRule>
    <cfRule type="expression" dxfId="7179" priority="238">
      <formula>FIND("Agir",#REF!)</formula>
    </cfRule>
    <cfRule type="expression" dxfId="7178" priority="239">
      <formula>FIND("Réagir",#REF!)</formula>
    </cfRule>
  </conditionalFormatting>
  <conditionalFormatting sqref="AV17">
    <cfRule type="expression" dxfId="7177" priority="234" stopIfTrue="1">
      <formula>ISTEXT(AV17)</formula>
    </cfRule>
    <cfRule type="expression" dxfId="7176" priority="235">
      <formula>FIND("Agir",#REF!)</formula>
    </cfRule>
    <cfRule type="expression" dxfId="7175" priority="236">
      <formula>FIND("Réagir",#REF!)</formula>
    </cfRule>
  </conditionalFormatting>
  <conditionalFormatting sqref="AG17">
    <cfRule type="expression" dxfId="7174" priority="231" stopIfTrue="1">
      <formula>ISTEXT(AG17)</formula>
    </cfRule>
    <cfRule type="expression" dxfId="7173" priority="232">
      <formula>FIND("Agir",#REF!)</formula>
    </cfRule>
    <cfRule type="expression" dxfId="7172" priority="233">
      <formula>FIND("Réagir",#REF!)</formula>
    </cfRule>
  </conditionalFormatting>
  <conditionalFormatting sqref="AW17">
    <cfRule type="expression" dxfId="7171" priority="228" stopIfTrue="1">
      <formula>ISTEXT(AW17)</formula>
    </cfRule>
    <cfRule type="expression" dxfId="7170" priority="229">
      <formula>FIND("Agir",#REF!)</formula>
    </cfRule>
    <cfRule type="expression" dxfId="7169" priority="230">
      <formula>FIND("Réagir",#REF!)</formula>
    </cfRule>
  </conditionalFormatting>
  <conditionalFormatting sqref="I18">
    <cfRule type="expression" dxfId="7168" priority="225" stopIfTrue="1">
      <formula>ISTEXT(I18)</formula>
    </cfRule>
    <cfRule type="expression" dxfId="7167" priority="226">
      <formula>FIND("Agir",J18)</formula>
    </cfRule>
    <cfRule type="expression" dxfId="7166" priority="227">
      <formula>FIND("Réagir",J18)</formula>
    </cfRule>
  </conditionalFormatting>
  <conditionalFormatting sqref="AA18 AG18 AM18 AQ18 AV18:AY18 I18:J18">
    <cfRule type="containsText" dxfId="7165" priority="222" stopIfTrue="1" operator="containsText" text="Première">
      <formula>NOT(ISERROR(SEARCH("Première",I18)))</formula>
    </cfRule>
    <cfRule type="containsText" dxfId="7164" priority="223" stopIfTrue="1" operator="containsText" text="Seconde">
      <formula>NOT(ISERROR(SEARCH("Seconde",I18)))</formula>
    </cfRule>
    <cfRule type="containsText" dxfId="7163" priority="224" stopIfTrue="1" operator="containsText" text="Terme">
      <formula>NOT(ISERROR(SEARCH("Terme",I18)))</formula>
    </cfRule>
  </conditionalFormatting>
  <conditionalFormatting sqref="F18">
    <cfRule type="expression" dxfId="7162" priority="220" stopIfTrue="1">
      <formula>ISTEXT(F18)</formula>
    </cfRule>
    <cfRule type="expression" dxfId="7161" priority="221">
      <formula>FIND("Conforter",I18)</formula>
    </cfRule>
  </conditionalFormatting>
  <conditionalFormatting sqref="G18">
    <cfRule type="expression" dxfId="7160" priority="217" stopIfTrue="1">
      <formula>ISTEXT(G18)</formula>
    </cfRule>
    <cfRule type="expression" dxfId="7159" priority="218">
      <formula>FIND("Agir",I18)</formula>
    </cfRule>
    <cfRule type="expression" dxfId="7158" priority="219">
      <formula>FIND("Réagir",I18)</formula>
    </cfRule>
  </conditionalFormatting>
  <conditionalFormatting sqref="G18:H18">
    <cfRule type="expression" dxfId="7157" priority="215" stopIfTrue="1">
      <formula>ISTEXT(G18)</formula>
    </cfRule>
    <cfRule type="expression" dxfId="7156" priority="216">
      <formula>FIND("Conforter",J18)</formula>
    </cfRule>
  </conditionalFormatting>
  <conditionalFormatting sqref="J18">
    <cfRule type="containsText" dxfId="7155" priority="214" stopIfTrue="1" operator="containsText" text="Non">
      <formula>NOT(ISERROR(SEARCH("Non",J18)))</formula>
    </cfRule>
  </conditionalFormatting>
  <conditionalFormatting sqref="I18">
    <cfRule type="expression" dxfId="7154" priority="211" stopIfTrue="1">
      <formula>ISTEXT(I18)</formula>
    </cfRule>
    <cfRule type="expression" dxfId="7153" priority="212">
      <formula>FIND("Agir",J18)</formula>
    </cfRule>
    <cfRule type="expression" dxfId="7152" priority="213">
      <formula>FIND("Réagir",J18)</formula>
    </cfRule>
  </conditionalFormatting>
  <conditionalFormatting sqref="J18">
    <cfRule type="containsText" dxfId="7151" priority="204" operator="containsText" text="Intervention prioritaire">
      <formula>NOT(ISERROR(SEARCH("Intervention prioritaire",J18)))</formula>
    </cfRule>
    <cfRule type="containsText" dxfId="7150" priority="205" stopIfTrue="1" operator="containsText" text="Non pertinent">
      <formula>NOT(ISERROR(SEARCH("Non pertinent",J18)))</formula>
    </cfRule>
    <cfRule type="containsText" dxfId="7149" priority="206" stopIfTrue="1" operator="containsText" text="consolidation">
      <formula>NOT(ISERROR(SEARCH("consolidation",J18)))</formula>
    </cfRule>
    <cfRule type="containsText" dxfId="7148" priority="207" stopIfTrue="1" operator="containsText" text="Non Prioritaire">
      <formula>NOT(ISERROR(SEARCH("Non Prioritaire",J18)))</formula>
    </cfRule>
    <cfRule type="containsText" dxfId="7147" priority="208" stopIfTrue="1" operator="containsText" text="Urgent">
      <formula>NOT(ISERROR(SEARCH("Urgent",J18)))</formula>
    </cfRule>
  </conditionalFormatting>
  <conditionalFormatting sqref="D18">
    <cfRule type="expression" dxfId="7146" priority="201" stopIfTrue="1">
      <formula>ISTEXT(D18)</formula>
    </cfRule>
    <cfRule type="expression" dxfId="7145" priority="202">
      <formula>FIND("Agir",E18)</formula>
    </cfRule>
    <cfRule type="expression" dxfId="7144" priority="203">
      <formula>FIND("Réagir",E18)</formula>
    </cfRule>
  </conditionalFormatting>
  <conditionalFormatting sqref="D18">
    <cfRule type="expression" dxfId="7143" priority="199" stopIfTrue="1">
      <formula>ISTEXT(D18)</formula>
    </cfRule>
    <cfRule type="expression" dxfId="7142" priority="200">
      <formula>FIND("Conforter",F18)</formula>
    </cfRule>
  </conditionalFormatting>
  <conditionalFormatting sqref="H18">
    <cfRule type="expression" dxfId="7141" priority="196" stopIfTrue="1">
      <formula>ISTEXT(H18)</formula>
    </cfRule>
    <cfRule type="expression" dxfId="7140" priority="197">
      <formula>FIND("Agir",J18)</formula>
    </cfRule>
    <cfRule type="expression" dxfId="7139" priority="198">
      <formula>FIND("Réagir",J18)</formula>
    </cfRule>
  </conditionalFormatting>
  <conditionalFormatting sqref="AX18:AY18">
    <cfRule type="expression" dxfId="7138" priority="193" stopIfTrue="1">
      <formula>ISTEXT(AX18)</formula>
    </cfRule>
    <cfRule type="expression" dxfId="7137" priority="194">
      <formula>FIND("Agir",#REF!)</formula>
    </cfRule>
    <cfRule type="expression" dxfId="7136" priority="195">
      <formula>FIND("Réagir",#REF!)</formula>
    </cfRule>
  </conditionalFormatting>
  <conditionalFormatting sqref="AM18 AQ18 AV18">
    <cfRule type="expression" dxfId="7135" priority="190" stopIfTrue="1">
      <formula>ISTEXT(AM18)</formula>
    </cfRule>
    <cfRule type="expression" dxfId="7134" priority="191">
      <formula>FIND("Agir",#REF!)</formula>
    </cfRule>
    <cfRule type="expression" dxfId="7133" priority="192">
      <formula>FIND("Réagir",#REF!)</formula>
    </cfRule>
  </conditionalFormatting>
  <conditionalFormatting sqref="AQ18">
    <cfRule type="expression" dxfId="7132" priority="187" stopIfTrue="1">
      <formula>ISTEXT(AQ18)</formula>
    </cfRule>
    <cfRule type="expression" dxfId="7131" priority="188">
      <formula>FIND("Agir",AV18)</formula>
    </cfRule>
    <cfRule type="expression" dxfId="7130" priority="189">
      <formula>FIND("Réagir",AV18)</formula>
    </cfRule>
  </conditionalFormatting>
  <conditionalFormatting sqref="AQ18">
    <cfRule type="expression" dxfId="7129" priority="184" stopIfTrue="1">
      <formula>ISTEXT(AQ18)</formula>
    </cfRule>
    <cfRule type="expression" dxfId="7128" priority="185">
      <formula>FIND("Agir",AV18)</formula>
    </cfRule>
    <cfRule type="expression" dxfId="7127" priority="186">
      <formula>FIND("Réagir",AV18)</formula>
    </cfRule>
  </conditionalFormatting>
  <conditionalFormatting sqref="AA18">
    <cfRule type="expression" dxfId="7126" priority="181" stopIfTrue="1">
      <formula>ISTEXT(AA18)</formula>
    </cfRule>
    <cfRule type="expression" dxfId="7125" priority="182">
      <formula>FIND("Agir",AV18)</formula>
    </cfRule>
    <cfRule type="expression" dxfId="7124" priority="183">
      <formula>FIND("Réagir",AV18)</formula>
    </cfRule>
  </conditionalFormatting>
  <conditionalFormatting sqref="AG18 AM18 AQ18 AV18">
    <cfRule type="expression" dxfId="7123" priority="178" stopIfTrue="1">
      <formula>ISTEXT(AG18)</formula>
    </cfRule>
    <cfRule type="expression" dxfId="7122" priority="179">
      <formula>FIND("Agir",#REF!)</formula>
    </cfRule>
    <cfRule type="expression" dxfId="7121" priority="180">
      <formula>FIND("Réagir",#REF!)</formula>
    </cfRule>
  </conditionalFormatting>
  <conditionalFormatting sqref="AM18 AQ18 AV18">
    <cfRule type="expression" dxfId="7120" priority="175" stopIfTrue="1">
      <formula>ISTEXT(AM18)</formula>
    </cfRule>
    <cfRule type="expression" dxfId="7119" priority="176">
      <formula>FIND("Agir",#REF!)</formula>
    </cfRule>
    <cfRule type="expression" dxfId="7118" priority="177">
      <formula>FIND("Réagir",#REF!)</formula>
    </cfRule>
  </conditionalFormatting>
  <conditionalFormatting sqref="AV18">
    <cfRule type="expression" dxfId="7117" priority="172" stopIfTrue="1">
      <formula>ISTEXT(AV18)</formula>
    </cfRule>
    <cfRule type="expression" dxfId="7116" priority="173">
      <formula>FIND("Agir",#REF!)</formula>
    </cfRule>
    <cfRule type="expression" dxfId="7115" priority="174">
      <formula>FIND("Réagir",#REF!)</formula>
    </cfRule>
  </conditionalFormatting>
  <conditionalFormatting sqref="AG18">
    <cfRule type="expression" dxfId="7114" priority="169" stopIfTrue="1">
      <formula>ISTEXT(AG18)</formula>
    </cfRule>
    <cfRule type="expression" dxfId="7113" priority="170">
      <formula>FIND("Agir",#REF!)</formula>
    </cfRule>
    <cfRule type="expression" dxfId="7112" priority="171">
      <formula>FIND("Réagir",#REF!)</formula>
    </cfRule>
  </conditionalFormatting>
  <conditionalFormatting sqref="AW18">
    <cfRule type="expression" dxfId="7111" priority="166" stopIfTrue="1">
      <formula>ISTEXT(AW18)</formula>
    </cfRule>
    <cfRule type="expression" dxfId="7110" priority="167">
      <formula>FIND("Agir",#REF!)</formula>
    </cfRule>
    <cfRule type="expression" dxfId="7109" priority="168">
      <formula>FIND("Réagir",#REF!)</formula>
    </cfRule>
  </conditionalFormatting>
  <conditionalFormatting sqref="I11">
    <cfRule type="expression" dxfId="7108" priority="163" stopIfTrue="1">
      <formula>ISTEXT(I11)</formula>
    </cfRule>
    <cfRule type="expression" dxfId="7107" priority="164">
      <formula>FIND("Agir",J11)</formula>
    </cfRule>
    <cfRule type="expression" dxfId="7106" priority="165">
      <formula>FIND("Réagir",J11)</formula>
    </cfRule>
  </conditionalFormatting>
  <conditionalFormatting sqref="G11:H11">
    <cfRule type="expression" dxfId="7105" priority="161" stopIfTrue="1">
      <formula>ISTEXT(G11)</formula>
    </cfRule>
    <cfRule type="expression" dxfId="7104" priority="162">
      <formula>FIND("Conforter",J11)</formula>
    </cfRule>
  </conditionalFormatting>
  <conditionalFormatting sqref="D11">
    <cfRule type="expression" dxfId="7103" priority="159" stopIfTrue="1">
      <formula>ISTEXT(D11)</formula>
    </cfRule>
    <cfRule type="expression" dxfId="7102" priority="160">
      <formula>FIND("Conforter",F11)</formula>
    </cfRule>
  </conditionalFormatting>
  <conditionalFormatting sqref="AQ11">
    <cfRule type="expression" dxfId="7101" priority="156" stopIfTrue="1">
      <formula>ISTEXT(AQ11)</formula>
    </cfRule>
    <cfRule type="expression" dxfId="7100" priority="157">
      <formula>FIND("Agir",AV11)</formula>
    </cfRule>
    <cfRule type="expression" dxfId="7099" priority="158">
      <formula>FIND("Réagir",AV11)</formula>
    </cfRule>
  </conditionalFormatting>
  <conditionalFormatting sqref="I12">
    <cfRule type="expression" dxfId="7098" priority="153" stopIfTrue="1">
      <formula>ISTEXT(I12)</formula>
    </cfRule>
    <cfRule type="expression" dxfId="7097" priority="154">
      <formula>FIND("Agir",J12)</formula>
    </cfRule>
    <cfRule type="expression" dxfId="7096" priority="155">
      <formula>FIND("Réagir",J12)</formula>
    </cfRule>
  </conditionalFormatting>
  <conditionalFormatting sqref="G12:H12">
    <cfRule type="expression" dxfId="7095" priority="151" stopIfTrue="1">
      <formula>ISTEXT(G12)</formula>
    </cfRule>
    <cfRule type="expression" dxfId="7094" priority="152">
      <formula>FIND("Conforter",J12)</formula>
    </cfRule>
  </conditionalFormatting>
  <conditionalFormatting sqref="D12">
    <cfRule type="expression" dxfId="7093" priority="149" stopIfTrue="1">
      <formula>ISTEXT(D12)</formula>
    </cfRule>
    <cfRule type="expression" dxfId="7092" priority="150">
      <formula>FIND("Conforter",F12)</formula>
    </cfRule>
  </conditionalFormatting>
  <conditionalFormatting sqref="AQ12">
    <cfRule type="expression" dxfId="7091" priority="146" stopIfTrue="1">
      <formula>ISTEXT(AQ12)</formula>
    </cfRule>
    <cfRule type="expression" dxfId="7090" priority="147">
      <formula>FIND("Agir",AV12)</formula>
    </cfRule>
    <cfRule type="expression" dxfId="7089" priority="148">
      <formula>FIND("Réagir",AV12)</formula>
    </cfRule>
  </conditionalFormatting>
  <conditionalFormatting sqref="I13">
    <cfRule type="expression" dxfId="7088" priority="143" stopIfTrue="1">
      <formula>ISTEXT(I13)</formula>
    </cfRule>
    <cfRule type="expression" dxfId="7087" priority="144">
      <formula>FIND("Agir",J13)</formula>
    </cfRule>
    <cfRule type="expression" dxfId="7086" priority="145">
      <formula>FIND("Réagir",J13)</formula>
    </cfRule>
  </conditionalFormatting>
  <conditionalFormatting sqref="G13:H13">
    <cfRule type="expression" dxfId="7085" priority="141" stopIfTrue="1">
      <formula>ISTEXT(G13)</formula>
    </cfRule>
    <cfRule type="expression" dxfId="7084" priority="142">
      <formula>FIND("Conforter",J13)</formula>
    </cfRule>
  </conditionalFormatting>
  <conditionalFormatting sqref="D13">
    <cfRule type="expression" dxfId="7083" priority="139" stopIfTrue="1">
      <formula>ISTEXT(D13)</formula>
    </cfRule>
    <cfRule type="expression" dxfId="7082" priority="140">
      <formula>FIND("Conforter",F13)</formula>
    </cfRule>
  </conditionalFormatting>
  <conditionalFormatting sqref="AQ13">
    <cfRule type="expression" dxfId="7081" priority="136" stopIfTrue="1">
      <formula>ISTEXT(AQ13)</formula>
    </cfRule>
    <cfRule type="expression" dxfId="7080" priority="137">
      <formula>FIND("Agir",AV13)</formula>
    </cfRule>
    <cfRule type="expression" dxfId="7079" priority="138">
      <formula>FIND("Réagir",AV13)</formula>
    </cfRule>
  </conditionalFormatting>
  <conditionalFormatting sqref="I14">
    <cfRule type="expression" dxfId="7078" priority="133" stopIfTrue="1">
      <formula>ISTEXT(I14)</formula>
    </cfRule>
    <cfRule type="expression" dxfId="7077" priority="134">
      <formula>FIND("Agir",J14)</formula>
    </cfRule>
    <cfRule type="expression" dxfId="7076" priority="135">
      <formula>FIND("Réagir",J14)</formula>
    </cfRule>
  </conditionalFormatting>
  <conditionalFormatting sqref="G14:H14">
    <cfRule type="expression" dxfId="7075" priority="131" stopIfTrue="1">
      <formula>ISTEXT(G14)</formula>
    </cfRule>
    <cfRule type="expression" dxfId="7074" priority="132">
      <formula>FIND("Conforter",J14)</formula>
    </cfRule>
  </conditionalFormatting>
  <conditionalFormatting sqref="D14">
    <cfRule type="expression" dxfId="7073" priority="129" stopIfTrue="1">
      <formula>ISTEXT(D14)</formula>
    </cfRule>
    <cfRule type="expression" dxfId="7072" priority="130">
      <formula>FIND("Conforter",F14)</formula>
    </cfRule>
  </conditionalFormatting>
  <conditionalFormatting sqref="AQ14">
    <cfRule type="expression" dxfId="7071" priority="126" stopIfTrue="1">
      <formula>ISTEXT(AQ14)</formula>
    </cfRule>
    <cfRule type="expression" dxfId="7070" priority="127">
      <formula>FIND("Agir",AV14)</formula>
    </cfRule>
    <cfRule type="expression" dxfId="7069" priority="128">
      <formula>FIND("Réagir",AV14)</formula>
    </cfRule>
  </conditionalFormatting>
  <conditionalFormatting sqref="I15">
    <cfRule type="expression" dxfId="7068" priority="123" stopIfTrue="1">
      <formula>ISTEXT(I15)</formula>
    </cfRule>
    <cfRule type="expression" dxfId="7067" priority="124">
      <formula>FIND("Agir",J15)</formula>
    </cfRule>
    <cfRule type="expression" dxfId="7066" priority="125">
      <formula>FIND("Réagir",J15)</formula>
    </cfRule>
  </conditionalFormatting>
  <conditionalFormatting sqref="AA15 AG15 AM15 AQ15 AV15:AY15 I15:J15">
    <cfRule type="containsText" dxfId="7065" priority="120" stopIfTrue="1" operator="containsText" text="Première">
      <formula>NOT(ISERROR(SEARCH("Première",I15)))</formula>
    </cfRule>
    <cfRule type="containsText" dxfId="7064" priority="121" stopIfTrue="1" operator="containsText" text="Seconde">
      <formula>NOT(ISERROR(SEARCH("Seconde",I15)))</formula>
    </cfRule>
    <cfRule type="containsText" dxfId="7063" priority="122" stopIfTrue="1" operator="containsText" text="Terme">
      <formula>NOT(ISERROR(SEARCH("Terme",I15)))</formula>
    </cfRule>
  </conditionalFormatting>
  <conditionalFormatting sqref="F15">
    <cfRule type="expression" dxfId="7062" priority="118" stopIfTrue="1">
      <formula>ISTEXT(F15)</formula>
    </cfRule>
    <cfRule type="expression" dxfId="7061" priority="119">
      <formula>FIND("Conforter",I15)</formula>
    </cfRule>
  </conditionalFormatting>
  <conditionalFormatting sqref="G15">
    <cfRule type="expression" dxfId="7060" priority="115" stopIfTrue="1">
      <formula>ISTEXT(G15)</formula>
    </cfRule>
    <cfRule type="expression" dxfId="7059" priority="116">
      <formula>FIND("Agir",I15)</formula>
    </cfRule>
    <cfRule type="expression" dxfId="7058" priority="117">
      <formula>FIND("Réagir",I15)</formula>
    </cfRule>
  </conditionalFormatting>
  <conditionalFormatting sqref="G15:H15">
    <cfRule type="expression" dxfId="7057" priority="113" stopIfTrue="1">
      <formula>ISTEXT(G15)</formula>
    </cfRule>
    <cfRule type="expression" dxfId="7056" priority="114">
      <formula>FIND("Conforter",J15)</formula>
    </cfRule>
  </conditionalFormatting>
  <conditionalFormatting sqref="J15">
    <cfRule type="containsText" dxfId="7055" priority="112" stopIfTrue="1" operator="containsText" text="Non">
      <formula>NOT(ISERROR(SEARCH("Non",J15)))</formula>
    </cfRule>
  </conditionalFormatting>
  <conditionalFormatting sqref="I15">
    <cfRule type="expression" dxfId="7054" priority="109" stopIfTrue="1">
      <formula>ISTEXT(I15)</formula>
    </cfRule>
    <cfRule type="expression" dxfId="7053" priority="110">
      <formula>FIND("Agir",J15)</formula>
    </cfRule>
    <cfRule type="expression" dxfId="7052" priority="111">
      <formula>FIND("Réagir",J15)</formula>
    </cfRule>
  </conditionalFormatting>
  <conditionalFormatting sqref="G15:H15">
    <cfRule type="expression" dxfId="7051" priority="107" stopIfTrue="1">
      <formula>ISTEXT(G15)</formula>
    </cfRule>
    <cfRule type="expression" dxfId="7050" priority="108">
      <formula>FIND("Conforter",J15)</formula>
    </cfRule>
  </conditionalFormatting>
  <conditionalFormatting sqref="J15">
    <cfRule type="containsText" dxfId="7049" priority="100" operator="containsText" text="Intervention prioritaire">
      <formula>NOT(ISERROR(SEARCH("Intervention prioritaire",J15)))</formula>
    </cfRule>
    <cfRule type="containsText" dxfId="7048" priority="101" stopIfTrue="1" operator="containsText" text="Non pertinent">
      <formula>NOT(ISERROR(SEARCH("Non pertinent",J15)))</formula>
    </cfRule>
    <cfRule type="containsText" dxfId="7047" priority="102" stopIfTrue="1" operator="containsText" text="consolidation">
      <formula>NOT(ISERROR(SEARCH("consolidation",J15)))</formula>
    </cfRule>
    <cfRule type="containsText" dxfId="7046" priority="103" stopIfTrue="1" operator="containsText" text="Non Prioritaire">
      <formula>NOT(ISERROR(SEARCH("Non Prioritaire",J15)))</formula>
    </cfRule>
    <cfRule type="containsText" dxfId="7045" priority="104" stopIfTrue="1" operator="containsText" text="Urgent">
      <formula>NOT(ISERROR(SEARCH("Urgent",J15)))</formula>
    </cfRule>
  </conditionalFormatting>
  <conditionalFormatting sqref="D15">
    <cfRule type="expression" dxfId="7044" priority="97" stopIfTrue="1">
      <formula>ISTEXT(D15)</formula>
    </cfRule>
    <cfRule type="expression" dxfId="7043" priority="98">
      <formula>FIND("Agir",E15)</formula>
    </cfRule>
    <cfRule type="expression" dxfId="7042" priority="99">
      <formula>FIND("Réagir",E15)</formula>
    </cfRule>
  </conditionalFormatting>
  <conditionalFormatting sqref="D15">
    <cfRule type="expression" dxfId="7041" priority="95" stopIfTrue="1">
      <formula>ISTEXT(D15)</formula>
    </cfRule>
    <cfRule type="expression" dxfId="7040" priority="96">
      <formula>FIND("Conforter",F15)</formula>
    </cfRule>
  </conditionalFormatting>
  <conditionalFormatting sqref="D15">
    <cfRule type="expression" dxfId="7039" priority="93" stopIfTrue="1">
      <formula>ISTEXT(D15)</formula>
    </cfRule>
    <cfRule type="expression" dxfId="7038" priority="94">
      <formula>FIND("Conforter",F15)</formula>
    </cfRule>
  </conditionalFormatting>
  <conditionalFormatting sqref="H15">
    <cfRule type="expression" dxfId="7037" priority="90" stopIfTrue="1">
      <formula>ISTEXT(H15)</formula>
    </cfRule>
    <cfRule type="expression" dxfId="7036" priority="91">
      <formula>FIND("Agir",J15)</formula>
    </cfRule>
    <cfRule type="expression" dxfId="7035" priority="92">
      <formula>FIND("Réagir",J15)</formula>
    </cfRule>
  </conditionalFormatting>
  <conditionalFormatting sqref="AX15:AY15">
    <cfRule type="expression" dxfId="7034" priority="87" stopIfTrue="1">
      <formula>ISTEXT(AX15)</formula>
    </cfRule>
    <cfRule type="expression" dxfId="7033" priority="88">
      <formula>FIND("Agir",#REF!)</formula>
    </cfRule>
    <cfRule type="expression" dxfId="7032" priority="89">
      <formula>FIND("Réagir",#REF!)</formula>
    </cfRule>
  </conditionalFormatting>
  <conditionalFormatting sqref="AM15 AQ15 AV15">
    <cfRule type="expression" dxfId="7031" priority="84" stopIfTrue="1">
      <formula>ISTEXT(AM15)</formula>
    </cfRule>
    <cfRule type="expression" dxfId="7030" priority="85">
      <formula>FIND("Agir",#REF!)</formula>
    </cfRule>
    <cfRule type="expression" dxfId="7029" priority="86">
      <formula>FIND("Réagir",#REF!)</formula>
    </cfRule>
  </conditionalFormatting>
  <conditionalFormatting sqref="AQ15">
    <cfRule type="expression" dxfId="7028" priority="81" stopIfTrue="1">
      <formula>ISTEXT(AQ15)</formula>
    </cfRule>
    <cfRule type="expression" dxfId="7027" priority="82">
      <formula>FIND("Agir",AV15)</formula>
    </cfRule>
    <cfRule type="expression" dxfId="7026" priority="83">
      <formula>FIND("Réagir",AV15)</formula>
    </cfRule>
  </conditionalFormatting>
  <conditionalFormatting sqref="AQ15">
    <cfRule type="expression" dxfId="7025" priority="78" stopIfTrue="1">
      <formula>ISTEXT(AQ15)</formula>
    </cfRule>
    <cfRule type="expression" dxfId="7024" priority="79">
      <formula>FIND("Agir",AV15)</formula>
    </cfRule>
    <cfRule type="expression" dxfId="7023" priority="80">
      <formula>FIND("Réagir",AV15)</formula>
    </cfRule>
  </conditionalFormatting>
  <conditionalFormatting sqref="AA15">
    <cfRule type="expression" dxfId="7022" priority="75" stopIfTrue="1">
      <formula>ISTEXT(AA15)</formula>
    </cfRule>
    <cfRule type="expression" dxfId="7021" priority="76">
      <formula>FIND("Agir",AV15)</formula>
    </cfRule>
    <cfRule type="expression" dxfId="7020" priority="77">
      <formula>FIND("Réagir",AV15)</formula>
    </cfRule>
  </conditionalFormatting>
  <conditionalFormatting sqref="AG15 AM15 AQ15 AV15">
    <cfRule type="expression" dxfId="7019" priority="72" stopIfTrue="1">
      <formula>ISTEXT(AG15)</formula>
    </cfRule>
    <cfRule type="expression" dxfId="7018" priority="73">
      <formula>FIND("Agir",#REF!)</formula>
    </cfRule>
    <cfRule type="expression" dxfId="7017" priority="74">
      <formula>FIND("Réagir",#REF!)</formula>
    </cfRule>
  </conditionalFormatting>
  <conditionalFormatting sqref="AM15 AQ15 AV15">
    <cfRule type="expression" dxfId="7016" priority="69" stopIfTrue="1">
      <formula>ISTEXT(AM15)</formula>
    </cfRule>
    <cfRule type="expression" dxfId="7015" priority="70">
      <formula>FIND("Agir",#REF!)</formula>
    </cfRule>
    <cfRule type="expression" dxfId="7014" priority="71">
      <formula>FIND("Réagir",#REF!)</formula>
    </cfRule>
  </conditionalFormatting>
  <conditionalFormatting sqref="AV15">
    <cfRule type="expression" dxfId="7013" priority="66" stopIfTrue="1">
      <formula>ISTEXT(AV15)</formula>
    </cfRule>
    <cfRule type="expression" dxfId="7012" priority="67">
      <formula>FIND("Agir",#REF!)</formula>
    </cfRule>
    <cfRule type="expression" dxfId="7011" priority="68">
      <formula>FIND("Réagir",#REF!)</formula>
    </cfRule>
  </conditionalFormatting>
  <conditionalFormatting sqref="AG15">
    <cfRule type="expression" dxfId="7010" priority="63" stopIfTrue="1">
      <formula>ISTEXT(AG15)</formula>
    </cfRule>
    <cfRule type="expression" dxfId="7009" priority="64">
      <formula>FIND("Agir",#REF!)</formula>
    </cfRule>
    <cfRule type="expression" dxfId="7008" priority="65">
      <formula>FIND("Réagir",#REF!)</formula>
    </cfRule>
  </conditionalFormatting>
  <conditionalFormatting sqref="AW15">
    <cfRule type="expression" dxfId="7007" priority="60" stopIfTrue="1">
      <formula>ISTEXT(AW15)</formula>
    </cfRule>
    <cfRule type="expression" dxfId="7006" priority="61">
      <formula>FIND("Agir",#REF!)</formula>
    </cfRule>
    <cfRule type="expression" dxfId="7005" priority="62">
      <formula>FIND("Réagir",#REF!)</formula>
    </cfRule>
  </conditionalFormatting>
  <conditionalFormatting sqref="AA5 AG5 AM5 AQ5 AV5:AY5 AW4 I5:J5">
    <cfRule type="containsText" dxfId="7004" priority="48" stopIfTrue="1" operator="containsText" text="Première">
      <formula>NOT(ISERROR(SEARCH("Première",I4)))</formula>
    </cfRule>
    <cfRule type="containsText" dxfId="7003" priority="49" stopIfTrue="1" operator="containsText" text="Seconde">
      <formula>NOT(ISERROR(SEARCH("Seconde",I4)))</formula>
    </cfRule>
    <cfRule type="containsText" dxfId="7002" priority="50" stopIfTrue="1" operator="containsText" text="Terme">
      <formula>NOT(ISERROR(SEARCH("Terme",I4)))</formula>
    </cfRule>
  </conditionalFormatting>
  <conditionalFormatting sqref="AX4">
    <cfRule type="containsText" dxfId="7001" priority="45" stopIfTrue="1" operator="containsText" text="Première">
      <formula>NOT(ISERROR(SEARCH("Première",AX4)))</formula>
    </cfRule>
    <cfRule type="containsText" dxfId="7000" priority="46" stopIfTrue="1" operator="containsText" text="Seconde">
      <formula>NOT(ISERROR(SEARCH("Seconde",AX4)))</formula>
    </cfRule>
    <cfRule type="containsText" dxfId="6999" priority="47" stopIfTrue="1" operator="containsText" text="Terme">
      <formula>NOT(ISERROR(SEARCH("Terme",AX4)))</formula>
    </cfRule>
  </conditionalFormatting>
  <conditionalFormatting sqref="J8:J14">
    <cfRule type="containsText" dxfId="6998" priority="42" stopIfTrue="1" operator="containsText" text="Première">
      <formula>NOT(ISERROR(SEARCH("Première",J8)))</formula>
    </cfRule>
  </conditionalFormatting>
  <conditionalFormatting sqref="J8:J14">
    <cfRule type="containsText" dxfId="6997" priority="41" stopIfTrue="1" operator="containsText" text="Non">
      <formula>NOT(ISERROR(SEARCH("Non",J8)))</formula>
    </cfRule>
  </conditionalFormatting>
  <conditionalFormatting sqref="J7:J14">
    <cfRule type="containsText" dxfId="6996" priority="34" operator="containsText" text="Intervention prioritaire">
      <formula>NOT(ISERROR(SEARCH("Intervention prioritaire",J7)))</formula>
    </cfRule>
    <cfRule type="containsText" dxfId="6995" priority="35" stopIfTrue="1" operator="containsText" text="Non pertinent">
      <formula>NOT(ISERROR(SEARCH("Non pertinent",J7)))</formula>
    </cfRule>
    <cfRule type="containsText" dxfId="6994" priority="36" stopIfTrue="1" operator="containsText" text="consolidation">
      <formula>NOT(ISERROR(SEARCH("consolidation",J7)))</formula>
    </cfRule>
    <cfRule type="containsText" dxfId="6993" priority="37" stopIfTrue="1" operator="containsText" text="Non Prioritaire">
      <formula>NOT(ISERROR(SEARCH("Non Prioritaire",J7)))</formula>
    </cfRule>
    <cfRule type="containsText" dxfId="6992" priority="38" stopIfTrue="1" operator="containsText" text="Urgent">
      <formula>NOT(ISERROR(SEARCH("Urgent",J7)))</formula>
    </cfRule>
  </conditionalFormatting>
  <conditionalFormatting sqref="J15:J18">
    <cfRule type="containsText" dxfId="6991" priority="31" stopIfTrue="1" operator="containsText" text="Première">
      <formula>NOT(ISERROR(SEARCH("Première",J15)))</formula>
    </cfRule>
  </conditionalFormatting>
  <conditionalFormatting sqref="J15:J18">
    <cfRule type="containsText" dxfId="6990" priority="30" stopIfTrue="1" operator="containsText" text="Non">
      <formula>NOT(ISERROR(SEARCH("Non",J15)))</formula>
    </cfRule>
  </conditionalFormatting>
  <conditionalFormatting sqref="J15:J18">
    <cfRule type="containsText" dxfId="6989" priority="23" operator="containsText" text="Intervention prioritaire">
      <formula>NOT(ISERROR(SEARCH("Intervention prioritaire",J15)))</formula>
    </cfRule>
    <cfRule type="containsText" dxfId="6988" priority="24" stopIfTrue="1" operator="containsText" text="Non pertinent">
      <formula>NOT(ISERROR(SEARCH("Non pertinent",J15)))</formula>
    </cfRule>
    <cfRule type="containsText" dxfId="6987" priority="25" stopIfTrue="1" operator="containsText" text="consolidation">
      <formula>NOT(ISERROR(SEARCH("consolidation",J15)))</formula>
    </cfRule>
    <cfRule type="containsText" dxfId="6986" priority="26" stopIfTrue="1" operator="containsText" text="Non Prioritaire">
      <formula>NOT(ISERROR(SEARCH("Non Prioritaire",J15)))</formula>
    </cfRule>
    <cfRule type="containsText" dxfId="6985" priority="27" stopIfTrue="1" operator="containsText" text="Urgent">
      <formula>NOT(ISERROR(SEARCH("Urgent",J15)))</formula>
    </cfRule>
  </conditionalFormatting>
  <conditionalFormatting sqref="J15">
    <cfRule type="containsText" dxfId="6984" priority="20" stopIfTrue="1" operator="containsText" text="Première">
      <formula>NOT(ISERROR(SEARCH("Première",J15)))</formula>
    </cfRule>
  </conditionalFormatting>
  <conditionalFormatting sqref="J15">
    <cfRule type="containsText" dxfId="6983" priority="19" stopIfTrue="1" operator="containsText" text="Non">
      <formula>NOT(ISERROR(SEARCH("Non",J15)))</formula>
    </cfRule>
  </conditionalFormatting>
  <conditionalFormatting sqref="J15">
    <cfRule type="containsText" dxfId="6982" priority="12" operator="containsText" text="Intervention prioritaire">
      <formula>NOT(ISERROR(SEARCH("Intervention prioritaire",J15)))</formula>
    </cfRule>
    <cfRule type="containsText" dxfId="6981" priority="13" stopIfTrue="1" operator="containsText" text="Non pertinent">
      <formula>NOT(ISERROR(SEARCH("Non pertinent",J15)))</formula>
    </cfRule>
    <cfRule type="containsText" dxfId="6980" priority="14" stopIfTrue="1" operator="containsText" text="consolidation">
      <formula>NOT(ISERROR(SEARCH("consolidation",J15)))</formula>
    </cfRule>
    <cfRule type="containsText" dxfId="6979" priority="15" stopIfTrue="1" operator="containsText" text="Non Prioritaire">
      <formula>NOT(ISERROR(SEARCH("Non Prioritaire",J15)))</formula>
    </cfRule>
    <cfRule type="containsText" dxfId="6978" priority="16" stopIfTrue="1" operator="containsText" text="Urgent">
      <formula>NOT(ISERROR(SEARCH("Urgent",J15)))</formula>
    </cfRule>
  </conditionalFormatting>
  <conditionalFormatting sqref="J16:J18">
    <cfRule type="containsText" dxfId="6977" priority="9" stopIfTrue="1" operator="containsText" text="Première">
      <formula>NOT(ISERROR(SEARCH("Première",J16)))</formula>
    </cfRule>
  </conditionalFormatting>
  <conditionalFormatting sqref="J16:J18">
    <cfRule type="containsText" dxfId="6976" priority="8" stopIfTrue="1" operator="containsText" text="Non">
      <formula>NOT(ISERROR(SEARCH("Non",J16)))</formula>
    </cfRule>
  </conditionalFormatting>
  <conditionalFormatting sqref="J15:J18">
    <cfRule type="containsText" dxfId="6975" priority="1" operator="containsText" text="Intervention prioritaire">
      <formula>NOT(ISERROR(SEARCH("Intervention prioritaire",J15)))</formula>
    </cfRule>
    <cfRule type="containsText" dxfId="6974" priority="2" stopIfTrue="1" operator="containsText" text="Non pertinent">
      <formula>NOT(ISERROR(SEARCH("Non pertinent",J15)))</formula>
    </cfRule>
    <cfRule type="containsText" dxfId="6973" priority="3" stopIfTrue="1" operator="containsText" text="consolidation">
      <formula>NOT(ISERROR(SEARCH("consolidation",J15)))</formula>
    </cfRule>
    <cfRule type="containsText" dxfId="6972" priority="4" stopIfTrue="1" operator="containsText" text="Non Prioritaire">
      <formula>NOT(ISERROR(SEARCH("Non Prioritaire",J15)))</formula>
    </cfRule>
    <cfRule type="containsText" dxfId="6971" priority="5" stopIfTrue="1" operator="containsText" text="Urgent">
      <formula>NOT(ISERROR(SEARCH("Urgent",J15)))</formula>
    </cfRule>
  </conditionalFormatting>
  <conditionalFormatting sqref="J7:J18">
    <cfRule type="containsText" dxfId="6970" priority="6" stopIfTrue="1" operator="containsText" text="moyen">
      <formula>NOT(ISERROR(SEARCH("moyen",J7)))</formula>
    </cfRule>
    <cfRule type="containsText" dxfId="6969" priority="7" stopIfTrue="1" operator="containsText" text="long">
      <formula>NOT(ISERROR(SEARCH("long",J7)))</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8" xr:uid="{00000000-0002-0000-0B00-000000000000}">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8" xr:uid="{00000000-0002-0000-0B00-000001000000}">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8" xr:uid="{00000000-0002-0000-0B00-000002000000}">
      <formula1>$M$1:$P$1</formula1>
    </dataValidation>
  </dataValidation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215968"/>
  </sheetPr>
  <dimension ref="A1:AY14"/>
  <sheetViews>
    <sheetView showGridLines="0" zoomScale="60" zoomScaleNormal="60" workbookViewId="0"/>
  </sheetViews>
  <sheetFormatPr baseColWidth="10" defaultColWidth="10.453125" defaultRowHeight="11.5" x14ac:dyDescent="0.25"/>
  <cols>
    <col min="1" max="1" width="1.453125" style="50" customWidth="1"/>
    <col min="2" max="2" width="10.453125" style="59" customWidth="1"/>
    <col min="3" max="3" width="83" style="60" customWidth="1"/>
    <col min="4" max="4" width="46" style="61" customWidth="1"/>
    <col min="5" max="5" width="9.81640625" style="50" customWidth="1"/>
    <col min="6" max="6" width="9.81640625" style="62" customWidth="1"/>
    <col min="7" max="7" width="46" style="61" customWidth="1"/>
    <col min="8" max="8" width="8.81640625" style="61" customWidth="1"/>
    <col min="9" max="9" width="45.453125" style="61" customWidth="1"/>
    <col min="10" max="10" width="20.453125" style="61" customWidth="1"/>
    <col min="11" max="26" width="5.453125" style="50" hidden="1" customWidth="1"/>
    <col min="27" max="27" width="20.453125" style="61" hidden="1" customWidth="1"/>
    <col min="28" max="32" width="10.453125" style="50" hidden="1" customWidth="1"/>
    <col min="33" max="33" width="20.453125" style="61" hidden="1" customWidth="1"/>
    <col min="34" max="38" width="10.453125" style="50" hidden="1" customWidth="1"/>
    <col min="39" max="39" width="20.453125" style="61" hidden="1" customWidth="1"/>
    <col min="40" max="42" width="10.453125" style="50" hidden="1" customWidth="1"/>
    <col min="43" max="43" width="20.453125" style="61" hidden="1" customWidth="1"/>
    <col min="44" max="47" width="10.453125" style="50" hidden="1" customWidth="1"/>
    <col min="48" max="48" width="20.453125" style="61" hidden="1" customWidth="1"/>
    <col min="49" max="49" width="45.453125" style="61" hidden="1" customWidth="1"/>
    <col min="50" max="50" width="45.453125" style="61" customWidth="1"/>
    <col min="51" max="51" width="45.453125" style="61" hidden="1" customWidth="1"/>
    <col min="52" max="16384" width="10.453125" style="50"/>
  </cols>
  <sheetData>
    <row r="1" spans="1:51" s="45" customFormat="1" ht="13" customHeight="1" x14ac:dyDescent="0.3">
      <c r="B1" s="46"/>
      <c r="C1" s="47"/>
      <c r="D1" s="48"/>
      <c r="F1" s="49"/>
      <c r="G1" s="48"/>
      <c r="H1" s="48"/>
      <c r="I1" s="48"/>
      <c r="J1" s="48"/>
      <c r="L1" s="45">
        <v>0</v>
      </c>
      <c r="M1" s="45">
        <v>1</v>
      </c>
      <c r="N1" s="45">
        <v>2</v>
      </c>
      <c r="O1" s="45">
        <v>3</v>
      </c>
      <c r="P1" s="45">
        <v>4</v>
      </c>
      <c r="Q1" s="45">
        <v>5</v>
      </c>
      <c r="AA1" s="37"/>
      <c r="AG1" s="37"/>
      <c r="AM1" s="37"/>
      <c r="AQ1" s="37"/>
      <c r="AV1" s="37"/>
      <c r="AW1" s="48"/>
      <c r="AX1" s="48"/>
      <c r="AY1" s="48"/>
    </row>
    <row r="2" spans="1:51" s="45" customFormat="1" ht="30" customHeight="1" x14ac:dyDescent="0.3">
      <c r="B2" s="431" t="s">
        <v>129</v>
      </c>
      <c r="C2" s="431"/>
      <c r="D2" s="431"/>
      <c r="E2" s="431"/>
      <c r="F2" s="431"/>
      <c r="G2" s="431"/>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83"/>
    </row>
    <row r="3" spans="1:51" s="45" customFormat="1" ht="13" customHeight="1" x14ac:dyDescent="0.25">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row>
    <row r="4" spans="1:51" ht="30" customHeight="1" x14ac:dyDescent="0.25">
      <c r="A4" s="45"/>
      <c r="B4" s="435"/>
      <c r="C4" s="435"/>
      <c r="D4" s="436" t="s">
        <v>0</v>
      </c>
      <c r="E4" s="437"/>
      <c r="F4" s="438" t="s">
        <v>261</v>
      </c>
      <c r="G4" s="439"/>
      <c r="H4" s="440" t="s">
        <v>335</v>
      </c>
      <c r="I4" s="441"/>
      <c r="J4" s="108" t="s">
        <v>274</v>
      </c>
      <c r="K4" s="106"/>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6"/>
      <c r="AX4" s="442" t="s">
        <v>265</v>
      </c>
      <c r="AY4" s="443"/>
    </row>
    <row r="5" spans="1:51" s="52" customFormat="1" ht="170" customHeight="1" x14ac:dyDescent="0.3">
      <c r="A5" s="51"/>
      <c r="B5" s="435"/>
      <c r="C5" s="435"/>
      <c r="D5" s="87" t="s">
        <v>510</v>
      </c>
      <c r="E5" s="101" t="s">
        <v>0</v>
      </c>
      <c r="F5" s="103" t="s">
        <v>261</v>
      </c>
      <c r="G5" s="104" t="s">
        <v>260</v>
      </c>
      <c r="H5" s="102" t="s">
        <v>273</v>
      </c>
      <c r="I5" s="105" t="s">
        <v>271</v>
      </c>
      <c r="J5" s="109" t="s">
        <v>266</v>
      </c>
      <c r="K5" s="107" t="s">
        <v>23</v>
      </c>
      <c r="L5" s="88" t="s">
        <v>12</v>
      </c>
      <c r="M5" s="89" t="s">
        <v>13</v>
      </c>
      <c r="N5" s="90" t="s">
        <v>14</v>
      </c>
      <c r="O5" s="91" t="s">
        <v>15</v>
      </c>
      <c r="P5" s="92" t="s">
        <v>16</v>
      </c>
      <c r="Q5" s="93" t="s">
        <v>17</v>
      </c>
      <c r="R5" s="94" t="s">
        <v>18</v>
      </c>
      <c r="S5" s="95" t="s">
        <v>34</v>
      </c>
      <c r="T5" s="95" t="s">
        <v>35</v>
      </c>
      <c r="U5" s="95" t="s">
        <v>24</v>
      </c>
      <c r="V5" s="95" t="s">
        <v>44</v>
      </c>
      <c r="W5" s="95" t="s">
        <v>45</v>
      </c>
      <c r="X5" s="95" t="s">
        <v>47</v>
      </c>
      <c r="Y5" s="95" t="s">
        <v>46</v>
      </c>
      <c r="Z5" s="95" t="s">
        <v>33</v>
      </c>
      <c r="AA5" s="96" t="s">
        <v>19</v>
      </c>
      <c r="AB5" s="97" t="s">
        <v>36</v>
      </c>
      <c r="AC5" s="97" t="s">
        <v>37</v>
      </c>
      <c r="AD5" s="97" t="s">
        <v>25</v>
      </c>
      <c r="AE5" s="97" t="s">
        <v>38</v>
      </c>
      <c r="AF5" s="97" t="s">
        <v>26</v>
      </c>
      <c r="AG5" s="96" t="s">
        <v>22</v>
      </c>
      <c r="AH5" s="97" t="s">
        <v>39</v>
      </c>
      <c r="AI5" s="97" t="s">
        <v>41</v>
      </c>
      <c r="AJ5" s="97" t="s">
        <v>42</v>
      </c>
      <c r="AK5" s="97" t="s">
        <v>30</v>
      </c>
      <c r="AL5" s="97" t="s">
        <v>40</v>
      </c>
      <c r="AM5" s="96" t="s">
        <v>31</v>
      </c>
      <c r="AN5" s="97" t="s">
        <v>27</v>
      </c>
      <c r="AO5" s="97" t="s">
        <v>28</v>
      </c>
      <c r="AP5" s="97" t="s">
        <v>29</v>
      </c>
      <c r="AQ5" s="96" t="s">
        <v>43</v>
      </c>
      <c r="AR5" s="97" t="s">
        <v>48</v>
      </c>
      <c r="AS5" s="97" t="s">
        <v>49</v>
      </c>
      <c r="AT5" s="97" t="s">
        <v>50</v>
      </c>
      <c r="AU5" s="97" t="s">
        <v>51</v>
      </c>
      <c r="AV5" s="96" t="s">
        <v>32</v>
      </c>
      <c r="AW5" s="98" t="s">
        <v>11</v>
      </c>
      <c r="AX5" s="99" t="s">
        <v>511</v>
      </c>
      <c r="AY5" s="100" t="s">
        <v>52</v>
      </c>
    </row>
    <row r="6" spans="1:51" s="65" customFormat="1" ht="30" customHeight="1" x14ac:dyDescent="0.35">
      <c r="A6" s="64"/>
      <c r="B6" s="433" t="s">
        <v>512</v>
      </c>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row>
    <row r="7" spans="1:51" s="57" customFormat="1" ht="114" customHeight="1" x14ac:dyDescent="0.35">
      <c r="A7" s="56"/>
      <c r="B7" s="374" t="s">
        <v>130</v>
      </c>
      <c r="C7" s="380" t="s">
        <v>385</v>
      </c>
      <c r="D7" s="255"/>
      <c r="E7" s="255"/>
      <c r="F7" s="273"/>
      <c r="G7" s="273"/>
      <c r="H7" s="291"/>
      <c r="I7" s="291"/>
      <c r="J7" s="136" t="str">
        <f t="shared" ref="J7:J14" si="0">S7</f>
        <v/>
      </c>
      <c r="K7" s="137">
        <f t="shared" ref="K7:K14" si="1">E7*10+F7</f>
        <v>0</v>
      </c>
      <c r="L7" s="137" t="b">
        <f t="shared" ref="L7:L14" si="2">OR(K7=31)</f>
        <v>0</v>
      </c>
      <c r="M7" s="137" t="b">
        <f t="shared" ref="M7:M14" si="3">OR(K7=21,K7=32)</f>
        <v>0</v>
      </c>
      <c r="N7" s="137" t="b">
        <f t="shared" ref="N7:N14" si="4">OR(K7=22,K7=33)</f>
        <v>0</v>
      </c>
      <c r="O7" s="137" t="b">
        <f t="shared" ref="O7:O14" si="5">OR(K7=11,K7=12)</f>
        <v>0</v>
      </c>
      <c r="P7" s="137" t="b">
        <f t="shared" ref="P7:P14" si="6">OR(K7=23,K7=34)</f>
        <v>0</v>
      </c>
      <c r="Q7" s="137" t="b">
        <f t="shared" ref="Q7:Q14" si="7">OR(K7=13,K7=14,K7=24)</f>
        <v>0</v>
      </c>
      <c r="R7" s="137" t="b">
        <f t="shared" ref="R7:R14" si="8">OR(K7=1,K7=2,K7=3,K7=4)</f>
        <v>0</v>
      </c>
      <c r="S7" s="138" t="str">
        <f t="shared" ref="S7:S14" si="9">IF(COUNTA(E7:F7)&lt;2,"",(IF(L7=TRUE,$L$5,IF(M7=TRUE,$M$5,IF(N7=TRUE,$N$5,IF(O7=TRUE,$O$5,IF(P7=TRUE,$P$5,IF(Q7=TRUE,$Q$5,IF(R7=TRUE,$R$5,0)))))))))</f>
        <v/>
      </c>
      <c r="T7" s="139" t="str">
        <f t="shared" ref="T7:T14" si="10">IF(COUNTA(E7:F7)&lt;2,"",(IF(L7=TRUE,6,IF(M7=TRUE,5,IF(N7=TRUE,4,IF(O7=TRUE,3,IF(P7=TRUE,2,IF(Q7=TRUE,1,IF(R7=TRUE,0,0)))))))))</f>
        <v/>
      </c>
      <c r="U7" s="140" t="e">
        <f t="shared" ref="U7:U14" si="11">T7*10+H7</f>
        <v>#VALUE!</v>
      </c>
      <c r="V7" s="137" t="e">
        <f t="shared" ref="V7:V14" si="12">OR(U7=61,U7=62,U7=63)</f>
        <v>#VALUE!</v>
      </c>
      <c r="W7" s="137" t="e">
        <f t="shared" ref="W7:W14" si="13">OR(U7=51,U7=52)</f>
        <v>#VALUE!</v>
      </c>
      <c r="X7" s="137" t="e">
        <f t="shared" ref="X7:X14" si="14">OR(U7=31,U7=41,U7=42,U7=53)</f>
        <v>#VALUE!</v>
      </c>
      <c r="Y7" s="137" t="e">
        <f t="shared" ref="Y7:Y14" si="15">OR(U7=21,U7=32)</f>
        <v>#VALUE!</v>
      </c>
      <c r="Z7" s="137" t="e">
        <f t="shared" ref="Z7:Z14" si="16">AND(V7=FALSE,W7=FALSE,X7=FALSE,Y7=FALSE)</f>
        <v>#VALUE!</v>
      </c>
      <c r="AA7" s="141" t="str">
        <f>IF(COUNTA(E7:F7:H7)&lt;3,"",(IF(V7=TRUE,$V$5,IF(W7=TRUE,$W$5,IF(X7=TRUE,$X$5,IF(Y7=TRUE,$Y$5,"Non"))))))</f>
        <v/>
      </c>
      <c r="AB7" s="137" t="e">
        <f t="shared" ref="AB7:AB14" si="17">OR(U7=61,U7=62,U7=51,U7=52)</f>
        <v>#VALUE!</v>
      </c>
      <c r="AC7" s="137" t="e">
        <f t="shared" ref="AC7:AC14" si="18">OR(U7=41,U7=42)</f>
        <v>#VALUE!</v>
      </c>
      <c r="AD7" s="137" t="e">
        <f t="shared" ref="AD7:AD14" si="19">OR(U7=31,U7=32,U7=63,U7=64,U7=53,U7=54,)</f>
        <v>#VALUE!</v>
      </c>
      <c r="AE7" s="137" t="e">
        <f t="shared" ref="AE7:AE14" si="20">OR(U7=21,U7=22,)</f>
        <v>#VALUE!</v>
      </c>
      <c r="AF7" s="137" t="e">
        <f t="shared" ref="AF7:AF14" si="21">OR(U7=11,U7=12,U7=13,U7=23,)</f>
        <v>#VALUE!</v>
      </c>
      <c r="AG7" s="141" t="str">
        <f>IF(COUNTA(E7:F7:H7)&lt;3,"",(IF(AB7=TRUE,$AB$5,IF(AC7=TRUE,$AC$5,IF(AD7=TRUE,$AD$5,IF(AE7=TRUE,$AE$5,IF(AF7=TRUE,$AF$5,"Aucune")))))))</f>
        <v/>
      </c>
      <c r="AH7" s="137" t="e">
        <f t="shared" ref="AH7:AH14" si="22">OR(U7=62,U7=52,U7=42)</f>
        <v>#VALUE!</v>
      </c>
      <c r="AI7" s="137" t="e">
        <f t="shared" ref="AI7:AI14" si="23">OR(U7=63,U7=53,U7=43,U7=64,U7=54)</f>
        <v>#VALUE!</v>
      </c>
      <c r="AJ7" s="137" t="e">
        <f t="shared" ref="AJ7:AJ14" si="24">OR(U7=61,U7=51,U7=41)</f>
        <v>#VALUE!</v>
      </c>
      <c r="AK7" s="137" t="e">
        <f t="shared" ref="AK7:AK14" si="25">OR(U7=44,U7=32,U7=33,U7=34)</f>
        <v>#VALUE!</v>
      </c>
      <c r="AL7" s="137" t="e">
        <f t="shared" ref="AL7:AL14" si="26">OR(U7=22,U7=23,U7=24,U7=12,U7=13,U7=14)</f>
        <v>#VALUE!</v>
      </c>
      <c r="AM7" s="141" t="str">
        <f>IF(COUNTA(E7:F7:H7)&lt;3,"",(IF(AH7=TRUE,$AH$5,IF(AI7=TRUE,$AI$5,IF(AJ7=TRUE,$AJ$5,IF(AK7=TRUE,$AK$5,IF(AL7=TRUE,$AL$5,"Aucune")))))))</f>
        <v/>
      </c>
      <c r="AN7" s="137" t="e">
        <f t="shared" ref="AN7:AN14" si="27">OR(U7=61,U7=62,U7=63,U7=51,U7=52,U7=53)</f>
        <v>#VALUE!</v>
      </c>
      <c r="AO7" s="137" t="e">
        <f t="shared" ref="AO7:AO14" si="28">OR(U7=41,U7=42,U7=43,U7=31,U7=32,U7=33)</f>
        <v>#VALUE!</v>
      </c>
      <c r="AP7" s="137" t="e">
        <f t="shared" ref="AP7:AP14" si="29">OR(U7=21,U7=22,U7=23,U7=11,U7=12,U7=13)</f>
        <v>#VALUE!</v>
      </c>
      <c r="AQ7" s="141" t="str">
        <f>IF(COUNTA(E7:F7:H7)&lt;3,"",(IF(AN7=TRUE,$AN$5,IF(AO7=TRUE,$AO$5,IF(AP7=TRUE,$AP$5,"Aucune action requise")))))</f>
        <v/>
      </c>
      <c r="AR7" s="137" t="e">
        <f t="shared" ref="AR7:AR14" si="30">OR(U7=61,U7=51,U7=41,U7=31,U7=21)</f>
        <v>#VALUE!</v>
      </c>
      <c r="AS7" s="137" t="e">
        <f t="shared" ref="AS7:AS14" si="31">OR(U7=62,U7=52,U7=42,U7=32,U7=22,U7=63,U7=53)</f>
        <v>#VALUE!</v>
      </c>
      <c r="AT7" s="137" t="e">
        <f t="shared" ref="AT7:AT14" si="32">OR(U7=43,U7=33,U7=23,U7=34,U7=24)</f>
        <v>#VALUE!</v>
      </c>
      <c r="AU7" s="137" t="e">
        <f t="shared" ref="AU7:AU14" si="33">OR(U7=64,U7=54,U7=44)</f>
        <v>#VALUE!</v>
      </c>
      <c r="AV7" s="141" t="str">
        <f>IF(COUNTA(E7:F7:H7)&lt;3,"",(IF(AR7=TRUE,$AR$5,IF(AS7=TRUE,$AS$5,IF(AT7=TRUE,$AT$5,IF(AU7=TRUE,$AU$5,"Aucun"))))))</f>
        <v/>
      </c>
      <c r="AW7" s="142"/>
      <c r="AX7" s="309"/>
      <c r="AY7" s="69"/>
    </row>
    <row r="8" spans="1:51" s="57" customFormat="1" ht="114" customHeight="1" x14ac:dyDescent="0.35">
      <c r="A8" s="56"/>
      <c r="B8" s="378" t="s">
        <v>131</v>
      </c>
      <c r="C8" s="384" t="s">
        <v>386</v>
      </c>
      <c r="D8" s="258"/>
      <c r="E8" s="258"/>
      <c r="F8" s="277"/>
      <c r="G8" s="277"/>
      <c r="H8" s="295"/>
      <c r="I8" s="295"/>
      <c r="J8" s="157" t="str">
        <f t="shared" si="0"/>
        <v/>
      </c>
      <c r="K8" s="158">
        <f t="shared" si="1"/>
        <v>0</v>
      </c>
      <c r="L8" s="158" t="b">
        <f t="shared" si="2"/>
        <v>0</v>
      </c>
      <c r="M8" s="158" t="b">
        <f t="shared" si="3"/>
        <v>0</v>
      </c>
      <c r="N8" s="158" t="b">
        <f t="shared" si="4"/>
        <v>0</v>
      </c>
      <c r="O8" s="158" t="b">
        <f t="shared" si="5"/>
        <v>0</v>
      </c>
      <c r="P8" s="158" t="b">
        <f t="shared" si="6"/>
        <v>0</v>
      </c>
      <c r="Q8" s="158" t="b">
        <f t="shared" si="7"/>
        <v>0</v>
      </c>
      <c r="R8" s="158" t="b">
        <f t="shared" si="8"/>
        <v>0</v>
      </c>
      <c r="S8" s="159" t="str">
        <f t="shared" si="9"/>
        <v/>
      </c>
      <c r="T8" s="160" t="str">
        <f t="shared" si="10"/>
        <v/>
      </c>
      <c r="U8" s="161" t="e">
        <f t="shared" si="11"/>
        <v>#VALUE!</v>
      </c>
      <c r="V8" s="158" t="e">
        <f t="shared" si="12"/>
        <v>#VALUE!</v>
      </c>
      <c r="W8" s="158" t="e">
        <f t="shared" si="13"/>
        <v>#VALUE!</v>
      </c>
      <c r="X8" s="158" t="e">
        <f t="shared" si="14"/>
        <v>#VALUE!</v>
      </c>
      <c r="Y8" s="158" t="e">
        <f t="shared" si="15"/>
        <v>#VALUE!</v>
      </c>
      <c r="Z8" s="158" t="e">
        <f t="shared" si="16"/>
        <v>#VALUE!</v>
      </c>
      <c r="AA8" s="162" t="str">
        <f>IF(COUNTA(E8:F8:H8)&lt;3,"",(IF(V8=TRUE,$V$5,IF(W8=TRUE,$W$5,IF(X8=TRUE,$X$5,IF(Y8=TRUE,$Y$5,"Non"))))))</f>
        <v/>
      </c>
      <c r="AB8" s="158" t="e">
        <f t="shared" si="17"/>
        <v>#VALUE!</v>
      </c>
      <c r="AC8" s="158" t="e">
        <f t="shared" si="18"/>
        <v>#VALUE!</v>
      </c>
      <c r="AD8" s="158" t="e">
        <f t="shared" si="19"/>
        <v>#VALUE!</v>
      </c>
      <c r="AE8" s="158" t="e">
        <f t="shared" si="20"/>
        <v>#VALUE!</v>
      </c>
      <c r="AF8" s="158" t="e">
        <f t="shared" si="21"/>
        <v>#VALUE!</v>
      </c>
      <c r="AG8" s="162" t="str">
        <f>IF(COUNTA(E8:F8:H8)&lt;3,"",(IF(AB8=TRUE,$AB$5,IF(AC8=TRUE,$AC$5,IF(AD8=TRUE,$AD$5,IF(AE8=TRUE,$AE$5,IF(AF8=TRUE,$AF$5,"Aucune")))))))</f>
        <v/>
      </c>
      <c r="AH8" s="158" t="e">
        <f t="shared" si="22"/>
        <v>#VALUE!</v>
      </c>
      <c r="AI8" s="158" t="e">
        <f t="shared" si="23"/>
        <v>#VALUE!</v>
      </c>
      <c r="AJ8" s="158" t="e">
        <f t="shared" si="24"/>
        <v>#VALUE!</v>
      </c>
      <c r="AK8" s="158" t="e">
        <f t="shared" si="25"/>
        <v>#VALUE!</v>
      </c>
      <c r="AL8" s="158" t="e">
        <f t="shared" si="26"/>
        <v>#VALUE!</v>
      </c>
      <c r="AM8" s="162" t="str">
        <f>IF(COUNTA(E8:F8:H8)&lt;3,"",(IF(AH8=TRUE,$AH$5,IF(AI8=TRUE,$AI$5,IF(AJ8=TRUE,$AJ$5,IF(AK8=TRUE,$AK$5,IF(AL8=TRUE,$AL$5,"Aucune")))))))</f>
        <v/>
      </c>
      <c r="AN8" s="158" t="e">
        <f t="shared" si="27"/>
        <v>#VALUE!</v>
      </c>
      <c r="AO8" s="158" t="e">
        <f t="shared" si="28"/>
        <v>#VALUE!</v>
      </c>
      <c r="AP8" s="158" t="e">
        <f t="shared" si="29"/>
        <v>#VALUE!</v>
      </c>
      <c r="AQ8" s="162" t="str">
        <f>IF(COUNTA(E8:F8:H8)&lt;3,"",(IF(AN8=TRUE,$AN$5,IF(AO8=TRUE,$AO$5,IF(AP8=TRUE,$AP$5,"Aucune action requise")))))</f>
        <v/>
      </c>
      <c r="AR8" s="158" t="e">
        <f t="shared" si="30"/>
        <v>#VALUE!</v>
      </c>
      <c r="AS8" s="158" t="e">
        <f t="shared" si="31"/>
        <v>#VALUE!</v>
      </c>
      <c r="AT8" s="158" t="e">
        <f t="shared" si="32"/>
        <v>#VALUE!</v>
      </c>
      <c r="AU8" s="158" t="e">
        <f t="shared" si="33"/>
        <v>#VALUE!</v>
      </c>
      <c r="AV8" s="162" t="str">
        <f>IF(COUNTA(E8:F8:H8)&lt;3,"",(IF(AR8=TRUE,$AR$5,IF(AS8=TRUE,$AS$5,IF(AT8=TRUE,$AT$5,IF(AU8=TRUE,$AU$5,"Aucun"))))))</f>
        <v/>
      </c>
      <c r="AW8" s="163"/>
      <c r="AX8" s="313"/>
      <c r="AY8" s="71"/>
    </row>
    <row r="9" spans="1:51" s="57" customFormat="1" ht="114" customHeight="1" x14ac:dyDescent="0.35">
      <c r="A9" s="56"/>
      <c r="B9" s="374" t="s">
        <v>132</v>
      </c>
      <c r="C9" s="380" t="s">
        <v>387</v>
      </c>
      <c r="D9" s="255"/>
      <c r="E9" s="255"/>
      <c r="F9" s="273"/>
      <c r="G9" s="273"/>
      <c r="H9" s="291"/>
      <c r="I9" s="291"/>
      <c r="J9" s="136" t="str">
        <f t="shared" si="0"/>
        <v/>
      </c>
      <c r="K9" s="137">
        <f t="shared" si="1"/>
        <v>0</v>
      </c>
      <c r="L9" s="137" t="b">
        <f t="shared" si="2"/>
        <v>0</v>
      </c>
      <c r="M9" s="137" t="b">
        <f t="shared" si="3"/>
        <v>0</v>
      </c>
      <c r="N9" s="137" t="b">
        <f t="shared" si="4"/>
        <v>0</v>
      </c>
      <c r="O9" s="137" t="b">
        <f t="shared" si="5"/>
        <v>0</v>
      </c>
      <c r="P9" s="137" t="b">
        <f t="shared" si="6"/>
        <v>0</v>
      </c>
      <c r="Q9" s="137" t="b">
        <f t="shared" si="7"/>
        <v>0</v>
      </c>
      <c r="R9" s="137" t="b">
        <f t="shared" si="8"/>
        <v>0</v>
      </c>
      <c r="S9" s="138" t="str">
        <f t="shared" si="9"/>
        <v/>
      </c>
      <c r="T9" s="139" t="str">
        <f t="shared" si="10"/>
        <v/>
      </c>
      <c r="U9" s="140" t="e">
        <f t="shared" si="11"/>
        <v>#VALUE!</v>
      </c>
      <c r="V9" s="137" t="e">
        <f t="shared" si="12"/>
        <v>#VALUE!</v>
      </c>
      <c r="W9" s="137" t="e">
        <f t="shared" si="13"/>
        <v>#VALUE!</v>
      </c>
      <c r="X9" s="137" t="e">
        <f t="shared" si="14"/>
        <v>#VALUE!</v>
      </c>
      <c r="Y9" s="137" t="e">
        <f t="shared" si="15"/>
        <v>#VALUE!</v>
      </c>
      <c r="Z9" s="137" t="e">
        <f t="shared" si="16"/>
        <v>#VALUE!</v>
      </c>
      <c r="AA9" s="141" t="str">
        <f>IF(COUNTA(E9:F9:H9)&lt;3,"",(IF(V9=TRUE,$V$5,IF(W9=TRUE,$W$5,IF(X9=TRUE,$X$5,IF(Y9=TRUE,$Y$5,"Non"))))))</f>
        <v/>
      </c>
      <c r="AB9" s="137" t="e">
        <f t="shared" si="17"/>
        <v>#VALUE!</v>
      </c>
      <c r="AC9" s="137" t="e">
        <f t="shared" si="18"/>
        <v>#VALUE!</v>
      </c>
      <c r="AD9" s="137" t="e">
        <f t="shared" si="19"/>
        <v>#VALUE!</v>
      </c>
      <c r="AE9" s="137" t="e">
        <f t="shared" si="20"/>
        <v>#VALUE!</v>
      </c>
      <c r="AF9" s="137" t="e">
        <f t="shared" si="21"/>
        <v>#VALUE!</v>
      </c>
      <c r="AG9" s="141" t="str">
        <f>IF(COUNTA(E9:F9:H9)&lt;3,"",(IF(AB9=TRUE,$AB$5,IF(AC9=TRUE,$AC$5,IF(AD9=TRUE,$AD$5,IF(AE9=TRUE,$AE$5,IF(AF9=TRUE,$AF$5,"Aucune")))))))</f>
        <v/>
      </c>
      <c r="AH9" s="137" t="e">
        <f t="shared" si="22"/>
        <v>#VALUE!</v>
      </c>
      <c r="AI9" s="137" t="e">
        <f t="shared" si="23"/>
        <v>#VALUE!</v>
      </c>
      <c r="AJ9" s="137" t="e">
        <f t="shared" si="24"/>
        <v>#VALUE!</v>
      </c>
      <c r="AK9" s="137" t="e">
        <f t="shared" si="25"/>
        <v>#VALUE!</v>
      </c>
      <c r="AL9" s="137" t="e">
        <f t="shared" si="26"/>
        <v>#VALUE!</v>
      </c>
      <c r="AM9" s="141" t="str">
        <f>IF(COUNTA(E9:F9:H9)&lt;3,"",(IF(AH9=TRUE,$AH$5,IF(AI9=TRUE,$AI$5,IF(AJ9=TRUE,$AJ$5,IF(AK9=TRUE,$AK$5,IF(AL9=TRUE,$AL$5,"Aucune")))))))</f>
        <v/>
      </c>
      <c r="AN9" s="137" t="e">
        <f t="shared" si="27"/>
        <v>#VALUE!</v>
      </c>
      <c r="AO9" s="137" t="e">
        <f t="shared" si="28"/>
        <v>#VALUE!</v>
      </c>
      <c r="AP9" s="137" t="e">
        <f t="shared" si="29"/>
        <v>#VALUE!</v>
      </c>
      <c r="AQ9" s="141" t="str">
        <f>IF(COUNTA(E9:F9:H9)&lt;3,"",(IF(AN9=TRUE,$AN$5,IF(AO9=TRUE,$AO$5,IF(AP9=TRUE,$AP$5,"Aucune action requise")))))</f>
        <v/>
      </c>
      <c r="AR9" s="137" t="e">
        <f t="shared" si="30"/>
        <v>#VALUE!</v>
      </c>
      <c r="AS9" s="137" t="e">
        <f t="shared" si="31"/>
        <v>#VALUE!</v>
      </c>
      <c r="AT9" s="137" t="e">
        <f t="shared" si="32"/>
        <v>#VALUE!</v>
      </c>
      <c r="AU9" s="137" t="e">
        <f t="shared" si="33"/>
        <v>#VALUE!</v>
      </c>
      <c r="AV9" s="141" t="str">
        <f>IF(COUNTA(E9:F9:H9)&lt;3,"",(IF(AR9=TRUE,$AR$5,IF(AS9=TRUE,$AS$5,IF(AT9=TRUE,$AT$5,IF(AU9=TRUE,$AU$5,"Aucun"))))))</f>
        <v/>
      </c>
      <c r="AW9" s="142"/>
      <c r="AX9" s="309"/>
      <c r="AY9" s="70"/>
    </row>
    <row r="10" spans="1:51" s="57" customFormat="1" ht="114" customHeight="1" x14ac:dyDescent="0.35">
      <c r="A10" s="56"/>
      <c r="B10" s="378" t="s">
        <v>133</v>
      </c>
      <c r="C10" s="386" t="s">
        <v>388</v>
      </c>
      <c r="D10" s="258"/>
      <c r="E10" s="258"/>
      <c r="F10" s="277"/>
      <c r="G10" s="277"/>
      <c r="H10" s="295"/>
      <c r="I10" s="295"/>
      <c r="J10" s="157" t="str">
        <f t="shared" si="0"/>
        <v/>
      </c>
      <c r="K10" s="158">
        <f t="shared" si="1"/>
        <v>0</v>
      </c>
      <c r="L10" s="158" t="b">
        <f t="shared" si="2"/>
        <v>0</v>
      </c>
      <c r="M10" s="158" t="b">
        <f t="shared" si="3"/>
        <v>0</v>
      </c>
      <c r="N10" s="158" t="b">
        <f t="shared" si="4"/>
        <v>0</v>
      </c>
      <c r="O10" s="158" t="b">
        <f t="shared" si="5"/>
        <v>0</v>
      </c>
      <c r="P10" s="158" t="b">
        <f t="shared" si="6"/>
        <v>0</v>
      </c>
      <c r="Q10" s="158" t="b">
        <f t="shared" si="7"/>
        <v>0</v>
      </c>
      <c r="R10" s="158" t="b">
        <f t="shared" si="8"/>
        <v>0</v>
      </c>
      <c r="S10" s="159" t="str">
        <f t="shared" si="9"/>
        <v/>
      </c>
      <c r="T10" s="160" t="str">
        <f t="shared" si="10"/>
        <v/>
      </c>
      <c r="U10" s="161" t="e">
        <f t="shared" si="11"/>
        <v>#VALUE!</v>
      </c>
      <c r="V10" s="158" t="e">
        <f t="shared" si="12"/>
        <v>#VALUE!</v>
      </c>
      <c r="W10" s="158" t="e">
        <f t="shared" si="13"/>
        <v>#VALUE!</v>
      </c>
      <c r="X10" s="158" t="e">
        <f t="shared" si="14"/>
        <v>#VALUE!</v>
      </c>
      <c r="Y10" s="158" t="e">
        <f t="shared" si="15"/>
        <v>#VALUE!</v>
      </c>
      <c r="Z10" s="158" t="e">
        <f t="shared" si="16"/>
        <v>#VALUE!</v>
      </c>
      <c r="AA10" s="162" t="str">
        <f>IF(COUNTA(E10:F10:H10)&lt;3,"",(IF(V10=TRUE,$V$5,IF(W10=TRUE,$W$5,IF(X10=TRUE,$X$5,IF(Y10=TRUE,$Y$5,"Non"))))))</f>
        <v/>
      </c>
      <c r="AB10" s="158" t="e">
        <f t="shared" si="17"/>
        <v>#VALUE!</v>
      </c>
      <c r="AC10" s="158" t="e">
        <f t="shared" si="18"/>
        <v>#VALUE!</v>
      </c>
      <c r="AD10" s="158" t="e">
        <f t="shared" si="19"/>
        <v>#VALUE!</v>
      </c>
      <c r="AE10" s="158" t="e">
        <f t="shared" si="20"/>
        <v>#VALUE!</v>
      </c>
      <c r="AF10" s="158" t="e">
        <f t="shared" si="21"/>
        <v>#VALUE!</v>
      </c>
      <c r="AG10" s="162" t="str">
        <f>IF(COUNTA(E10:F10:H10)&lt;3,"",(IF(AB10=TRUE,$AB$5,IF(AC10=TRUE,$AC$5,IF(AD10=TRUE,$AD$5,IF(AE10=TRUE,$AE$5,IF(AF10=TRUE,$AF$5,"Aucune")))))))</f>
        <v/>
      </c>
      <c r="AH10" s="158" t="e">
        <f t="shared" si="22"/>
        <v>#VALUE!</v>
      </c>
      <c r="AI10" s="158" t="e">
        <f t="shared" si="23"/>
        <v>#VALUE!</v>
      </c>
      <c r="AJ10" s="158" t="e">
        <f t="shared" si="24"/>
        <v>#VALUE!</v>
      </c>
      <c r="AK10" s="158" t="e">
        <f t="shared" si="25"/>
        <v>#VALUE!</v>
      </c>
      <c r="AL10" s="158" t="e">
        <f t="shared" si="26"/>
        <v>#VALUE!</v>
      </c>
      <c r="AM10" s="162" t="str">
        <f>IF(COUNTA(E10:F10:H10)&lt;3,"",(IF(AH10=TRUE,$AH$5,IF(AI10=TRUE,$AI$5,IF(AJ10=TRUE,$AJ$5,IF(AK10=TRUE,$AK$5,IF(AL10=TRUE,$AL$5,"Aucune")))))))</f>
        <v/>
      </c>
      <c r="AN10" s="158" t="e">
        <f t="shared" si="27"/>
        <v>#VALUE!</v>
      </c>
      <c r="AO10" s="158" t="e">
        <f t="shared" si="28"/>
        <v>#VALUE!</v>
      </c>
      <c r="AP10" s="158" t="e">
        <f t="shared" si="29"/>
        <v>#VALUE!</v>
      </c>
      <c r="AQ10" s="162" t="str">
        <f>IF(COUNTA(E10:F10:H10)&lt;3,"",(IF(AN10=TRUE,$AN$5,IF(AO10=TRUE,$AO$5,IF(AP10=TRUE,$AP$5,"Aucune action requise")))))</f>
        <v/>
      </c>
      <c r="AR10" s="158" t="e">
        <f t="shared" si="30"/>
        <v>#VALUE!</v>
      </c>
      <c r="AS10" s="158" t="e">
        <f t="shared" si="31"/>
        <v>#VALUE!</v>
      </c>
      <c r="AT10" s="158" t="e">
        <f t="shared" si="32"/>
        <v>#VALUE!</v>
      </c>
      <c r="AU10" s="158" t="e">
        <f t="shared" si="33"/>
        <v>#VALUE!</v>
      </c>
      <c r="AV10" s="162" t="str">
        <f>IF(COUNTA(E10:F10:H10)&lt;3,"",(IF(AR10=TRUE,$AR$5,IF(AS10=TRUE,$AS$5,IF(AT10=TRUE,$AT$5,IF(AU10=TRUE,$AU$5,"Aucun"))))))</f>
        <v/>
      </c>
      <c r="AW10" s="163"/>
      <c r="AX10" s="313"/>
      <c r="AY10" s="71"/>
    </row>
    <row r="11" spans="1:51" s="57" customFormat="1" ht="114" customHeight="1" thickBot="1" x14ac:dyDescent="0.4">
      <c r="A11" s="56"/>
      <c r="B11" s="379" t="s">
        <v>134</v>
      </c>
      <c r="C11" s="394" t="s">
        <v>389</v>
      </c>
      <c r="D11" s="256"/>
      <c r="E11" s="256"/>
      <c r="F11" s="278"/>
      <c r="G11" s="278"/>
      <c r="H11" s="296"/>
      <c r="I11" s="296"/>
      <c r="J11" s="207" t="str">
        <f t="shared" si="0"/>
        <v/>
      </c>
      <c r="K11" s="208">
        <f t="shared" si="1"/>
        <v>0</v>
      </c>
      <c r="L11" s="208" t="b">
        <f t="shared" si="2"/>
        <v>0</v>
      </c>
      <c r="M11" s="208" t="b">
        <f t="shared" si="3"/>
        <v>0</v>
      </c>
      <c r="N11" s="208" t="b">
        <f t="shared" si="4"/>
        <v>0</v>
      </c>
      <c r="O11" s="208" t="b">
        <f t="shared" si="5"/>
        <v>0</v>
      </c>
      <c r="P11" s="208" t="b">
        <f t="shared" si="6"/>
        <v>0</v>
      </c>
      <c r="Q11" s="208" t="b">
        <f t="shared" si="7"/>
        <v>0</v>
      </c>
      <c r="R11" s="208" t="b">
        <f t="shared" si="8"/>
        <v>0</v>
      </c>
      <c r="S11" s="209" t="str">
        <f t="shared" si="9"/>
        <v/>
      </c>
      <c r="T11" s="210" t="str">
        <f t="shared" si="10"/>
        <v/>
      </c>
      <c r="U11" s="211" t="e">
        <f t="shared" si="11"/>
        <v>#VALUE!</v>
      </c>
      <c r="V11" s="208" t="e">
        <f t="shared" si="12"/>
        <v>#VALUE!</v>
      </c>
      <c r="W11" s="208" t="e">
        <f t="shared" si="13"/>
        <v>#VALUE!</v>
      </c>
      <c r="X11" s="208" t="e">
        <f t="shared" si="14"/>
        <v>#VALUE!</v>
      </c>
      <c r="Y11" s="208" t="e">
        <f t="shared" si="15"/>
        <v>#VALUE!</v>
      </c>
      <c r="Z11" s="208" t="e">
        <f t="shared" si="16"/>
        <v>#VALUE!</v>
      </c>
      <c r="AA11" s="212" t="str">
        <f>IF(COUNTA(E11:F11:H11)&lt;3,"",(IF(V11=TRUE,$V$5,IF(W11=TRUE,$W$5,IF(X11=TRUE,$X$5,IF(Y11=TRUE,$Y$5,"Non"))))))</f>
        <v/>
      </c>
      <c r="AB11" s="208" t="e">
        <f t="shared" si="17"/>
        <v>#VALUE!</v>
      </c>
      <c r="AC11" s="208" t="e">
        <f t="shared" si="18"/>
        <v>#VALUE!</v>
      </c>
      <c r="AD11" s="208" t="e">
        <f t="shared" si="19"/>
        <v>#VALUE!</v>
      </c>
      <c r="AE11" s="208" t="e">
        <f t="shared" si="20"/>
        <v>#VALUE!</v>
      </c>
      <c r="AF11" s="208" t="e">
        <f t="shared" si="21"/>
        <v>#VALUE!</v>
      </c>
      <c r="AG11" s="212" t="str">
        <f>IF(COUNTA(E11:F11:H11)&lt;3,"",(IF(AB11=TRUE,$AB$5,IF(AC11=TRUE,$AC$5,IF(AD11=TRUE,$AD$5,IF(AE11=TRUE,$AE$5,IF(AF11=TRUE,$AF$5,"Aucune")))))))</f>
        <v/>
      </c>
      <c r="AH11" s="208" t="e">
        <f t="shared" si="22"/>
        <v>#VALUE!</v>
      </c>
      <c r="AI11" s="208" t="e">
        <f t="shared" si="23"/>
        <v>#VALUE!</v>
      </c>
      <c r="AJ11" s="208" t="e">
        <f t="shared" si="24"/>
        <v>#VALUE!</v>
      </c>
      <c r="AK11" s="208" t="e">
        <f t="shared" si="25"/>
        <v>#VALUE!</v>
      </c>
      <c r="AL11" s="208" t="e">
        <f t="shared" si="26"/>
        <v>#VALUE!</v>
      </c>
      <c r="AM11" s="212" t="str">
        <f>IF(COUNTA(E11:F11:H11)&lt;3,"",(IF(AH11=TRUE,$AH$5,IF(AI11=TRUE,$AI$5,IF(AJ11=TRUE,$AJ$5,IF(AK11=TRUE,$AK$5,IF(AL11=TRUE,$AL$5,"Aucune")))))))</f>
        <v/>
      </c>
      <c r="AN11" s="208" t="e">
        <f t="shared" si="27"/>
        <v>#VALUE!</v>
      </c>
      <c r="AO11" s="208" t="e">
        <f t="shared" si="28"/>
        <v>#VALUE!</v>
      </c>
      <c r="AP11" s="208" t="e">
        <f t="shared" si="29"/>
        <v>#VALUE!</v>
      </c>
      <c r="AQ11" s="212" t="str">
        <f>IF(COUNTA(E11:F11:H11)&lt;3,"",(IF(AN11=TRUE,$AN$5,IF(AO11=TRUE,$AO$5,IF(AP11=TRUE,$AP$5,"Aucune action requise")))))</f>
        <v/>
      </c>
      <c r="AR11" s="208" t="e">
        <f t="shared" si="30"/>
        <v>#VALUE!</v>
      </c>
      <c r="AS11" s="208" t="e">
        <f t="shared" si="31"/>
        <v>#VALUE!</v>
      </c>
      <c r="AT11" s="208" t="e">
        <f t="shared" si="32"/>
        <v>#VALUE!</v>
      </c>
      <c r="AU11" s="208" t="e">
        <f t="shared" si="33"/>
        <v>#VALUE!</v>
      </c>
      <c r="AV11" s="212" t="str">
        <f>IF(COUNTA(E11:F11:H11)&lt;3,"",(IF(AR11=TRUE,$AR$5,IF(AS11=TRUE,$AS$5,IF(AT11=TRUE,$AT$5,IF(AU11=TRUE,$AU$5,"Aucun"))))))</f>
        <v/>
      </c>
      <c r="AW11" s="213"/>
      <c r="AX11" s="314"/>
      <c r="AY11" s="71"/>
    </row>
    <row r="12" spans="1:51" s="57" customFormat="1" ht="114" customHeight="1" x14ac:dyDescent="0.35">
      <c r="A12" s="56"/>
      <c r="B12" s="377" t="s">
        <v>135</v>
      </c>
      <c r="C12" s="395" t="s">
        <v>390</v>
      </c>
      <c r="D12" s="257"/>
      <c r="E12" s="257"/>
      <c r="F12" s="276"/>
      <c r="G12" s="276"/>
      <c r="H12" s="294"/>
      <c r="I12" s="294"/>
      <c r="J12" s="200" t="str">
        <f t="shared" si="0"/>
        <v/>
      </c>
      <c r="K12" s="201">
        <f t="shared" si="1"/>
        <v>0</v>
      </c>
      <c r="L12" s="201" t="b">
        <f t="shared" si="2"/>
        <v>0</v>
      </c>
      <c r="M12" s="201" t="b">
        <f t="shared" si="3"/>
        <v>0</v>
      </c>
      <c r="N12" s="201" t="b">
        <f t="shared" si="4"/>
        <v>0</v>
      </c>
      <c r="O12" s="201" t="b">
        <f t="shared" si="5"/>
        <v>0</v>
      </c>
      <c r="P12" s="201" t="b">
        <f t="shared" si="6"/>
        <v>0</v>
      </c>
      <c r="Q12" s="201" t="b">
        <f t="shared" si="7"/>
        <v>0</v>
      </c>
      <c r="R12" s="201" t="b">
        <f t="shared" si="8"/>
        <v>0</v>
      </c>
      <c r="S12" s="202" t="str">
        <f t="shared" si="9"/>
        <v/>
      </c>
      <c r="T12" s="203" t="str">
        <f t="shared" si="10"/>
        <v/>
      </c>
      <c r="U12" s="204" t="e">
        <f t="shared" si="11"/>
        <v>#VALUE!</v>
      </c>
      <c r="V12" s="201" t="e">
        <f t="shared" si="12"/>
        <v>#VALUE!</v>
      </c>
      <c r="W12" s="201" t="e">
        <f t="shared" si="13"/>
        <v>#VALUE!</v>
      </c>
      <c r="X12" s="201" t="e">
        <f t="shared" si="14"/>
        <v>#VALUE!</v>
      </c>
      <c r="Y12" s="201" t="e">
        <f t="shared" si="15"/>
        <v>#VALUE!</v>
      </c>
      <c r="Z12" s="201" t="e">
        <f t="shared" si="16"/>
        <v>#VALUE!</v>
      </c>
      <c r="AA12" s="205" t="str">
        <f>IF(COUNTA(E12:F12:H12)&lt;3,"",(IF(V12=TRUE,$V$5,IF(W12=TRUE,$W$5,IF(X12=TRUE,$X$5,IF(Y12=TRUE,$Y$5,"Non"))))))</f>
        <v/>
      </c>
      <c r="AB12" s="201" t="e">
        <f t="shared" si="17"/>
        <v>#VALUE!</v>
      </c>
      <c r="AC12" s="201" t="e">
        <f t="shared" si="18"/>
        <v>#VALUE!</v>
      </c>
      <c r="AD12" s="201" t="e">
        <f t="shared" si="19"/>
        <v>#VALUE!</v>
      </c>
      <c r="AE12" s="201" t="e">
        <f t="shared" si="20"/>
        <v>#VALUE!</v>
      </c>
      <c r="AF12" s="201" t="e">
        <f t="shared" si="21"/>
        <v>#VALUE!</v>
      </c>
      <c r="AG12" s="205" t="str">
        <f>IF(COUNTA(E12:F12:H12)&lt;3,"",(IF(AB12=TRUE,$AB$5,IF(AC12=TRUE,$AC$5,IF(AD12=TRUE,$AD$5,IF(AE12=TRUE,$AE$5,IF(AF12=TRUE,$AF$5,"Aucune")))))))</f>
        <v/>
      </c>
      <c r="AH12" s="201" t="e">
        <f t="shared" si="22"/>
        <v>#VALUE!</v>
      </c>
      <c r="AI12" s="201" t="e">
        <f t="shared" si="23"/>
        <v>#VALUE!</v>
      </c>
      <c r="AJ12" s="201" t="e">
        <f t="shared" si="24"/>
        <v>#VALUE!</v>
      </c>
      <c r="AK12" s="201" t="e">
        <f t="shared" si="25"/>
        <v>#VALUE!</v>
      </c>
      <c r="AL12" s="201" t="e">
        <f t="shared" si="26"/>
        <v>#VALUE!</v>
      </c>
      <c r="AM12" s="205" t="str">
        <f>IF(COUNTA(E12:F12:H12)&lt;3,"",(IF(AH12=TRUE,$AH$5,IF(AI12=TRUE,$AI$5,IF(AJ12=TRUE,$AJ$5,IF(AK12=TRUE,$AK$5,IF(AL12=TRUE,$AL$5,"Aucune")))))))</f>
        <v/>
      </c>
      <c r="AN12" s="201" t="e">
        <f t="shared" si="27"/>
        <v>#VALUE!</v>
      </c>
      <c r="AO12" s="201" t="e">
        <f t="shared" si="28"/>
        <v>#VALUE!</v>
      </c>
      <c r="AP12" s="201" t="e">
        <f t="shared" si="29"/>
        <v>#VALUE!</v>
      </c>
      <c r="AQ12" s="205" t="str">
        <f>IF(COUNTA(E12:F12:H12)&lt;3,"",(IF(AN12=TRUE,$AN$5,IF(AO12=TRUE,$AO$5,IF(AP12=TRUE,$AP$5,"Aucune action requise")))))</f>
        <v/>
      </c>
      <c r="AR12" s="201" t="e">
        <f t="shared" si="30"/>
        <v>#VALUE!</v>
      </c>
      <c r="AS12" s="201" t="e">
        <f t="shared" si="31"/>
        <v>#VALUE!</v>
      </c>
      <c r="AT12" s="201" t="e">
        <f t="shared" si="32"/>
        <v>#VALUE!</v>
      </c>
      <c r="AU12" s="201" t="e">
        <f t="shared" si="33"/>
        <v>#VALUE!</v>
      </c>
      <c r="AV12" s="205" t="str">
        <f>IF(COUNTA(E12:F12:H12)&lt;3,"",(IF(AR12=TRUE,$AR$5,IF(AS12=TRUE,$AS$5,IF(AT12=TRUE,$AT$5,IF(AU12=TRUE,$AU$5,"Aucun"))))))</f>
        <v/>
      </c>
      <c r="AW12" s="206"/>
      <c r="AX12" s="312"/>
      <c r="AY12" s="66"/>
    </row>
    <row r="13" spans="1:51" s="57" customFormat="1" ht="114" customHeight="1" x14ac:dyDescent="0.35">
      <c r="A13" s="56"/>
      <c r="B13" s="378" t="s">
        <v>137</v>
      </c>
      <c r="C13" s="386" t="s">
        <v>391</v>
      </c>
      <c r="D13" s="258"/>
      <c r="E13" s="258"/>
      <c r="F13" s="277"/>
      <c r="G13" s="277"/>
      <c r="H13" s="295"/>
      <c r="I13" s="295"/>
      <c r="J13" s="157" t="str">
        <f t="shared" si="0"/>
        <v/>
      </c>
      <c r="K13" s="158">
        <f t="shared" si="1"/>
        <v>0</v>
      </c>
      <c r="L13" s="158" t="b">
        <f t="shared" si="2"/>
        <v>0</v>
      </c>
      <c r="M13" s="158" t="b">
        <f t="shared" si="3"/>
        <v>0</v>
      </c>
      <c r="N13" s="158" t="b">
        <f t="shared" si="4"/>
        <v>0</v>
      </c>
      <c r="O13" s="158" t="b">
        <f t="shared" si="5"/>
        <v>0</v>
      </c>
      <c r="P13" s="158" t="b">
        <f t="shared" si="6"/>
        <v>0</v>
      </c>
      <c r="Q13" s="158" t="b">
        <f t="shared" si="7"/>
        <v>0</v>
      </c>
      <c r="R13" s="158" t="b">
        <f t="shared" si="8"/>
        <v>0</v>
      </c>
      <c r="S13" s="159" t="str">
        <f t="shared" si="9"/>
        <v/>
      </c>
      <c r="T13" s="160" t="str">
        <f t="shared" si="10"/>
        <v/>
      </c>
      <c r="U13" s="161" t="e">
        <f t="shared" si="11"/>
        <v>#VALUE!</v>
      </c>
      <c r="V13" s="158" t="e">
        <f t="shared" si="12"/>
        <v>#VALUE!</v>
      </c>
      <c r="W13" s="158" t="e">
        <f t="shared" si="13"/>
        <v>#VALUE!</v>
      </c>
      <c r="X13" s="158" t="e">
        <f t="shared" si="14"/>
        <v>#VALUE!</v>
      </c>
      <c r="Y13" s="158" t="e">
        <f t="shared" si="15"/>
        <v>#VALUE!</v>
      </c>
      <c r="Z13" s="158" t="e">
        <f t="shared" si="16"/>
        <v>#VALUE!</v>
      </c>
      <c r="AA13" s="162" t="str">
        <f>IF(COUNTA(E13:F13:H13)&lt;3,"",(IF(V13=TRUE,$V$5,IF(W13=TRUE,$W$5,IF(X13=TRUE,$X$5,IF(Y13=TRUE,$Y$5,"Non"))))))</f>
        <v/>
      </c>
      <c r="AB13" s="158" t="e">
        <f t="shared" si="17"/>
        <v>#VALUE!</v>
      </c>
      <c r="AC13" s="158" t="e">
        <f t="shared" si="18"/>
        <v>#VALUE!</v>
      </c>
      <c r="AD13" s="158" t="e">
        <f t="shared" si="19"/>
        <v>#VALUE!</v>
      </c>
      <c r="AE13" s="158" t="e">
        <f t="shared" si="20"/>
        <v>#VALUE!</v>
      </c>
      <c r="AF13" s="158" t="e">
        <f t="shared" si="21"/>
        <v>#VALUE!</v>
      </c>
      <c r="AG13" s="162" t="str">
        <f>IF(COUNTA(E13:F13:H13)&lt;3,"",(IF(AB13=TRUE,$AB$5,IF(AC13=TRUE,$AC$5,IF(AD13=TRUE,$AD$5,IF(AE13=TRUE,$AE$5,IF(AF13=TRUE,$AF$5,"Aucune")))))))</f>
        <v/>
      </c>
      <c r="AH13" s="158" t="e">
        <f t="shared" si="22"/>
        <v>#VALUE!</v>
      </c>
      <c r="AI13" s="158" t="e">
        <f t="shared" si="23"/>
        <v>#VALUE!</v>
      </c>
      <c r="AJ13" s="158" t="e">
        <f t="shared" si="24"/>
        <v>#VALUE!</v>
      </c>
      <c r="AK13" s="158" t="e">
        <f t="shared" si="25"/>
        <v>#VALUE!</v>
      </c>
      <c r="AL13" s="158" t="e">
        <f t="shared" si="26"/>
        <v>#VALUE!</v>
      </c>
      <c r="AM13" s="162" t="str">
        <f>IF(COUNTA(E13:F13:H13)&lt;3,"",(IF(AH13=TRUE,$AH$5,IF(AI13=TRUE,$AI$5,IF(AJ13=TRUE,$AJ$5,IF(AK13=TRUE,$AK$5,IF(AL13=TRUE,$AL$5,"Aucune")))))))</f>
        <v/>
      </c>
      <c r="AN13" s="158" t="e">
        <f t="shared" si="27"/>
        <v>#VALUE!</v>
      </c>
      <c r="AO13" s="158" t="e">
        <f t="shared" si="28"/>
        <v>#VALUE!</v>
      </c>
      <c r="AP13" s="158" t="e">
        <f t="shared" si="29"/>
        <v>#VALUE!</v>
      </c>
      <c r="AQ13" s="162" t="str">
        <f>IF(COUNTA(E13:F13:H13)&lt;3,"",(IF(AN13=TRUE,$AN$5,IF(AO13=TRUE,$AO$5,IF(AP13=TRUE,$AP$5,"Aucune action requise")))))</f>
        <v/>
      </c>
      <c r="AR13" s="158" t="e">
        <f t="shared" si="30"/>
        <v>#VALUE!</v>
      </c>
      <c r="AS13" s="158" t="e">
        <f t="shared" si="31"/>
        <v>#VALUE!</v>
      </c>
      <c r="AT13" s="158" t="e">
        <f t="shared" si="32"/>
        <v>#VALUE!</v>
      </c>
      <c r="AU13" s="158" t="e">
        <f t="shared" si="33"/>
        <v>#VALUE!</v>
      </c>
      <c r="AV13" s="162" t="str">
        <f>IF(COUNTA(E13:F13:H13)&lt;3,"",(IF(AR13=TRUE,$AR$5,IF(AS13=TRUE,$AS$5,IF(AT13=TRUE,$AT$5,IF(AU13=TRUE,$AU$5,"Aucun"))))))</f>
        <v/>
      </c>
      <c r="AW13" s="163"/>
      <c r="AX13" s="313"/>
      <c r="AY13" s="67"/>
    </row>
    <row r="14" spans="1:51" s="57" customFormat="1" ht="114" customHeight="1" thickBot="1" x14ac:dyDescent="0.4">
      <c r="A14" s="56"/>
      <c r="B14" s="374" t="s">
        <v>138</v>
      </c>
      <c r="C14" s="380" t="s">
        <v>392</v>
      </c>
      <c r="D14" s="255"/>
      <c r="E14" s="255"/>
      <c r="F14" s="273"/>
      <c r="G14" s="273"/>
      <c r="H14" s="291"/>
      <c r="I14" s="291"/>
      <c r="J14" s="136" t="str">
        <f t="shared" si="0"/>
        <v/>
      </c>
      <c r="K14" s="137">
        <f t="shared" si="1"/>
        <v>0</v>
      </c>
      <c r="L14" s="137" t="b">
        <f t="shared" si="2"/>
        <v>0</v>
      </c>
      <c r="M14" s="137" t="b">
        <f t="shared" si="3"/>
        <v>0</v>
      </c>
      <c r="N14" s="137" t="b">
        <f t="shared" si="4"/>
        <v>0</v>
      </c>
      <c r="O14" s="137" t="b">
        <f t="shared" si="5"/>
        <v>0</v>
      </c>
      <c r="P14" s="137" t="b">
        <f t="shared" si="6"/>
        <v>0</v>
      </c>
      <c r="Q14" s="137" t="b">
        <f t="shared" si="7"/>
        <v>0</v>
      </c>
      <c r="R14" s="137" t="b">
        <f t="shared" si="8"/>
        <v>0</v>
      </c>
      <c r="S14" s="138" t="str">
        <f t="shared" si="9"/>
        <v/>
      </c>
      <c r="T14" s="139" t="str">
        <f t="shared" si="10"/>
        <v/>
      </c>
      <c r="U14" s="140" t="e">
        <f t="shared" si="11"/>
        <v>#VALUE!</v>
      </c>
      <c r="V14" s="137" t="e">
        <f t="shared" si="12"/>
        <v>#VALUE!</v>
      </c>
      <c r="W14" s="137" t="e">
        <f t="shared" si="13"/>
        <v>#VALUE!</v>
      </c>
      <c r="X14" s="137" t="e">
        <f t="shared" si="14"/>
        <v>#VALUE!</v>
      </c>
      <c r="Y14" s="137" t="e">
        <f t="shared" si="15"/>
        <v>#VALUE!</v>
      </c>
      <c r="Z14" s="137" t="e">
        <f t="shared" si="16"/>
        <v>#VALUE!</v>
      </c>
      <c r="AA14" s="141" t="str">
        <f>IF(COUNTA(E14:F14:H14)&lt;3,"",(IF(V14=TRUE,$V$5,IF(W14=TRUE,$W$5,IF(X14=TRUE,$X$5,IF(Y14=TRUE,$Y$5,"Non"))))))</f>
        <v/>
      </c>
      <c r="AB14" s="137" t="e">
        <f t="shared" si="17"/>
        <v>#VALUE!</v>
      </c>
      <c r="AC14" s="137" t="e">
        <f t="shared" si="18"/>
        <v>#VALUE!</v>
      </c>
      <c r="AD14" s="137" t="e">
        <f t="shared" si="19"/>
        <v>#VALUE!</v>
      </c>
      <c r="AE14" s="137" t="e">
        <f t="shared" si="20"/>
        <v>#VALUE!</v>
      </c>
      <c r="AF14" s="137" t="e">
        <f t="shared" si="21"/>
        <v>#VALUE!</v>
      </c>
      <c r="AG14" s="141" t="str">
        <f>IF(COUNTA(E14:F14:H14)&lt;3,"",(IF(AB14=TRUE,$AB$5,IF(AC14=TRUE,$AC$5,IF(AD14=TRUE,$AD$5,IF(AE14=TRUE,$AE$5,IF(AF14=TRUE,$AF$5,"Aucune")))))))</f>
        <v/>
      </c>
      <c r="AH14" s="137" t="e">
        <f t="shared" si="22"/>
        <v>#VALUE!</v>
      </c>
      <c r="AI14" s="137" t="e">
        <f t="shared" si="23"/>
        <v>#VALUE!</v>
      </c>
      <c r="AJ14" s="137" t="e">
        <f t="shared" si="24"/>
        <v>#VALUE!</v>
      </c>
      <c r="AK14" s="137" t="e">
        <f t="shared" si="25"/>
        <v>#VALUE!</v>
      </c>
      <c r="AL14" s="137" t="e">
        <f t="shared" si="26"/>
        <v>#VALUE!</v>
      </c>
      <c r="AM14" s="141" t="str">
        <f>IF(COUNTA(E14:F14:H14)&lt;3,"",(IF(AH14=TRUE,$AH$5,IF(AI14=TRUE,$AI$5,IF(AJ14=TRUE,$AJ$5,IF(AK14=TRUE,$AK$5,IF(AL14=TRUE,$AL$5,"Aucune")))))))</f>
        <v/>
      </c>
      <c r="AN14" s="137" t="e">
        <f t="shared" si="27"/>
        <v>#VALUE!</v>
      </c>
      <c r="AO14" s="137" t="e">
        <f t="shared" si="28"/>
        <v>#VALUE!</v>
      </c>
      <c r="AP14" s="137" t="e">
        <f t="shared" si="29"/>
        <v>#VALUE!</v>
      </c>
      <c r="AQ14" s="141" t="str">
        <f>IF(COUNTA(E14:F14:H14)&lt;3,"",(IF(AN14=TRUE,$AN$5,IF(AO14=TRUE,$AO$5,IF(AP14=TRUE,$AP$5,"Aucune action requise")))))</f>
        <v/>
      </c>
      <c r="AR14" s="137" t="e">
        <f t="shared" si="30"/>
        <v>#VALUE!</v>
      </c>
      <c r="AS14" s="137" t="e">
        <f t="shared" si="31"/>
        <v>#VALUE!</v>
      </c>
      <c r="AT14" s="137" t="e">
        <f t="shared" si="32"/>
        <v>#VALUE!</v>
      </c>
      <c r="AU14" s="137" t="e">
        <f t="shared" si="33"/>
        <v>#VALUE!</v>
      </c>
      <c r="AV14" s="141" t="str">
        <f>IF(COUNTA(E14:F14:H14)&lt;3,"",(IF(AR14=TRUE,$AR$5,IF(AS14=TRUE,$AS$5,IF(AT14=TRUE,$AT$5,IF(AU14=TRUE,$AU$5,"Aucun"))))))</f>
        <v/>
      </c>
      <c r="AW14" s="142"/>
      <c r="AX14" s="309"/>
      <c r="AY14" s="166"/>
    </row>
  </sheetData>
  <mergeCells count="8">
    <mergeCell ref="B2:AX2"/>
    <mergeCell ref="B6:AY6"/>
    <mergeCell ref="B3:AY3"/>
    <mergeCell ref="B4:C5"/>
    <mergeCell ref="D4:E4"/>
    <mergeCell ref="F4:G4"/>
    <mergeCell ref="H4:I4"/>
    <mergeCell ref="AX4:AY4"/>
  </mergeCells>
  <conditionalFormatting sqref="A4 I7:I14">
    <cfRule type="expression" dxfId="6968" priority="175" stopIfTrue="1">
      <formula>ISTEXT(A4)</formula>
    </cfRule>
    <cfRule type="expression" dxfId="6967" priority="176">
      <formula>FIND("Agir",B4)</formula>
    </cfRule>
    <cfRule type="expression" dxfId="6966" priority="177">
      <formula>FIND("Réagir",B4)</formula>
    </cfRule>
  </conditionalFormatting>
  <conditionalFormatting sqref="A4">
    <cfRule type="expression" dxfId="6965" priority="172" stopIfTrue="1">
      <formula>ISTEXT(A4)</formula>
    </cfRule>
    <cfRule type="expression" dxfId="6964" priority="173">
      <formula>FIND("Agir",B4)</formula>
    </cfRule>
    <cfRule type="expression" dxfId="6963" priority="174">
      <formula>FIND("Réagir",B4)</formula>
    </cfRule>
  </conditionalFormatting>
  <conditionalFormatting sqref="A4">
    <cfRule type="expression" dxfId="6962" priority="169" stopIfTrue="1">
      <formula>ISTEXT(A4)</formula>
    </cfRule>
    <cfRule type="expression" dxfId="6961" priority="170">
      <formula>FIND("Agir",B4)</formula>
    </cfRule>
    <cfRule type="expression" dxfId="6960" priority="171">
      <formula>FIND("Réagir",B4)</formula>
    </cfRule>
  </conditionalFormatting>
  <conditionalFormatting sqref="I7 AA7:AA14 AG7:AG14 AM7:AM14 AQ7:AQ14 AV7:AY14 I8:J14">
    <cfRule type="containsText" dxfId="6959" priority="166" stopIfTrue="1" operator="containsText" text="Première">
      <formula>NOT(ISERROR(SEARCH("Première",I7)))</formula>
    </cfRule>
    <cfRule type="containsText" dxfId="6958" priority="167" stopIfTrue="1" operator="containsText" text="Seconde">
      <formula>NOT(ISERROR(SEARCH("Seconde",I7)))</formula>
    </cfRule>
    <cfRule type="containsText" dxfId="6957" priority="168" stopIfTrue="1" operator="containsText" text="Terme">
      <formula>NOT(ISERROR(SEARCH("Terme",I7)))</formula>
    </cfRule>
  </conditionalFormatting>
  <conditionalFormatting sqref="F7:F14">
    <cfRule type="expression" dxfId="6956" priority="164" stopIfTrue="1">
      <formula>ISTEXT(F7)</formula>
    </cfRule>
    <cfRule type="expression" dxfId="6955" priority="165">
      <formula>FIND("Conforter",I7)</formula>
    </cfRule>
  </conditionalFormatting>
  <conditionalFormatting sqref="G7:G14">
    <cfRule type="expression" dxfId="6954" priority="161" stopIfTrue="1">
      <formula>ISTEXT(G7)</formula>
    </cfRule>
    <cfRule type="expression" dxfId="6953" priority="162">
      <formula>FIND("Agir",I7)</formula>
    </cfRule>
    <cfRule type="expression" dxfId="6952" priority="163">
      <formula>FIND("Réagir",I7)</formula>
    </cfRule>
  </conditionalFormatting>
  <conditionalFormatting sqref="G7:H14">
    <cfRule type="expression" dxfId="6951" priority="159" stopIfTrue="1">
      <formula>ISTEXT(G7)</formula>
    </cfRule>
    <cfRule type="expression" dxfId="6950" priority="160">
      <formula>FIND("Conforter",J7)</formula>
    </cfRule>
  </conditionalFormatting>
  <conditionalFormatting sqref="J8:J14">
    <cfRule type="containsText" dxfId="6949" priority="158" stopIfTrue="1" operator="containsText" text="Non">
      <formula>NOT(ISERROR(SEARCH("Non",J8)))</formula>
    </cfRule>
  </conditionalFormatting>
  <conditionalFormatting sqref="I9">
    <cfRule type="expression" dxfId="6948" priority="155" stopIfTrue="1">
      <formula>ISTEXT(I9)</formula>
    </cfRule>
    <cfRule type="expression" dxfId="6947" priority="156">
      <formula>FIND("Agir",J9)</formula>
    </cfRule>
    <cfRule type="expression" dxfId="6946" priority="157">
      <formula>FIND("Réagir",J9)</formula>
    </cfRule>
  </conditionalFormatting>
  <conditionalFormatting sqref="G9:H9">
    <cfRule type="expression" dxfId="6945" priority="153" stopIfTrue="1">
      <formula>ISTEXT(G9)</formula>
    </cfRule>
    <cfRule type="expression" dxfId="6944" priority="154">
      <formula>FIND("Conforter",J9)</formula>
    </cfRule>
  </conditionalFormatting>
  <conditionalFormatting sqref="I10">
    <cfRule type="expression" dxfId="6943" priority="150" stopIfTrue="1">
      <formula>ISTEXT(I10)</formula>
    </cfRule>
    <cfRule type="expression" dxfId="6942" priority="151">
      <formula>FIND("Agir",J10)</formula>
    </cfRule>
    <cfRule type="expression" dxfId="6941" priority="152">
      <formula>FIND("Réagir",J10)</formula>
    </cfRule>
  </conditionalFormatting>
  <conditionalFormatting sqref="G10:H10">
    <cfRule type="expression" dxfId="6940" priority="148" stopIfTrue="1">
      <formula>ISTEXT(G10)</formula>
    </cfRule>
    <cfRule type="expression" dxfId="6939" priority="149">
      <formula>FIND("Conforter",J10)</formula>
    </cfRule>
  </conditionalFormatting>
  <conditionalFormatting sqref="I11">
    <cfRule type="expression" dxfId="6938" priority="145" stopIfTrue="1">
      <formula>ISTEXT(I11)</formula>
    </cfRule>
    <cfRule type="expression" dxfId="6937" priority="146">
      <formula>FIND("Agir",J11)</formula>
    </cfRule>
    <cfRule type="expression" dxfId="6936" priority="147">
      <formula>FIND("Réagir",J11)</formula>
    </cfRule>
  </conditionalFormatting>
  <conditionalFormatting sqref="G11:H11">
    <cfRule type="expression" dxfId="6935" priority="143" stopIfTrue="1">
      <formula>ISTEXT(G11)</formula>
    </cfRule>
    <cfRule type="expression" dxfId="6934" priority="144">
      <formula>FIND("Conforter",J11)</formula>
    </cfRule>
  </conditionalFormatting>
  <conditionalFormatting sqref="I12">
    <cfRule type="expression" dxfId="6933" priority="140" stopIfTrue="1">
      <formula>ISTEXT(I12)</formula>
    </cfRule>
    <cfRule type="expression" dxfId="6932" priority="141">
      <formula>FIND("Agir",J12)</formula>
    </cfRule>
    <cfRule type="expression" dxfId="6931" priority="142">
      <formula>FIND("Réagir",J12)</formula>
    </cfRule>
  </conditionalFormatting>
  <conditionalFormatting sqref="G12:H12">
    <cfRule type="expression" dxfId="6930" priority="138" stopIfTrue="1">
      <formula>ISTEXT(G12)</formula>
    </cfRule>
    <cfRule type="expression" dxfId="6929" priority="139">
      <formula>FIND("Conforter",J12)</formula>
    </cfRule>
  </conditionalFormatting>
  <conditionalFormatting sqref="I13">
    <cfRule type="expression" dxfId="6928" priority="135" stopIfTrue="1">
      <formula>ISTEXT(I13)</formula>
    </cfRule>
    <cfRule type="expression" dxfId="6927" priority="136">
      <formula>FIND("Agir",J13)</formula>
    </cfRule>
    <cfRule type="expression" dxfId="6926" priority="137">
      <formula>FIND("Réagir",J13)</formula>
    </cfRule>
  </conditionalFormatting>
  <conditionalFormatting sqref="G13:H13">
    <cfRule type="expression" dxfId="6925" priority="133" stopIfTrue="1">
      <formula>ISTEXT(G13)</formula>
    </cfRule>
    <cfRule type="expression" dxfId="6924" priority="134">
      <formula>FIND("Conforter",J13)</formula>
    </cfRule>
  </conditionalFormatting>
  <conditionalFormatting sqref="I14">
    <cfRule type="expression" dxfId="6923" priority="130" stopIfTrue="1">
      <formula>ISTEXT(I14)</formula>
    </cfRule>
    <cfRule type="expression" dxfId="6922" priority="131">
      <formula>FIND("Agir",J14)</formula>
    </cfRule>
    <cfRule type="expression" dxfId="6921" priority="132">
      <formula>FIND("Réagir",J14)</formula>
    </cfRule>
  </conditionalFormatting>
  <conditionalFormatting sqref="G14:H14">
    <cfRule type="expression" dxfId="6920" priority="128" stopIfTrue="1">
      <formula>ISTEXT(G14)</formula>
    </cfRule>
    <cfRule type="expression" dxfId="6919" priority="129">
      <formula>FIND("Conforter",J14)</formula>
    </cfRule>
  </conditionalFormatting>
  <conditionalFormatting sqref="I8">
    <cfRule type="expression" dxfId="6918" priority="125" stopIfTrue="1">
      <formula>ISTEXT(I8)</formula>
    </cfRule>
    <cfRule type="expression" dxfId="6917" priority="126">
      <formula>FIND("Agir",J8)</formula>
    </cfRule>
    <cfRule type="expression" dxfId="6916" priority="127">
      <formula>FIND("Réagir",J8)</formula>
    </cfRule>
  </conditionalFormatting>
  <conditionalFormatting sqref="J7:J14">
    <cfRule type="containsText" dxfId="6915" priority="118" operator="containsText" text="Intervention prioritaire">
      <formula>NOT(ISERROR(SEARCH("Intervention prioritaire",J7)))</formula>
    </cfRule>
    <cfRule type="containsText" dxfId="6914" priority="119" stopIfTrue="1" operator="containsText" text="Non pertinent">
      <formula>NOT(ISERROR(SEARCH("Non pertinent",J7)))</formula>
    </cfRule>
    <cfRule type="containsText" dxfId="6913" priority="120" stopIfTrue="1" operator="containsText" text="consolidation">
      <formula>NOT(ISERROR(SEARCH("consolidation",J7)))</formula>
    </cfRule>
    <cfRule type="containsText" dxfId="6912" priority="121" stopIfTrue="1" operator="containsText" text="Non Prioritaire">
      <formula>NOT(ISERROR(SEARCH("Non Prioritaire",J7)))</formula>
    </cfRule>
    <cfRule type="containsText" dxfId="6911" priority="122" stopIfTrue="1" operator="containsText" text="Urgent">
      <formula>NOT(ISERROR(SEARCH("Urgent",J7)))</formula>
    </cfRule>
    <cfRule type="containsText" dxfId="6910" priority="123" stopIfTrue="1" operator="containsText" text="moyen">
      <formula>NOT(ISERROR(SEARCH("moyen",J7)))</formula>
    </cfRule>
    <cfRule type="containsText" dxfId="6909" priority="124" stopIfTrue="1" operator="containsText" text="long">
      <formula>NOT(ISERROR(SEARCH("long",J7)))</formula>
    </cfRule>
  </conditionalFormatting>
  <conditionalFormatting sqref="D7:D14">
    <cfRule type="expression" dxfId="6908" priority="115" stopIfTrue="1">
      <formula>ISTEXT(D7)</formula>
    </cfRule>
    <cfRule type="expression" dxfId="6907" priority="116">
      <formula>FIND("Agir",E7)</formula>
    </cfRule>
    <cfRule type="expression" dxfId="6906" priority="117">
      <formula>FIND("Réagir",E7)</formula>
    </cfRule>
  </conditionalFormatting>
  <conditionalFormatting sqref="D8:D14">
    <cfRule type="expression" dxfId="6905" priority="113" stopIfTrue="1">
      <formula>ISTEXT(D8)</formula>
    </cfRule>
    <cfRule type="expression" dxfId="6904" priority="114">
      <formula>FIND("Conforter",F8)</formula>
    </cfRule>
  </conditionalFormatting>
  <conditionalFormatting sqref="D7">
    <cfRule type="expression" dxfId="6903" priority="111" stopIfTrue="1">
      <formula>ISTEXT(D7)</formula>
    </cfRule>
    <cfRule type="expression" dxfId="6902" priority="112">
      <formula>FIND("Conforter",F7)</formula>
    </cfRule>
  </conditionalFormatting>
  <conditionalFormatting sqref="D9">
    <cfRule type="expression" dxfId="6901" priority="109" stopIfTrue="1">
      <formula>ISTEXT(D9)</formula>
    </cfRule>
    <cfRule type="expression" dxfId="6900" priority="110">
      <formula>FIND("Conforter",F9)</formula>
    </cfRule>
  </conditionalFormatting>
  <conditionalFormatting sqref="D10">
    <cfRule type="expression" dxfId="6899" priority="107" stopIfTrue="1">
      <formula>ISTEXT(D10)</formula>
    </cfRule>
    <cfRule type="expression" dxfId="6898" priority="108">
      <formula>FIND("Conforter",F10)</formula>
    </cfRule>
  </conditionalFormatting>
  <conditionalFormatting sqref="D11">
    <cfRule type="expression" dxfId="6897" priority="105" stopIfTrue="1">
      <formula>ISTEXT(D11)</formula>
    </cfRule>
    <cfRule type="expression" dxfId="6896" priority="106">
      <formula>FIND("Conforter",F11)</formula>
    </cfRule>
  </conditionalFormatting>
  <conditionalFormatting sqref="D12">
    <cfRule type="expression" dxfId="6895" priority="103" stopIfTrue="1">
      <formula>ISTEXT(D12)</formula>
    </cfRule>
    <cfRule type="expression" dxfId="6894" priority="104">
      <formula>FIND("Conforter",F12)</formula>
    </cfRule>
  </conditionalFormatting>
  <conditionalFormatting sqref="D13">
    <cfRule type="expression" dxfId="6893" priority="101" stopIfTrue="1">
      <formula>ISTEXT(D13)</formula>
    </cfRule>
    <cfRule type="expression" dxfId="6892" priority="102">
      <formula>FIND("Conforter",F13)</formula>
    </cfRule>
  </conditionalFormatting>
  <conditionalFormatting sqref="D14">
    <cfRule type="expression" dxfId="6891" priority="99" stopIfTrue="1">
      <formula>ISTEXT(D14)</formula>
    </cfRule>
    <cfRule type="expression" dxfId="6890" priority="100">
      <formula>FIND("Conforter",F14)</formula>
    </cfRule>
  </conditionalFormatting>
  <conditionalFormatting sqref="H7:H14">
    <cfRule type="expression" dxfId="6889" priority="96" stopIfTrue="1">
      <formula>ISTEXT(H7)</formula>
    </cfRule>
    <cfRule type="expression" dxfId="6888" priority="97">
      <formula>FIND("Agir",J7)</formula>
    </cfRule>
    <cfRule type="expression" dxfId="6887" priority="98">
      <formula>FIND("Réagir",J7)</formula>
    </cfRule>
  </conditionalFormatting>
  <conditionalFormatting sqref="AX7:AY14">
    <cfRule type="expression" dxfId="6886" priority="93" stopIfTrue="1">
      <formula>ISTEXT(AX7)</formula>
    </cfRule>
    <cfRule type="expression" dxfId="6885" priority="94">
      <formula>FIND("Agir",#REF!)</formula>
    </cfRule>
    <cfRule type="expression" dxfId="6884" priority="95">
      <formula>FIND("Réagir",#REF!)</formula>
    </cfRule>
  </conditionalFormatting>
  <conditionalFormatting sqref="AM7:AM14 AQ7:AQ14 AV7:AV14">
    <cfRule type="expression" dxfId="6883" priority="90" stopIfTrue="1">
      <formula>ISTEXT(AM7)</formula>
    </cfRule>
    <cfRule type="expression" dxfId="6882" priority="91">
      <formula>FIND("Agir",#REF!)</formula>
    </cfRule>
    <cfRule type="expression" dxfId="6881" priority="92">
      <formula>FIND("Réagir",#REF!)</formula>
    </cfRule>
  </conditionalFormatting>
  <conditionalFormatting sqref="H7">
    <cfRule type="expression" dxfId="6880" priority="88" stopIfTrue="1">
      <formula>ISTEXT(H7)</formula>
    </cfRule>
    <cfRule type="expression" dxfId="6879" priority="89">
      <formula>FIND("Conforter",J7)</formula>
    </cfRule>
  </conditionalFormatting>
  <conditionalFormatting sqref="AQ7:AQ14">
    <cfRule type="expression" dxfId="6878" priority="85" stopIfTrue="1">
      <formula>ISTEXT(AQ7)</formula>
    </cfRule>
    <cfRule type="expression" dxfId="6877" priority="86">
      <formula>FIND("Agir",AV7)</formula>
    </cfRule>
    <cfRule type="expression" dxfId="6876" priority="87">
      <formula>FIND("Réagir",AV7)</formula>
    </cfRule>
  </conditionalFormatting>
  <conditionalFormatting sqref="AQ9">
    <cfRule type="expression" dxfId="6875" priority="82" stopIfTrue="1">
      <formula>ISTEXT(AQ9)</formula>
    </cfRule>
    <cfRule type="expression" dxfId="6874" priority="83">
      <formula>FIND("Agir",AV9)</formula>
    </cfRule>
    <cfRule type="expression" dxfId="6873" priority="84">
      <formula>FIND("Réagir",AV9)</formula>
    </cfRule>
  </conditionalFormatting>
  <conditionalFormatting sqref="AQ10">
    <cfRule type="expression" dxfId="6872" priority="79" stopIfTrue="1">
      <formula>ISTEXT(AQ10)</formula>
    </cfRule>
    <cfRule type="expression" dxfId="6871" priority="80">
      <formula>FIND("Agir",AV10)</formula>
    </cfRule>
    <cfRule type="expression" dxfId="6870" priority="81">
      <formula>FIND("Réagir",AV10)</formula>
    </cfRule>
  </conditionalFormatting>
  <conditionalFormatting sqref="AQ11">
    <cfRule type="expression" dxfId="6869" priority="76" stopIfTrue="1">
      <formula>ISTEXT(AQ11)</formula>
    </cfRule>
    <cfRule type="expression" dxfId="6868" priority="77">
      <formula>FIND("Agir",AV11)</formula>
    </cfRule>
    <cfRule type="expression" dxfId="6867" priority="78">
      <formula>FIND("Réagir",AV11)</formula>
    </cfRule>
  </conditionalFormatting>
  <conditionalFormatting sqref="AQ12">
    <cfRule type="expression" dxfId="6866" priority="73" stopIfTrue="1">
      <formula>ISTEXT(AQ12)</formula>
    </cfRule>
    <cfRule type="expression" dxfId="6865" priority="74">
      <formula>FIND("Agir",AV12)</formula>
    </cfRule>
    <cfRule type="expression" dxfId="6864" priority="75">
      <formula>FIND("Réagir",AV12)</formula>
    </cfRule>
  </conditionalFormatting>
  <conditionalFormatting sqref="AQ13">
    <cfRule type="expression" dxfId="6863" priority="70" stopIfTrue="1">
      <formula>ISTEXT(AQ13)</formula>
    </cfRule>
    <cfRule type="expression" dxfId="6862" priority="71">
      <formula>FIND("Agir",AV13)</formula>
    </cfRule>
    <cfRule type="expression" dxfId="6861" priority="72">
      <formula>FIND("Réagir",AV13)</formula>
    </cfRule>
  </conditionalFormatting>
  <conditionalFormatting sqref="AQ14">
    <cfRule type="expression" dxfId="6860" priority="67" stopIfTrue="1">
      <formula>ISTEXT(AQ14)</formula>
    </cfRule>
    <cfRule type="expression" dxfId="6859" priority="68">
      <formula>FIND("Agir",AV14)</formula>
    </cfRule>
    <cfRule type="expression" dxfId="6858" priority="69">
      <formula>FIND("Réagir",AV14)</formula>
    </cfRule>
  </conditionalFormatting>
  <conditionalFormatting sqref="AQ8">
    <cfRule type="expression" dxfId="6857" priority="64" stopIfTrue="1">
      <formula>ISTEXT(AQ8)</formula>
    </cfRule>
    <cfRule type="expression" dxfId="6856" priority="65">
      <formula>FIND("Agir",AV8)</formula>
    </cfRule>
    <cfRule type="expression" dxfId="6855" priority="66">
      <formula>FIND("Réagir",AV8)</formula>
    </cfRule>
  </conditionalFormatting>
  <conditionalFormatting sqref="AA7:AA14">
    <cfRule type="expression" dxfId="6854" priority="61" stopIfTrue="1">
      <formula>ISTEXT(AA7)</formula>
    </cfRule>
    <cfRule type="expression" dxfId="6853" priority="62">
      <formula>FIND("Agir",AV7)</formula>
    </cfRule>
    <cfRule type="expression" dxfId="6852" priority="63">
      <formula>FIND("Réagir",AV7)</formula>
    </cfRule>
  </conditionalFormatting>
  <conditionalFormatting sqref="AG7:AG14 AM7:AM14 AQ7:AQ14 AV7:AV14">
    <cfRule type="expression" dxfId="6851" priority="58" stopIfTrue="1">
      <formula>ISTEXT(AG7)</formula>
    </cfRule>
    <cfRule type="expression" dxfId="6850" priority="59">
      <formula>FIND("Agir",#REF!)</formula>
    </cfRule>
    <cfRule type="expression" dxfId="6849" priority="60">
      <formula>FIND("Réagir",#REF!)</formula>
    </cfRule>
  </conditionalFormatting>
  <conditionalFormatting sqref="AM7:AM14 AQ7:AQ14 AV7:AV14">
    <cfRule type="expression" dxfId="6848" priority="55" stopIfTrue="1">
      <formula>ISTEXT(AM7)</formula>
    </cfRule>
    <cfRule type="expression" dxfId="6847" priority="56">
      <formula>FIND("Agir",#REF!)</formula>
    </cfRule>
    <cfRule type="expression" dxfId="6846" priority="57">
      <formula>FIND("Réagir",#REF!)</formula>
    </cfRule>
  </conditionalFormatting>
  <conditionalFormatting sqref="AV7:AV14">
    <cfRule type="expression" dxfId="6845" priority="52" stopIfTrue="1">
      <formula>ISTEXT(AV7)</formula>
    </cfRule>
    <cfRule type="expression" dxfId="6844" priority="53">
      <formula>FIND("Agir",#REF!)</formula>
    </cfRule>
    <cfRule type="expression" dxfId="6843" priority="54">
      <formula>FIND("Réagir",#REF!)</formula>
    </cfRule>
  </conditionalFormatting>
  <conditionalFormatting sqref="AG7:AG14">
    <cfRule type="expression" dxfId="6842" priority="49" stopIfTrue="1">
      <formula>ISTEXT(AG7)</formula>
    </cfRule>
    <cfRule type="expression" dxfId="6841" priority="50">
      <formula>FIND("Agir",#REF!)</formula>
    </cfRule>
    <cfRule type="expression" dxfId="6840" priority="51">
      <formula>FIND("Réagir",#REF!)</formula>
    </cfRule>
  </conditionalFormatting>
  <conditionalFormatting sqref="AW7:AW14">
    <cfRule type="expression" dxfId="6839" priority="46" stopIfTrue="1">
      <formula>ISTEXT(AW7)</formula>
    </cfRule>
    <cfRule type="expression" dxfId="6838" priority="47">
      <formula>FIND("Agir",#REF!)</formula>
    </cfRule>
    <cfRule type="expression" dxfId="6837" priority="48">
      <formula>FIND("Réagir",#REF!)</formula>
    </cfRule>
  </conditionalFormatting>
  <conditionalFormatting sqref="I14">
    <cfRule type="expression" dxfId="6836" priority="43" stopIfTrue="1">
      <formula>ISTEXT(I14)</formula>
    </cfRule>
    <cfRule type="expression" dxfId="6835" priority="44">
      <formula>FIND("Agir",J14)</formula>
    </cfRule>
    <cfRule type="expression" dxfId="6834" priority="45">
      <formula>FIND("Réagir",J14)</formula>
    </cfRule>
  </conditionalFormatting>
  <conditionalFormatting sqref="G14:H14">
    <cfRule type="expression" dxfId="6833" priority="41" stopIfTrue="1">
      <formula>ISTEXT(G14)</formula>
    </cfRule>
    <cfRule type="expression" dxfId="6832" priority="42">
      <formula>FIND("Conforter",J14)</formula>
    </cfRule>
  </conditionalFormatting>
  <conditionalFormatting sqref="D14">
    <cfRule type="expression" dxfId="6831" priority="39" stopIfTrue="1">
      <formula>ISTEXT(D14)</formula>
    </cfRule>
    <cfRule type="expression" dxfId="6830" priority="40">
      <formula>FIND("Conforter",F14)</formula>
    </cfRule>
  </conditionalFormatting>
  <conditionalFormatting sqref="AQ14">
    <cfRule type="expression" dxfId="6829" priority="36" stopIfTrue="1">
      <formula>ISTEXT(AQ14)</formula>
    </cfRule>
    <cfRule type="expression" dxfId="6828" priority="37">
      <formula>FIND("Agir",AV14)</formula>
    </cfRule>
    <cfRule type="expression" dxfId="6827" priority="38">
      <formula>FIND("Réagir",AV14)</formula>
    </cfRule>
  </conditionalFormatting>
  <conditionalFormatting sqref="I10">
    <cfRule type="expression" dxfId="6826" priority="33" stopIfTrue="1">
      <formula>ISTEXT(I10)</formula>
    </cfRule>
    <cfRule type="expression" dxfId="6825" priority="34">
      <formula>FIND("Agir",J10)</formula>
    </cfRule>
    <cfRule type="expression" dxfId="6824" priority="35">
      <formula>FIND("Réagir",J10)</formula>
    </cfRule>
  </conditionalFormatting>
  <conditionalFormatting sqref="G10:H10">
    <cfRule type="expression" dxfId="6823" priority="31" stopIfTrue="1">
      <formula>ISTEXT(G10)</formula>
    </cfRule>
    <cfRule type="expression" dxfId="6822" priority="32">
      <formula>FIND("Conforter",J10)</formula>
    </cfRule>
  </conditionalFormatting>
  <conditionalFormatting sqref="D10">
    <cfRule type="expression" dxfId="6821" priority="29" stopIfTrue="1">
      <formula>ISTEXT(D10)</formula>
    </cfRule>
    <cfRule type="expression" dxfId="6820" priority="30">
      <formula>FIND("Conforter",F10)</formula>
    </cfRule>
  </conditionalFormatting>
  <conditionalFormatting sqref="AQ10">
    <cfRule type="expression" dxfId="6819" priority="26" stopIfTrue="1">
      <formula>ISTEXT(AQ10)</formula>
    </cfRule>
    <cfRule type="expression" dxfId="6818" priority="27">
      <formula>FIND("Agir",AV10)</formula>
    </cfRule>
    <cfRule type="expression" dxfId="6817" priority="28">
      <formula>FIND("Réagir",AV10)</formula>
    </cfRule>
  </conditionalFormatting>
  <conditionalFormatting sqref="I8">
    <cfRule type="expression" dxfId="6816" priority="23" stopIfTrue="1">
      <formula>ISTEXT(I8)</formula>
    </cfRule>
    <cfRule type="expression" dxfId="6815" priority="24">
      <formula>FIND("Agir",J8)</formula>
    </cfRule>
    <cfRule type="expression" dxfId="6814" priority="25">
      <formula>FIND("Réagir",J8)</formula>
    </cfRule>
  </conditionalFormatting>
  <conditionalFormatting sqref="G8:H8">
    <cfRule type="expression" dxfId="6813" priority="21" stopIfTrue="1">
      <formula>ISTEXT(G8)</formula>
    </cfRule>
    <cfRule type="expression" dxfId="6812" priority="22">
      <formula>FIND("Conforter",J8)</formula>
    </cfRule>
  </conditionalFormatting>
  <conditionalFormatting sqref="D8">
    <cfRule type="expression" dxfId="6811" priority="19" stopIfTrue="1">
      <formula>ISTEXT(D8)</formula>
    </cfRule>
    <cfRule type="expression" dxfId="6810" priority="20">
      <formula>FIND("Conforter",F8)</formula>
    </cfRule>
  </conditionalFormatting>
  <conditionalFormatting sqref="AQ8">
    <cfRule type="expression" dxfId="6809" priority="16" stopIfTrue="1">
      <formula>ISTEXT(AQ8)</formula>
    </cfRule>
    <cfRule type="expression" dxfId="6808" priority="17">
      <formula>FIND("Agir",AV8)</formula>
    </cfRule>
    <cfRule type="expression" dxfId="6807" priority="18">
      <formula>FIND("Réagir",AV8)</formula>
    </cfRule>
  </conditionalFormatting>
  <conditionalFormatting sqref="AA5 AG5 AM5 AQ5 AV5:AY5 AW4 I5:J5">
    <cfRule type="containsText" dxfId="6806" priority="4" stopIfTrue="1" operator="containsText" text="Première">
      <formula>NOT(ISERROR(SEARCH("Première",I4)))</formula>
    </cfRule>
    <cfRule type="containsText" dxfId="6805" priority="5" stopIfTrue="1" operator="containsText" text="Seconde">
      <formula>NOT(ISERROR(SEARCH("Seconde",I4)))</formula>
    </cfRule>
    <cfRule type="containsText" dxfId="6804" priority="6" stopIfTrue="1" operator="containsText" text="Terme">
      <formula>NOT(ISERROR(SEARCH("Terme",I4)))</formula>
    </cfRule>
  </conditionalFormatting>
  <conditionalFormatting sqref="AX4">
    <cfRule type="containsText" dxfId="6803" priority="1" stopIfTrue="1" operator="containsText" text="Première">
      <formula>NOT(ISERROR(SEARCH("Première",AX4)))</formula>
    </cfRule>
    <cfRule type="containsText" dxfId="6802" priority="2" stopIfTrue="1" operator="containsText" text="Seconde">
      <formula>NOT(ISERROR(SEARCH("Seconde",AX4)))</formula>
    </cfRule>
    <cfRule type="containsText" dxfId="6801" priority="3" stopIfTrue="1" operator="containsText" text="Terme">
      <formula>NOT(ISERROR(SEARCH("Terme",AX4)))</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4" xr:uid="{00000000-0002-0000-0C00-000000000000}">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4" xr:uid="{00000000-0002-0000-0C00-000001000000}">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4" xr:uid="{00000000-0002-0000-0C00-000002000000}">
      <formula1>$M$1:$P$1</formula1>
    </dataValidation>
  </dataValidation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215968"/>
  </sheetPr>
  <dimension ref="A1:AY16"/>
  <sheetViews>
    <sheetView showGridLines="0" zoomScale="60" zoomScaleNormal="60" workbookViewId="0"/>
  </sheetViews>
  <sheetFormatPr baseColWidth="10" defaultColWidth="10.453125" defaultRowHeight="11.5" x14ac:dyDescent="0.25"/>
  <cols>
    <col min="1" max="1" width="1.453125" style="50" customWidth="1"/>
    <col min="2" max="2" width="10.453125" style="59" customWidth="1"/>
    <col min="3" max="3" width="83" style="60" customWidth="1"/>
    <col min="4" max="4" width="46" style="61" customWidth="1"/>
    <col min="5" max="5" width="9.81640625" style="50" customWidth="1"/>
    <col min="6" max="6" width="9.81640625" style="62" customWidth="1"/>
    <col min="7" max="7" width="46" style="61" customWidth="1"/>
    <col min="8" max="8" width="8.81640625" style="61" customWidth="1"/>
    <col min="9" max="9" width="45.453125" style="61" customWidth="1"/>
    <col min="10" max="10" width="20.453125" style="61" customWidth="1"/>
    <col min="11" max="26" width="5.453125" style="50" hidden="1" customWidth="1"/>
    <col min="27" max="27" width="20.453125" style="61" hidden="1" customWidth="1"/>
    <col min="28" max="32" width="10.453125" style="50" hidden="1" customWidth="1"/>
    <col min="33" max="33" width="20.453125" style="61" hidden="1" customWidth="1"/>
    <col min="34" max="38" width="10.453125" style="50" hidden="1" customWidth="1"/>
    <col min="39" max="39" width="20.453125" style="61" hidden="1" customWidth="1"/>
    <col min="40" max="42" width="10.453125" style="50" hidden="1" customWidth="1"/>
    <col min="43" max="43" width="20.453125" style="61" hidden="1" customWidth="1"/>
    <col min="44" max="47" width="10.453125" style="50" hidden="1" customWidth="1"/>
    <col min="48" max="48" width="20.453125" style="61" hidden="1" customWidth="1"/>
    <col min="49" max="49" width="45.453125" style="61" hidden="1" customWidth="1"/>
    <col min="50" max="50" width="45.453125" style="61" customWidth="1"/>
    <col min="51" max="51" width="45.453125" style="61" hidden="1" customWidth="1"/>
    <col min="52" max="16384" width="10.453125" style="50"/>
  </cols>
  <sheetData>
    <row r="1" spans="1:51" s="45" customFormat="1" ht="13" customHeight="1" x14ac:dyDescent="0.3">
      <c r="B1" s="46"/>
      <c r="C1" s="47"/>
      <c r="D1" s="48"/>
      <c r="F1" s="49"/>
      <c r="G1" s="48"/>
      <c r="H1" s="48"/>
      <c r="I1" s="48"/>
      <c r="J1" s="48"/>
      <c r="L1" s="45">
        <v>0</v>
      </c>
      <c r="M1" s="45">
        <v>1</v>
      </c>
      <c r="N1" s="45">
        <v>2</v>
      </c>
      <c r="O1" s="45">
        <v>3</v>
      </c>
      <c r="P1" s="45">
        <v>4</v>
      </c>
      <c r="Q1" s="45">
        <v>5</v>
      </c>
      <c r="AA1" s="37"/>
      <c r="AG1" s="37"/>
      <c r="AM1" s="37"/>
      <c r="AQ1" s="37"/>
      <c r="AV1" s="37"/>
      <c r="AW1" s="48"/>
      <c r="AX1" s="48"/>
      <c r="AY1" s="48"/>
    </row>
    <row r="2" spans="1:51" s="45" customFormat="1" ht="30" customHeight="1" x14ac:dyDescent="0.25">
      <c r="B2" s="431" t="s">
        <v>139</v>
      </c>
      <c r="C2" s="431"/>
      <c r="D2" s="431"/>
      <c r="E2" s="431"/>
      <c r="F2" s="431"/>
      <c r="G2" s="431"/>
      <c r="H2" s="83"/>
      <c r="I2" s="83"/>
      <c r="J2" s="83"/>
      <c r="K2" s="84"/>
      <c r="L2" s="84"/>
      <c r="M2" s="84"/>
      <c r="N2" s="84"/>
      <c r="O2" s="84"/>
      <c r="P2" s="84"/>
      <c r="Q2" s="84"/>
      <c r="R2" s="84"/>
      <c r="S2" s="84"/>
      <c r="T2" s="84"/>
      <c r="U2" s="84"/>
      <c r="V2" s="84"/>
      <c r="W2" s="84"/>
      <c r="X2" s="84"/>
      <c r="Y2" s="84"/>
      <c r="Z2" s="84"/>
      <c r="AA2" s="83"/>
      <c r="AB2" s="84"/>
      <c r="AC2" s="84"/>
      <c r="AD2" s="84"/>
      <c r="AE2" s="84"/>
      <c r="AF2" s="84"/>
      <c r="AG2" s="83"/>
      <c r="AH2" s="84"/>
      <c r="AI2" s="84"/>
      <c r="AJ2" s="84"/>
      <c r="AK2" s="84"/>
      <c r="AL2" s="84"/>
      <c r="AM2" s="83"/>
      <c r="AN2" s="84"/>
      <c r="AO2" s="84"/>
      <c r="AP2" s="84"/>
      <c r="AQ2" s="83"/>
      <c r="AR2" s="84"/>
      <c r="AS2" s="84"/>
      <c r="AT2" s="84"/>
      <c r="AU2" s="84"/>
      <c r="AV2" s="83"/>
      <c r="AW2" s="83"/>
      <c r="AX2" s="83"/>
      <c r="AY2" s="83"/>
    </row>
    <row r="3" spans="1:51" s="45" customFormat="1" ht="13" customHeight="1" x14ac:dyDescent="0.25">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row>
    <row r="4" spans="1:51" ht="30" customHeight="1" x14ac:dyDescent="0.25">
      <c r="A4" s="45"/>
      <c r="B4" s="435"/>
      <c r="C4" s="435"/>
      <c r="D4" s="436" t="s">
        <v>0</v>
      </c>
      <c r="E4" s="437"/>
      <c r="F4" s="438" t="s">
        <v>261</v>
      </c>
      <c r="G4" s="439"/>
      <c r="H4" s="440" t="s">
        <v>335</v>
      </c>
      <c r="I4" s="441"/>
      <c r="J4" s="108" t="s">
        <v>274</v>
      </c>
      <c r="K4" s="106"/>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6"/>
      <c r="AX4" s="442" t="s">
        <v>265</v>
      </c>
      <c r="AY4" s="443"/>
    </row>
    <row r="5" spans="1:51" s="52" customFormat="1" ht="170" customHeight="1" x14ac:dyDescent="0.3">
      <c r="A5" s="51"/>
      <c r="B5" s="435"/>
      <c r="C5" s="435"/>
      <c r="D5" s="87" t="s">
        <v>510</v>
      </c>
      <c r="E5" s="101" t="s">
        <v>0</v>
      </c>
      <c r="F5" s="103" t="s">
        <v>261</v>
      </c>
      <c r="G5" s="104" t="s">
        <v>260</v>
      </c>
      <c r="H5" s="102" t="s">
        <v>273</v>
      </c>
      <c r="I5" s="105" t="s">
        <v>271</v>
      </c>
      <c r="J5" s="109" t="s">
        <v>266</v>
      </c>
      <c r="K5" s="107" t="s">
        <v>23</v>
      </c>
      <c r="L5" s="88" t="s">
        <v>12</v>
      </c>
      <c r="M5" s="89" t="s">
        <v>13</v>
      </c>
      <c r="N5" s="90" t="s">
        <v>14</v>
      </c>
      <c r="O5" s="91" t="s">
        <v>15</v>
      </c>
      <c r="P5" s="92" t="s">
        <v>16</v>
      </c>
      <c r="Q5" s="93" t="s">
        <v>17</v>
      </c>
      <c r="R5" s="94" t="s">
        <v>18</v>
      </c>
      <c r="S5" s="95" t="s">
        <v>34</v>
      </c>
      <c r="T5" s="95" t="s">
        <v>35</v>
      </c>
      <c r="U5" s="95" t="s">
        <v>24</v>
      </c>
      <c r="V5" s="95" t="s">
        <v>44</v>
      </c>
      <c r="W5" s="95" t="s">
        <v>45</v>
      </c>
      <c r="X5" s="95" t="s">
        <v>47</v>
      </c>
      <c r="Y5" s="95" t="s">
        <v>46</v>
      </c>
      <c r="Z5" s="95" t="s">
        <v>33</v>
      </c>
      <c r="AA5" s="96" t="s">
        <v>19</v>
      </c>
      <c r="AB5" s="97" t="s">
        <v>36</v>
      </c>
      <c r="AC5" s="97" t="s">
        <v>37</v>
      </c>
      <c r="AD5" s="97" t="s">
        <v>25</v>
      </c>
      <c r="AE5" s="97" t="s">
        <v>38</v>
      </c>
      <c r="AF5" s="97" t="s">
        <v>26</v>
      </c>
      <c r="AG5" s="96" t="s">
        <v>22</v>
      </c>
      <c r="AH5" s="97" t="s">
        <v>39</v>
      </c>
      <c r="AI5" s="97" t="s">
        <v>41</v>
      </c>
      <c r="AJ5" s="97" t="s">
        <v>42</v>
      </c>
      <c r="AK5" s="97" t="s">
        <v>30</v>
      </c>
      <c r="AL5" s="97" t="s">
        <v>40</v>
      </c>
      <c r="AM5" s="96" t="s">
        <v>31</v>
      </c>
      <c r="AN5" s="97" t="s">
        <v>27</v>
      </c>
      <c r="AO5" s="97" t="s">
        <v>28</v>
      </c>
      <c r="AP5" s="97" t="s">
        <v>29</v>
      </c>
      <c r="AQ5" s="96" t="s">
        <v>43</v>
      </c>
      <c r="AR5" s="97" t="s">
        <v>48</v>
      </c>
      <c r="AS5" s="97" t="s">
        <v>49</v>
      </c>
      <c r="AT5" s="97" t="s">
        <v>50</v>
      </c>
      <c r="AU5" s="97" t="s">
        <v>51</v>
      </c>
      <c r="AV5" s="96" t="s">
        <v>32</v>
      </c>
      <c r="AW5" s="98" t="s">
        <v>11</v>
      </c>
      <c r="AX5" s="99" t="s">
        <v>511</v>
      </c>
      <c r="AY5" s="100" t="s">
        <v>52</v>
      </c>
    </row>
    <row r="6" spans="1:51" s="65" customFormat="1" ht="30" customHeight="1" x14ac:dyDescent="0.35">
      <c r="A6" s="64"/>
      <c r="B6" s="433" t="s">
        <v>513</v>
      </c>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row>
    <row r="7" spans="1:51" s="57" customFormat="1" ht="114" customHeight="1" x14ac:dyDescent="0.35">
      <c r="A7" s="56"/>
      <c r="B7" s="374" t="s">
        <v>140</v>
      </c>
      <c r="C7" s="380" t="s">
        <v>393</v>
      </c>
      <c r="D7" s="255"/>
      <c r="E7" s="255"/>
      <c r="F7" s="273"/>
      <c r="G7" s="273"/>
      <c r="H7" s="291"/>
      <c r="I7" s="291"/>
      <c r="J7" s="136" t="str">
        <f>S7</f>
        <v/>
      </c>
      <c r="K7" s="137">
        <f>E7*10+F7</f>
        <v>0</v>
      </c>
      <c r="L7" s="137" t="b">
        <f>OR(K7=31)</f>
        <v>0</v>
      </c>
      <c r="M7" s="137" t="b">
        <f>OR(K7=21,K7=32)</f>
        <v>0</v>
      </c>
      <c r="N7" s="137" t="b">
        <f>OR(K7=22,K7=33)</f>
        <v>0</v>
      </c>
      <c r="O7" s="137" t="b">
        <f>OR(K7=11,K7=12)</f>
        <v>0</v>
      </c>
      <c r="P7" s="137" t="b">
        <f>OR(K7=23,K7=34)</f>
        <v>0</v>
      </c>
      <c r="Q7" s="137" t="b">
        <f>OR(K7=13,K7=14,K7=24)</f>
        <v>0</v>
      </c>
      <c r="R7" s="137" t="b">
        <f>OR(K7=1,K7=2,K7=3,K7=4)</f>
        <v>0</v>
      </c>
      <c r="S7" s="138" t="str">
        <f t="shared" ref="S7:S16" si="0">IF(COUNTA(E7:F7)&lt;2,"",(IF(L7=TRUE,$L$5,IF(M7=TRUE,$M$5,IF(N7=TRUE,$N$5,IF(O7=TRUE,$O$5,IF(P7=TRUE,$P$5,IF(Q7=TRUE,$Q$5,IF(R7=TRUE,$R$5,0)))))))))</f>
        <v/>
      </c>
      <c r="T7" s="139" t="str">
        <f t="shared" ref="T7:T16" si="1">IF(COUNTA(E7:F7)&lt;2,"",(IF(L7=TRUE,6,IF(M7=TRUE,5,IF(N7=TRUE,4,IF(O7=TRUE,3,IF(P7=TRUE,2,IF(Q7=TRUE,1,IF(R7=TRUE,0,0)))))))))</f>
        <v/>
      </c>
      <c r="U7" s="140" t="e">
        <f t="shared" ref="U7:U16" si="2">T7*10+H7</f>
        <v>#VALUE!</v>
      </c>
      <c r="V7" s="137" t="e">
        <f>OR(U7=61,U7=62,U7=63)</f>
        <v>#VALUE!</v>
      </c>
      <c r="W7" s="137" t="e">
        <f>OR(U7=51,U7=52)</f>
        <v>#VALUE!</v>
      </c>
      <c r="X7" s="137" t="e">
        <f>OR(U7=31,U7=41,U7=42,U7=53)</f>
        <v>#VALUE!</v>
      </c>
      <c r="Y7" s="137" t="e">
        <f>OR(U7=21,U7=32)</f>
        <v>#VALUE!</v>
      </c>
      <c r="Z7" s="137" t="e">
        <f>AND(V7=FALSE,W7=FALSE,X7=FALSE,Y7=FALSE)</f>
        <v>#VALUE!</v>
      </c>
      <c r="AA7" s="141" t="str">
        <f>IF(COUNTA(E7:F7:H7)&lt;3,"",(IF(V7=TRUE,$V$5,IF(W7=TRUE,$W$5,IF(X7=TRUE,$X$5,IF(Y7=TRUE,$Y$5,"Non"))))))</f>
        <v/>
      </c>
      <c r="AB7" s="137" t="e">
        <f>OR(U7=61,U7=62,U7=51,U7=52)</f>
        <v>#VALUE!</v>
      </c>
      <c r="AC7" s="137" t="e">
        <f>OR(U7=41,U7=42)</f>
        <v>#VALUE!</v>
      </c>
      <c r="AD7" s="137" t="e">
        <f>OR(U7=31,U7=32,U7=63,U7=64,U7=53,U7=54,)</f>
        <v>#VALUE!</v>
      </c>
      <c r="AE7" s="137" t="e">
        <f>OR(U7=21,U7=22,)</f>
        <v>#VALUE!</v>
      </c>
      <c r="AF7" s="137" t="e">
        <f>OR(U7=11,U7=12,U7=13,U7=23,)</f>
        <v>#VALUE!</v>
      </c>
      <c r="AG7" s="141" t="str">
        <f>IF(COUNTA(E7:F7:H7)&lt;3,"",(IF(AB7=TRUE,$AB$5,IF(AC7=TRUE,$AC$5,IF(AD7=TRUE,$AD$5,IF(AE7=TRUE,$AE$5,IF(AF7=TRUE,$AF$5,"Aucune")))))))</f>
        <v/>
      </c>
      <c r="AH7" s="137" t="e">
        <f>OR(U7=62,U7=52,U7=42)</f>
        <v>#VALUE!</v>
      </c>
      <c r="AI7" s="137" t="e">
        <f>OR(U7=63,U7=53,U7=43,U7=64,U7=54)</f>
        <v>#VALUE!</v>
      </c>
      <c r="AJ7" s="137" t="e">
        <f>OR(U7=61,U7=51,U7=41)</f>
        <v>#VALUE!</v>
      </c>
      <c r="AK7" s="137" t="e">
        <f>OR(U7=44,U7=32,U7=33,U7=34)</f>
        <v>#VALUE!</v>
      </c>
      <c r="AL7" s="137" t="e">
        <f>OR(U7=22,U7=23,U7=24,U7=12,U7=13,U7=14)</f>
        <v>#VALUE!</v>
      </c>
      <c r="AM7" s="141" t="str">
        <f>IF(COUNTA(E7:F7:H7)&lt;3,"",(IF(AH7=TRUE,$AH$5,IF(AI7=TRUE,$AI$5,IF(AJ7=TRUE,$AJ$5,IF(AK7=TRUE,$AK$5,IF(AL7=TRUE,$AL$5,"Aucune")))))))</f>
        <v/>
      </c>
      <c r="AN7" s="137" t="e">
        <f>OR(U7=61,U7=62,U7=63,U7=51,U7=52,U7=53)</f>
        <v>#VALUE!</v>
      </c>
      <c r="AO7" s="137" t="e">
        <f>OR(U7=41,U7=42,U7=43,U7=31,U7=32,U7=33)</f>
        <v>#VALUE!</v>
      </c>
      <c r="AP7" s="137" t="e">
        <f>OR(U7=21,U7=22,U7=23,U7=11,U7=12,U7=13)</f>
        <v>#VALUE!</v>
      </c>
      <c r="AQ7" s="141" t="str">
        <f>IF(COUNTA(E7:F7:H7)&lt;3,"",(IF(AN7=TRUE,$AN$5,IF(AO7=TRUE,$AO$5,IF(AP7=TRUE,$AP$5,"Aucune action requise")))))</f>
        <v/>
      </c>
      <c r="AR7" s="137" t="e">
        <f>OR(U7=61,U7=51,U7=41,U7=31,U7=21)</f>
        <v>#VALUE!</v>
      </c>
      <c r="AS7" s="137" t="e">
        <f>OR(U7=62,U7=52,U7=42,U7=32,U7=22,U7=63,U7=53)</f>
        <v>#VALUE!</v>
      </c>
      <c r="AT7" s="137" t="e">
        <f>OR(U7=43,U7=33,U7=23,U7=34,U7=24)</f>
        <v>#VALUE!</v>
      </c>
      <c r="AU7" s="137" t="e">
        <f>OR(U7=64,U7=54,U7=44)</f>
        <v>#VALUE!</v>
      </c>
      <c r="AV7" s="141" t="str">
        <f>IF(COUNTA(E7:F7:H7)&lt;3,"",(IF(AR7=TRUE,$AR$5,IF(AS7=TRUE,$AS$5,IF(AT7=TRUE,$AT$5,IF(AU7=TRUE,$AU$5,"Aucun"))))))</f>
        <v/>
      </c>
      <c r="AW7" s="142"/>
      <c r="AX7" s="309"/>
      <c r="AY7" s="69"/>
    </row>
    <row r="8" spans="1:51" s="57" customFormat="1" ht="114" customHeight="1" x14ac:dyDescent="0.35">
      <c r="A8" s="56"/>
      <c r="B8" s="374" t="s">
        <v>141</v>
      </c>
      <c r="C8" s="380" t="s">
        <v>394</v>
      </c>
      <c r="D8" s="255"/>
      <c r="E8" s="255"/>
      <c r="F8" s="273"/>
      <c r="G8" s="273"/>
      <c r="H8" s="291"/>
      <c r="I8" s="291"/>
      <c r="J8" s="136" t="str">
        <f t="shared" ref="J8:J16" si="3">S8</f>
        <v/>
      </c>
      <c r="K8" s="137">
        <f t="shared" ref="K8:K14" si="4">E8*10+F8</f>
        <v>0</v>
      </c>
      <c r="L8" s="137" t="b">
        <f t="shared" ref="L8:L14" si="5">OR(K8=31)</f>
        <v>0</v>
      </c>
      <c r="M8" s="137" t="b">
        <f t="shared" ref="M8:M14" si="6">OR(K8=21,K8=32)</f>
        <v>0</v>
      </c>
      <c r="N8" s="137" t="b">
        <f t="shared" ref="N8:N14" si="7">OR(K8=22,K8=33)</f>
        <v>0</v>
      </c>
      <c r="O8" s="137" t="b">
        <f t="shared" ref="O8:O14" si="8">OR(K8=11,K8=12)</f>
        <v>0</v>
      </c>
      <c r="P8" s="137" t="b">
        <f t="shared" ref="P8:P14" si="9">OR(K8=23,K8=34)</f>
        <v>0</v>
      </c>
      <c r="Q8" s="137" t="b">
        <f t="shared" ref="Q8:Q14" si="10">OR(K8=13,K8=14,K8=24)</f>
        <v>0</v>
      </c>
      <c r="R8" s="137" t="b">
        <f t="shared" ref="R8:R14" si="11">OR(K8=1,K8=2,K8=3,K8=4)</f>
        <v>0</v>
      </c>
      <c r="S8" s="138" t="str">
        <f t="shared" si="0"/>
        <v/>
      </c>
      <c r="T8" s="139" t="str">
        <f t="shared" si="1"/>
        <v/>
      </c>
      <c r="U8" s="140" t="e">
        <f t="shared" si="2"/>
        <v>#VALUE!</v>
      </c>
      <c r="V8" s="137" t="e">
        <f t="shared" ref="V8:V14" si="12">OR(U8=61,U8=62,U8=63)</f>
        <v>#VALUE!</v>
      </c>
      <c r="W8" s="137" t="e">
        <f t="shared" ref="W8:W14" si="13">OR(U8=51,U8=52)</f>
        <v>#VALUE!</v>
      </c>
      <c r="X8" s="137" t="e">
        <f t="shared" ref="X8:X14" si="14">OR(U8=31,U8=41,U8=42,U8=53)</f>
        <v>#VALUE!</v>
      </c>
      <c r="Y8" s="137" t="e">
        <f t="shared" ref="Y8:Y14" si="15">OR(U8=21,U8=32)</f>
        <v>#VALUE!</v>
      </c>
      <c r="Z8" s="137" t="e">
        <f t="shared" ref="Z8:Z14" si="16">AND(V8=FALSE,W8=FALSE,X8=FALSE,Y8=FALSE)</f>
        <v>#VALUE!</v>
      </c>
      <c r="AA8" s="141" t="str">
        <f>IF(COUNTA(E8:F8:H8)&lt;3,"",(IF(V8=TRUE,$V$5,IF(W8=TRUE,$W$5,IF(X8=TRUE,$X$5,IF(Y8=TRUE,$Y$5,"Non"))))))</f>
        <v/>
      </c>
      <c r="AB8" s="137" t="e">
        <f t="shared" ref="AB8:AB14" si="17">OR(U8=61,U8=62,U8=51,U8=52)</f>
        <v>#VALUE!</v>
      </c>
      <c r="AC8" s="137" t="e">
        <f t="shared" ref="AC8:AC14" si="18">OR(U8=41,U8=42)</f>
        <v>#VALUE!</v>
      </c>
      <c r="AD8" s="137" t="e">
        <f t="shared" ref="AD8:AD14" si="19">OR(U8=31,U8=32,U8=63,U8=64,U8=53,U8=54,)</f>
        <v>#VALUE!</v>
      </c>
      <c r="AE8" s="137" t="e">
        <f t="shared" ref="AE8:AE14" si="20">OR(U8=21,U8=22,)</f>
        <v>#VALUE!</v>
      </c>
      <c r="AF8" s="137" t="e">
        <f t="shared" ref="AF8:AF14" si="21">OR(U8=11,U8=12,U8=13,U8=23,)</f>
        <v>#VALUE!</v>
      </c>
      <c r="AG8" s="141" t="str">
        <f>IF(COUNTA(E8:F8:H8)&lt;3,"",(IF(AB8=TRUE,$AB$5,IF(AC8=TRUE,$AC$5,IF(AD8=TRUE,$AD$5,IF(AE8=TRUE,$AE$5,IF(AF8=TRUE,$AF$5,"Aucune")))))))</f>
        <v/>
      </c>
      <c r="AH8" s="137" t="e">
        <f t="shared" ref="AH8:AH14" si="22">OR(U8=62,U8=52,U8=42)</f>
        <v>#VALUE!</v>
      </c>
      <c r="AI8" s="137" t="e">
        <f t="shared" ref="AI8:AI14" si="23">OR(U8=63,U8=53,U8=43,U8=64,U8=54)</f>
        <v>#VALUE!</v>
      </c>
      <c r="AJ8" s="137" t="e">
        <f t="shared" ref="AJ8:AJ14" si="24">OR(U8=61,U8=51,U8=41)</f>
        <v>#VALUE!</v>
      </c>
      <c r="AK8" s="137" t="e">
        <f t="shared" ref="AK8:AK14" si="25">OR(U8=44,U8=32,U8=33,U8=34)</f>
        <v>#VALUE!</v>
      </c>
      <c r="AL8" s="137" t="e">
        <f t="shared" ref="AL8:AL14" si="26">OR(U8=22,U8=23,U8=24,U8=12,U8=13,U8=14)</f>
        <v>#VALUE!</v>
      </c>
      <c r="AM8" s="141" t="str">
        <f>IF(COUNTA(E8:F8:H8)&lt;3,"",(IF(AH8=TRUE,$AH$5,IF(AI8=TRUE,$AI$5,IF(AJ8=TRUE,$AJ$5,IF(AK8=TRUE,$AK$5,IF(AL8=TRUE,$AL$5,"Aucune")))))))</f>
        <v/>
      </c>
      <c r="AN8" s="137" t="e">
        <f t="shared" ref="AN8:AN14" si="27">OR(U8=61,U8=62,U8=63,U8=51,U8=52,U8=53)</f>
        <v>#VALUE!</v>
      </c>
      <c r="AO8" s="137" t="e">
        <f t="shared" ref="AO8:AO14" si="28">OR(U8=41,U8=42,U8=43,U8=31,U8=32,U8=33)</f>
        <v>#VALUE!</v>
      </c>
      <c r="AP8" s="137" t="e">
        <f t="shared" ref="AP8:AP14" si="29">OR(U8=21,U8=22,U8=23,U8=11,U8=12,U8=13)</f>
        <v>#VALUE!</v>
      </c>
      <c r="AQ8" s="141" t="str">
        <f>IF(COUNTA(E8:F8:H8)&lt;3,"",(IF(AN8=TRUE,$AN$5,IF(AO8=TRUE,$AO$5,IF(AP8=TRUE,$AP$5,"Aucune action requise")))))</f>
        <v/>
      </c>
      <c r="AR8" s="137" t="e">
        <f t="shared" ref="AR8:AR14" si="30">OR(U8=61,U8=51,U8=41,U8=31,U8=21)</f>
        <v>#VALUE!</v>
      </c>
      <c r="AS8" s="137" t="e">
        <f t="shared" ref="AS8:AS14" si="31">OR(U8=62,U8=52,U8=42,U8=32,U8=22,U8=63,U8=53)</f>
        <v>#VALUE!</v>
      </c>
      <c r="AT8" s="137" t="e">
        <f t="shared" ref="AT8:AT14" si="32">OR(U8=43,U8=33,U8=23,U8=34,U8=24)</f>
        <v>#VALUE!</v>
      </c>
      <c r="AU8" s="137" t="e">
        <f t="shared" ref="AU8:AU14" si="33">OR(U8=64,U8=54,U8=44)</f>
        <v>#VALUE!</v>
      </c>
      <c r="AV8" s="141" t="str">
        <f>IF(COUNTA(E8:F8:H8)&lt;3,"",(IF(AR8=TRUE,$AR$5,IF(AS8=TRUE,$AS$5,IF(AT8=TRUE,$AT$5,IF(AU8=TRUE,$AU$5,"Aucun"))))))</f>
        <v/>
      </c>
      <c r="AW8" s="142"/>
      <c r="AX8" s="309"/>
      <c r="AY8" s="70"/>
    </row>
    <row r="9" spans="1:51" s="57" customFormat="1" ht="114" customHeight="1" x14ac:dyDescent="0.35">
      <c r="A9" s="56"/>
      <c r="B9" s="374" t="s">
        <v>142</v>
      </c>
      <c r="C9" s="380" t="s">
        <v>395</v>
      </c>
      <c r="D9" s="255"/>
      <c r="E9" s="255"/>
      <c r="F9" s="273"/>
      <c r="G9" s="273"/>
      <c r="H9" s="291"/>
      <c r="I9" s="291"/>
      <c r="J9" s="136" t="str">
        <f t="shared" si="3"/>
        <v/>
      </c>
      <c r="K9" s="137">
        <f t="shared" si="4"/>
        <v>0</v>
      </c>
      <c r="L9" s="137" t="b">
        <f t="shared" si="5"/>
        <v>0</v>
      </c>
      <c r="M9" s="137" t="b">
        <f t="shared" si="6"/>
        <v>0</v>
      </c>
      <c r="N9" s="137" t="b">
        <f t="shared" si="7"/>
        <v>0</v>
      </c>
      <c r="O9" s="137" t="b">
        <f t="shared" si="8"/>
        <v>0</v>
      </c>
      <c r="P9" s="137" t="b">
        <f t="shared" si="9"/>
        <v>0</v>
      </c>
      <c r="Q9" s="137" t="b">
        <f t="shared" si="10"/>
        <v>0</v>
      </c>
      <c r="R9" s="137" t="b">
        <f t="shared" si="11"/>
        <v>0</v>
      </c>
      <c r="S9" s="138" t="str">
        <f t="shared" si="0"/>
        <v/>
      </c>
      <c r="T9" s="139" t="str">
        <f t="shared" si="1"/>
        <v/>
      </c>
      <c r="U9" s="140" t="e">
        <f t="shared" si="2"/>
        <v>#VALUE!</v>
      </c>
      <c r="V9" s="137" t="e">
        <f t="shared" si="12"/>
        <v>#VALUE!</v>
      </c>
      <c r="W9" s="137" t="e">
        <f t="shared" si="13"/>
        <v>#VALUE!</v>
      </c>
      <c r="X9" s="137" t="e">
        <f t="shared" si="14"/>
        <v>#VALUE!</v>
      </c>
      <c r="Y9" s="137" t="e">
        <f t="shared" si="15"/>
        <v>#VALUE!</v>
      </c>
      <c r="Z9" s="137" t="e">
        <f t="shared" si="16"/>
        <v>#VALUE!</v>
      </c>
      <c r="AA9" s="141" t="str">
        <f>IF(COUNTA(E9:F9:H9)&lt;3,"",(IF(V9=TRUE,$V$5,IF(W9=TRUE,$W$5,IF(X9=TRUE,$X$5,IF(Y9=TRUE,$Y$5,"Non"))))))</f>
        <v/>
      </c>
      <c r="AB9" s="137" t="e">
        <f t="shared" si="17"/>
        <v>#VALUE!</v>
      </c>
      <c r="AC9" s="137" t="e">
        <f t="shared" si="18"/>
        <v>#VALUE!</v>
      </c>
      <c r="AD9" s="137" t="e">
        <f t="shared" si="19"/>
        <v>#VALUE!</v>
      </c>
      <c r="AE9" s="137" t="e">
        <f t="shared" si="20"/>
        <v>#VALUE!</v>
      </c>
      <c r="AF9" s="137" t="e">
        <f t="shared" si="21"/>
        <v>#VALUE!</v>
      </c>
      <c r="AG9" s="141" t="str">
        <f>IF(COUNTA(E9:F9:H9)&lt;3,"",(IF(AB9=TRUE,$AB$5,IF(AC9=TRUE,$AC$5,IF(AD9=TRUE,$AD$5,IF(AE9=TRUE,$AE$5,IF(AF9=TRUE,$AF$5,"Aucune")))))))</f>
        <v/>
      </c>
      <c r="AH9" s="137" t="e">
        <f t="shared" si="22"/>
        <v>#VALUE!</v>
      </c>
      <c r="AI9" s="137" t="e">
        <f t="shared" si="23"/>
        <v>#VALUE!</v>
      </c>
      <c r="AJ9" s="137" t="e">
        <f t="shared" si="24"/>
        <v>#VALUE!</v>
      </c>
      <c r="AK9" s="137" t="e">
        <f t="shared" si="25"/>
        <v>#VALUE!</v>
      </c>
      <c r="AL9" s="137" t="e">
        <f t="shared" si="26"/>
        <v>#VALUE!</v>
      </c>
      <c r="AM9" s="141" t="str">
        <f>IF(COUNTA(E9:F9:H9)&lt;3,"",(IF(AH9=TRUE,$AH$5,IF(AI9=TRUE,$AI$5,IF(AJ9=TRUE,$AJ$5,IF(AK9=TRUE,$AK$5,IF(AL9=TRUE,$AL$5,"Aucune")))))))</f>
        <v/>
      </c>
      <c r="AN9" s="137" t="e">
        <f t="shared" si="27"/>
        <v>#VALUE!</v>
      </c>
      <c r="AO9" s="137" t="e">
        <f t="shared" si="28"/>
        <v>#VALUE!</v>
      </c>
      <c r="AP9" s="137" t="e">
        <f t="shared" si="29"/>
        <v>#VALUE!</v>
      </c>
      <c r="AQ9" s="141" t="str">
        <f>IF(COUNTA(E9:F9:H9)&lt;3,"",(IF(AN9=TRUE,$AN$5,IF(AO9=TRUE,$AO$5,IF(AP9=TRUE,$AP$5,"Aucune action requise")))))</f>
        <v/>
      </c>
      <c r="AR9" s="137" t="e">
        <f t="shared" si="30"/>
        <v>#VALUE!</v>
      </c>
      <c r="AS9" s="137" t="e">
        <f t="shared" si="31"/>
        <v>#VALUE!</v>
      </c>
      <c r="AT9" s="137" t="e">
        <f t="shared" si="32"/>
        <v>#VALUE!</v>
      </c>
      <c r="AU9" s="137" t="e">
        <f t="shared" si="33"/>
        <v>#VALUE!</v>
      </c>
      <c r="AV9" s="141" t="str">
        <f>IF(COUNTA(E9:F9:H9)&lt;3,"",(IF(AR9=TRUE,$AR$5,IF(AS9=TRUE,$AS$5,IF(AT9=TRUE,$AT$5,IF(AU9=TRUE,$AU$5,"Aucun"))))))</f>
        <v/>
      </c>
      <c r="AW9" s="142"/>
      <c r="AX9" s="309"/>
      <c r="AY9" s="70"/>
    </row>
    <row r="10" spans="1:51" s="57" customFormat="1" ht="114" customHeight="1" x14ac:dyDescent="0.35">
      <c r="A10" s="56"/>
      <c r="B10" s="374" t="s">
        <v>143</v>
      </c>
      <c r="C10" s="380" t="s">
        <v>396</v>
      </c>
      <c r="D10" s="255"/>
      <c r="E10" s="255"/>
      <c r="F10" s="273"/>
      <c r="G10" s="273"/>
      <c r="H10" s="291"/>
      <c r="I10" s="291"/>
      <c r="J10" s="136" t="str">
        <f t="shared" si="3"/>
        <v/>
      </c>
      <c r="K10" s="137">
        <f t="shared" si="4"/>
        <v>0</v>
      </c>
      <c r="L10" s="137" t="b">
        <f t="shared" si="5"/>
        <v>0</v>
      </c>
      <c r="M10" s="137" t="b">
        <f t="shared" si="6"/>
        <v>0</v>
      </c>
      <c r="N10" s="137" t="b">
        <f t="shared" si="7"/>
        <v>0</v>
      </c>
      <c r="O10" s="137" t="b">
        <f t="shared" si="8"/>
        <v>0</v>
      </c>
      <c r="P10" s="137" t="b">
        <f t="shared" si="9"/>
        <v>0</v>
      </c>
      <c r="Q10" s="137" t="b">
        <f t="shared" si="10"/>
        <v>0</v>
      </c>
      <c r="R10" s="137" t="b">
        <f t="shared" si="11"/>
        <v>0</v>
      </c>
      <c r="S10" s="138" t="str">
        <f t="shared" si="0"/>
        <v/>
      </c>
      <c r="T10" s="139" t="str">
        <f t="shared" si="1"/>
        <v/>
      </c>
      <c r="U10" s="140" t="e">
        <f t="shared" si="2"/>
        <v>#VALUE!</v>
      </c>
      <c r="V10" s="137" t="e">
        <f t="shared" si="12"/>
        <v>#VALUE!</v>
      </c>
      <c r="W10" s="137" t="e">
        <f t="shared" si="13"/>
        <v>#VALUE!</v>
      </c>
      <c r="X10" s="137" t="e">
        <f t="shared" si="14"/>
        <v>#VALUE!</v>
      </c>
      <c r="Y10" s="137" t="e">
        <f t="shared" si="15"/>
        <v>#VALUE!</v>
      </c>
      <c r="Z10" s="137" t="e">
        <f t="shared" si="16"/>
        <v>#VALUE!</v>
      </c>
      <c r="AA10" s="141" t="str">
        <f>IF(COUNTA(E10:F10:H10)&lt;3,"",(IF(V10=TRUE,$V$5,IF(W10=TRUE,$W$5,IF(X10=TRUE,$X$5,IF(Y10=TRUE,$Y$5,"Non"))))))</f>
        <v/>
      </c>
      <c r="AB10" s="137" t="e">
        <f t="shared" si="17"/>
        <v>#VALUE!</v>
      </c>
      <c r="AC10" s="137" t="e">
        <f t="shared" si="18"/>
        <v>#VALUE!</v>
      </c>
      <c r="AD10" s="137" t="e">
        <f t="shared" si="19"/>
        <v>#VALUE!</v>
      </c>
      <c r="AE10" s="137" t="e">
        <f t="shared" si="20"/>
        <v>#VALUE!</v>
      </c>
      <c r="AF10" s="137" t="e">
        <f t="shared" si="21"/>
        <v>#VALUE!</v>
      </c>
      <c r="AG10" s="141" t="str">
        <f>IF(COUNTA(E10:F10:H10)&lt;3,"",(IF(AB10=TRUE,$AB$5,IF(AC10=TRUE,$AC$5,IF(AD10=TRUE,$AD$5,IF(AE10=TRUE,$AE$5,IF(AF10=TRUE,$AF$5,"Aucune")))))))</f>
        <v/>
      </c>
      <c r="AH10" s="137" t="e">
        <f t="shared" si="22"/>
        <v>#VALUE!</v>
      </c>
      <c r="AI10" s="137" t="e">
        <f t="shared" si="23"/>
        <v>#VALUE!</v>
      </c>
      <c r="AJ10" s="137" t="e">
        <f t="shared" si="24"/>
        <v>#VALUE!</v>
      </c>
      <c r="AK10" s="137" t="e">
        <f t="shared" si="25"/>
        <v>#VALUE!</v>
      </c>
      <c r="AL10" s="137" t="e">
        <f t="shared" si="26"/>
        <v>#VALUE!</v>
      </c>
      <c r="AM10" s="141" t="str">
        <f>IF(COUNTA(E10:F10:H10)&lt;3,"",(IF(AH10=TRUE,$AH$5,IF(AI10=TRUE,$AI$5,IF(AJ10=TRUE,$AJ$5,IF(AK10=TRUE,$AK$5,IF(AL10=TRUE,$AL$5,"Aucune")))))))</f>
        <v/>
      </c>
      <c r="AN10" s="137" t="e">
        <f t="shared" si="27"/>
        <v>#VALUE!</v>
      </c>
      <c r="AO10" s="137" t="e">
        <f t="shared" si="28"/>
        <v>#VALUE!</v>
      </c>
      <c r="AP10" s="137" t="e">
        <f t="shared" si="29"/>
        <v>#VALUE!</v>
      </c>
      <c r="AQ10" s="141" t="str">
        <f>IF(COUNTA(E10:F10:H10)&lt;3,"",(IF(AN10=TRUE,$AN$5,IF(AO10=TRUE,$AO$5,IF(AP10=TRUE,$AP$5,"Aucune action requise")))))</f>
        <v/>
      </c>
      <c r="AR10" s="137" t="e">
        <f t="shared" si="30"/>
        <v>#VALUE!</v>
      </c>
      <c r="AS10" s="137" t="e">
        <f t="shared" si="31"/>
        <v>#VALUE!</v>
      </c>
      <c r="AT10" s="137" t="e">
        <f t="shared" si="32"/>
        <v>#VALUE!</v>
      </c>
      <c r="AU10" s="137" t="e">
        <f t="shared" si="33"/>
        <v>#VALUE!</v>
      </c>
      <c r="AV10" s="141" t="str">
        <f>IF(COUNTA(E10:F10:H10)&lt;3,"",(IF(AR10=TRUE,$AR$5,IF(AS10=TRUE,$AS$5,IF(AT10=TRUE,$AT$5,IF(AU10=TRUE,$AU$5,"Aucun"))))))</f>
        <v/>
      </c>
      <c r="AW10" s="142"/>
      <c r="AX10" s="309"/>
      <c r="AY10" s="70"/>
    </row>
    <row r="11" spans="1:51" s="57" customFormat="1" ht="114" customHeight="1" thickBot="1" x14ac:dyDescent="0.4">
      <c r="A11" s="56"/>
      <c r="B11" s="378" t="s">
        <v>144</v>
      </c>
      <c r="C11" s="384" t="s">
        <v>397</v>
      </c>
      <c r="D11" s="258"/>
      <c r="E11" s="258"/>
      <c r="F11" s="277"/>
      <c r="G11" s="277"/>
      <c r="H11" s="295"/>
      <c r="I11" s="295"/>
      <c r="J11" s="157" t="str">
        <f t="shared" si="3"/>
        <v/>
      </c>
      <c r="K11" s="158">
        <f t="shared" si="4"/>
        <v>0</v>
      </c>
      <c r="L11" s="158" t="b">
        <f t="shared" si="5"/>
        <v>0</v>
      </c>
      <c r="M11" s="158" t="b">
        <f t="shared" si="6"/>
        <v>0</v>
      </c>
      <c r="N11" s="158" t="b">
        <f t="shared" si="7"/>
        <v>0</v>
      </c>
      <c r="O11" s="158" t="b">
        <f t="shared" si="8"/>
        <v>0</v>
      </c>
      <c r="P11" s="158" t="b">
        <f t="shared" si="9"/>
        <v>0</v>
      </c>
      <c r="Q11" s="158" t="b">
        <f t="shared" si="10"/>
        <v>0</v>
      </c>
      <c r="R11" s="158" t="b">
        <f t="shared" si="11"/>
        <v>0</v>
      </c>
      <c r="S11" s="159" t="str">
        <f t="shared" si="0"/>
        <v/>
      </c>
      <c r="T11" s="160" t="str">
        <f t="shared" si="1"/>
        <v/>
      </c>
      <c r="U11" s="161" t="e">
        <f t="shared" si="2"/>
        <v>#VALUE!</v>
      </c>
      <c r="V11" s="158" t="e">
        <f t="shared" si="12"/>
        <v>#VALUE!</v>
      </c>
      <c r="W11" s="158" t="e">
        <f t="shared" si="13"/>
        <v>#VALUE!</v>
      </c>
      <c r="X11" s="158" t="e">
        <f t="shared" si="14"/>
        <v>#VALUE!</v>
      </c>
      <c r="Y11" s="158" t="e">
        <f t="shared" si="15"/>
        <v>#VALUE!</v>
      </c>
      <c r="Z11" s="158" t="e">
        <f t="shared" si="16"/>
        <v>#VALUE!</v>
      </c>
      <c r="AA11" s="162" t="str">
        <f>IF(COUNTA(E11:F11:H11)&lt;3,"",(IF(V11=TRUE,$V$5,IF(W11=TRUE,$W$5,IF(X11=TRUE,$X$5,IF(Y11=TRUE,$Y$5,"Non"))))))</f>
        <v/>
      </c>
      <c r="AB11" s="158" t="e">
        <f t="shared" si="17"/>
        <v>#VALUE!</v>
      </c>
      <c r="AC11" s="158" t="e">
        <f t="shared" si="18"/>
        <v>#VALUE!</v>
      </c>
      <c r="AD11" s="158" t="e">
        <f t="shared" si="19"/>
        <v>#VALUE!</v>
      </c>
      <c r="AE11" s="158" t="e">
        <f t="shared" si="20"/>
        <v>#VALUE!</v>
      </c>
      <c r="AF11" s="158" t="e">
        <f t="shared" si="21"/>
        <v>#VALUE!</v>
      </c>
      <c r="AG11" s="162" t="str">
        <f>IF(COUNTA(E11:F11:H11)&lt;3,"",(IF(AB11=TRUE,$AB$5,IF(AC11=TRUE,$AC$5,IF(AD11=TRUE,$AD$5,IF(AE11=TRUE,$AE$5,IF(AF11=TRUE,$AF$5,"Aucune")))))))</f>
        <v/>
      </c>
      <c r="AH11" s="158" t="e">
        <f t="shared" si="22"/>
        <v>#VALUE!</v>
      </c>
      <c r="AI11" s="158" t="e">
        <f t="shared" si="23"/>
        <v>#VALUE!</v>
      </c>
      <c r="AJ11" s="158" t="e">
        <f t="shared" si="24"/>
        <v>#VALUE!</v>
      </c>
      <c r="AK11" s="158" t="e">
        <f t="shared" si="25"/>
        <v>#VALUE!</v>
      </c>
      <c r="AL11" s="158" t="e">
        <f t="shared" si="26"/>
        <v>#VALUE!</v>
      </c>
      <c r="AM11" s="162" t="str">
        <f>IF(COUNTA(E11:F11:H11)&lt;3,"",(IF(AH11=TRUE,$AH$5,IF(AI11=TRUE,$AI$5,IF(AJ11=TRUE,$AJ$5,IF(AK11=TRUE,$AK$5,IF(AL11=TRUE,$AL$5,"Aucune")))))))</f>
        <v/>
      </c>
      <c r="AN11" s="158" t="e">
        <f t="shared" si="27"/>
        <v>#VALUE!</v>
      </c>
      <c r="AO11" s="158" t="e">
        <f t="shared" si="28"/>
        <v>#VALUE!</v>
      </c>
      <c r="AP11" s="158" t="e">
        <f t="shared" si="29"/>
        <v>#VALUE!</v>
      </c>
      <c r="AQ11" s="162" t="str">
        <f>IF(COUNTA(E11:F11:H11)&lt;3,"",(IF(AN11=TRUE,$AN$5,IF(AO11=TRUE,$AO$5,IF(AP11=TRUE,$AP$5,"Aucune action requise")))))</f>
        <v/>
      </c>
      <c r="AR11" s="158" t="e">
        <f t="shared" si="30"/>
        <v>#VALUE!</v>
      </c>
      <c r="AS11" s="158" t="e">
        <f t="shared" si="31"/>
        <v>#VALUE!</v>
      </c>
      <c r="AT11" s="158" t="e">
        <f t="shared" si="32"/>
        <v>#VALUE!</v>
      </c>
      <c r="AU11" s="158" t="e">
        <f t="shared" si="33"/>
        <v>#VALUE!</v>
      </c>
      <c r="AV11" s="162" t="str">
        <f>IF(COUNTA(E11:F11:H11)&lt;3,"",(IF(AR11=TRUE,$AR$5,IF(AS11=TRUE,$AS$5,IF(AT11=TRUE,$AT$5,IF(AU11=TRUE,$AU$5,"Aucun"))))))</f>
        <v/>
      </c>
      <c r="AW11" s="163"/>
      <c r="AX11" s="313"/>
      <c r="AY11" s="71"/>
    </row>
    <row r="12" spans="1:51" s="57" customFormat="1" ht="114" customHeight="1" x14ac:dyDescent="0.35">
      <c r="A12" s="56"/>
      <c r="B12" s="378" t="s">
        <v>145</v>
      </c>
      <c r="C12" s="384" t="s">
        <v>398</v>
      </c>
      <c r="D12" s="258"/>
      <c r="E12" s="258"/>
      <c r="F12" s="277"/>
      <c r="G12" s="277"/>
      <c r="H12" s="295"/>
      <c r="I12" s="295"/>
      <c r="J12" s="157" t="str">
        <f t="shared" si="3"/>
        <v/>
      </c>
      <c r="K12" s="158">
        <f t="shared" si="4"/>
        <v>0</v>
      </c>
      <c r="L12" s="158" t="b">
        <f t="shared" si="5"/>
        <v>0</v>
      </c>
      <c r="M12" s="158" t="b">
        <f t="shared" si="6"/>
        <v>0</v>
      </c>
      <c r="N12" s="158" t="b">
        <f t="shared" si="7"/>
        <v>0</v>
      </c>
      <c r="O12" s="158" t="b">
        <f t="shared" si="8"/>
        <v>0</v>
      </c>
      <c r="P12" s="158" t="b">
        <f t="shared" si="9"/>
        <v>0</v>
      </c>
      <c r="Q12" s="158" t="b">
        <f t="shared" si="10"/>
        <v>0</v>
      </c>
      <c r="R12" s="158" t="b">
        <f t="shared" si="11"/>
        <v>0</v>
      </c>
      <c r="S12" s="159" t="str">
        <f t="shared" si="0"/>
        <v/>
      </c>
      <c r="T12" s="160" t="str">
        <f t="shared" si="1"/>
        <v/>
      </c>
      <c r="U12" s="161" t="e">
        <f t="shared" si="2"/>
        <v>#VALUE!</v>
      </c>
      <c r="V12" s="158" t="e">
        <f t="shared" si="12"/>
        <v>#VALUE!</v>
      </c>
      <c r="W12" s="158" t="e">
        <f t="shared" si="13"/>
        <v>#VALUE!</v>
      </c>
      <c r="X12" s="158" t="e">
        <f t="shared" si="14"/>
        <v>#VALUE!</v>
      </c>
      <c r="Y12" s="158" t="e">
        <f t="shared" si="15"/>
        <v>#VALUE!</v>
      </c>
      <c r="Z12" s="158" t="e">
        <f t="shared" si="16"/>
        <v>#VALUE!</v>
      </c>
      <c r="AA12" s="162" t="str">
        <f>IF(COUNTA(E12:F12:H12)&lt;3,"",(IF(V12=TRUE,$V$5,IF(W12=TRUE,$W$5,IF(X12=TRUE,$X$5,IF(Y12=TRUE,$Y$5,"Non"))))))</f>
        <v/>
      </c>
      <c r="AB12" s="158" t="e">
        <f t="shared" si="17"/>
        <v>#VALUE!</v>
      </c>
      <c r="AC12" s="158" t="e">
        <f t="shared" si="18"/>
        <v>#VALUE!</v>
      </c>
      <c r="AD12" s="158" t="e">
        <f t="shared" si="19"/>
        <v>#VALUE!</v>
      </c>
      <c r="AE12" s="158" t="e">
        <f t="shared" si="20"/>
        <v>#VALUE!</v>
      </c>
      <c r="AF12" s="158" t="e">
        <f t="shared" si="21"/>
        <v>#VALUE!</v>
      </c>
      <c r="AG12" s="162" t="str">
        <f>IF(COUNTA(E12:F12:H12)&lt;3,"",(IF(AB12=TRUE,$AB$5,IF(AC12=TRUE,$AC$5,IF(AD12=TRUE,$AD$5,IF(AE12=TRUE,$AE$5,IF(AF12=TRUE,$AF$5,"Aucune")))))))</f>
        <v/>
      </c>
      <c r="AH12" s="158" t="e">
        <f t="shared" si="22"/>
        <v>#VALUE!</v>
      </c>
      <c r="AI12" s="158" t="e">
        <f t="shared" si="23"/>
        <v>#VALUE!</v>
      </c>
      <c r="AJ12" s="158" t="e">
        <f t="shared" si="24"/>
        <v>#VALUE!</v>
      </c>
      <c r="AK12" s="158" t="e">
        <f t="shared" si="25"/>
        <v>#VALUE!</v>
      </c>
      <c r="AL12" s="158" t="e">
        <f t="shared" si="26"/>
        <v>#VALUE!</v>
      </c>
      <c r="AM12" s="162" t="str">
        <f>IF(COUNTA(E12:F12:H12)&lt;3,"",(IF(AH12=TRUE,$AH$5,IF(AI12=TRUE,$AI$5,IF(AJ12=TRUE,$AJ$5,IF(AK12=TRUE,$AK$5,IF(AL12=TRUE,$AL$5,"Aucune")))))))</f>
        <v/>
      </c>
      <c r="AN12" s="158" t="e">
        <f t="shared" si="27"/>
        <v>#VALUE!</v>
      </c>
      <c r="AO12" s="158" t="e">
        <f t="shared" si="28"/>
        <v>#VALUE!</v>
      </c>
      <c r="AP12" s="158" t="e">
        <f t="shared" si="29"/>
        <v>#VALUE!</v>
      </c>
      <c r="AQ12" s="162" t="str">
        <f>IF(COUNTA(E12:F12:H12)&lt;3,"",(IF(AN12=TRUE,$AN$5,IF(AO12=TRUE,$AO$5,IF(AP12=TRUE,$AP$5,"Aucune action requise")))))</f>
        <v/>
      </c>
      <c r="AR12" s="158" t="e">
        <f t="shared" si="30"/>
        <v>#VALUE!</v>
      </c>
      <c r="AS12" s="158" t="e">
        <f t="shared" si="31"/>
        <v>#VALUE!</v>
      </c>
      <c r="AT12" s="158" t="e">
        <f t="shared" si="32"/>
        <v>#VALUE!</v>
      </c>
      <c r="AU12" s="158" t="e">
        <f t="shared" si="33"/>
        <v>#VALUE!</v>
      </c>
      <c r="AV12" s="162" t="str">
        <f>IF(COUNTA(E12:F12:H12)&lt;3,"",(IF(AR12=TRUE,$AR$5,IF(AS12=TRUE,$AS$5,IF(AT12=TRUE,$AT$5,IF(AU12=TRUE,$AU$5,"Aucun"))))))</f>
        <v/>
      </c>
      <c r="AW12" s="163"/>
      <c r="AX12" s="313"/>
      <c r="AY12" s="66"/>
    </row>
    <row r="13" spans="1:51" s="57" customFormat="1" ht="114" customHeight="1" thickBot="1" x14ac:dyDescent="0.4">
      <c r="A13" s="56"/>
      <c r="B13" s="376" t="s">
        <v>146</v>
      </c>
      <c r="C13" s="382" t="s">
        <v>399</v>
      </c>
      <c r="D13" s="262"/>
      <c r="E13" s="262"/>
      <c r="F13" s="280"/>
      <c r="G13" s="280"/>
      <c r="H13" s="298"/>
      <c r="I13" s="298"/>
      <c r="J13" s="192" t="str">
        <f>S13</f>
        <v/>
      </c>
      <c r="K13" s="215">
        <f>E13*10+F13</f>
        <v>0</v>
      </c>
      <c r="L13" s="215" t="b">
        <f>OR(K13=31)</f>
        <v>0</v>
      </c>
      <c r="M13" s="215" t="b">
        <f>OR(K13=21,K13=32)</f>
        <v>0</v>
      </c>
      <c r="N13" s="215" t="b">
        <f>OR(K13=22,K13=33)</f>
        <v>0</v>
      </c>
      <c r="O13" s="215" t="b">
        <f>OR(K13=11,K13=12)</f>
        <v>0</v>
      </c>
      <c r="P13" s="215" t="b">
        <f>OR(K13=23,K13=34)</f>
        <v>0</v>
      </c>
      <c r="Q13" s="215" t="b">
        <f>OR(K13=13,K13=14,K13=24)</f>
        <v>0</v>
      </c>
      <c r="R13" s="215" t="b">
        <f>OR(K13=1,K13=2,K13=3,K13=4)</f>
        <v>0</v>
      </c>
      <c r="S13" s="216" t="str">
        <f t="shared" si="0"/>
        <v/>
      </c>
      <c r="T13" s="217" t="str">
        <f t="shared" si="1"/>
        <v/>
      </c>
      <c r="U13" s="218" t="e">
        <f t="shared" si="2"/>
        <v>#VALUE!</v>
      </c>
      <c r="V13" s="215" t="e">
        <f>OR(U13=61,U13=62,U13=63)</f>
        <v>#VALUE!</v>
      </c>
      <c r="W13" s="215" t="e">
        <f>OR(U13=51,U13=52)</f>
        <v>#VALUE!</v>
      </c>
      <c r="X13" s="215" t="e">
        <f>OR(U13=31,U13=41,U13=42,U13=53)</f>
        <v>#VALUE!</v>
      </c>
      <c r="Y13" s="215" t="e">
        <f>OR(U13=21,U13=32)</f>
        <v>#VALUE!</v>
      </c>
      <c r="Z13" s="215" t="e">
        <f>AND(V13=FALSE,W13=FALSE,X13=FALSE,Y13=FALSE)</f>
        <v>#VALUE!</v>
      </c>
      <c r="AA13" s="219" t="str">
        <f>IF(COUNTA(E13:F13:H13)&lt;3,"",(IF(V13=TRUE,$V$5,IF(W13=TRUE,$W$5,IF(X13=TRUE,$X$5,IF(Y13=TRUE,$Y$5,"Non"))))))</f>
        <v/>
      </c>
      <c r="AB13" s="215" t="e">
        <f>OR(U13=61,U13=62,U13=51,U13=52)</f>
        <v>#VALUE!</v>
      </c>
      <c r="AC13" s="215" t="e">
        <f>OR(U13=41,U13=42)</f>
        <v>#VALUE!</v>
      </c>
      <c r="AD13" s="215" t="e">
        <f>OR(U13=31,U13=32,U13=63,U13=64,U13=53,U13=54,)</f>
        <v>#VALUE!</v>
      </c>
      <c r="AE13" s="215" t="e">
        <f>OR(U13=21,U13=22,)</f>
        <v>#VALUE!</v>
      </c>
      <c r="AF13" s="215" t="e">
        <f>OR(U13=11,U13=12,U13=13,U13=23,)</f>
        <v>#VALUE!</v>
      </c>
      <c r="AG13" s="219" t="str">
        <f>IF(COUNTA(E13:F13:H13)&lt;3,"",(IF(AB13=TRUE,$AB$5,IF(AC13=TRUE,$AC$5,IF(AD13=TRUE,$AD$5,IF(AE13=TRUE,$AE$5,IF(AF13=TRUE,$AF$5,"Aucune")))))))</f>
        <v/>
      </c>
      <c r="AH13" s="215" t="e">
        <f>OR(U13=62,U13=52,U13=42)</f>
        <v>#VALUE!</v>
      </c>
      <c r="AI13" s="215" t="e">
        <f>OR(U13=63,U13=53,U13=43,U13=64,U13=54)</f>
        <v>#VALUE!</v>
      </c>
      <c r="AJ13" s="215" t="e">
        <f>OR(U13=61,U13=51,U13=41)</f>
        <v>#VALUE!</v>
      </c>
      <c r="AK13" s="215" t="e">
        <f>OR(U13=44,U13=32,U13=33,U13=34)</f>
        <v>#VALUE!</v>
      </c>
      <c r="AL13" s="215" t="e">
        <f>OR(U13=22,U13=23,U13=24,U13=12,U13=13,U13=14)</f>
        <v>#VALUE!</v>
      </c>
      <c r="AM13" s="219" t="str">
        <f>IF(COUNTA(E13:F13:H13)&lt;3,"",(IF(AH13=TRUE,$AH$5,IF(AI13=TRUE,$AI$5,IF(AJ13=TRUE,$AJ$5,IF(AK13=TRUE,$AK$5,IF(AL13=TRUE,$AL$5,"Aucune")))))))</f>
        <v/>
      </c>
      <c r="AN13" s="215" t="e">
        <f>OR(U13=61,U13=62,U13=63,U13=51,U13=52,U13=53)</f>
        <v>#VALUE!</v>
      </c>
      <c r="AO13" s="215" t="e">
        <f>OR(U13=41,U13=42,U13=43,U13=31,U13=32,U13=33)</f>
        <v>#VALUE!</v>
      </c>
      <c r="AP13" s="215" t="e">
        <f>OR(U13=21,U13=22,U13=23,U13=11,U13=12,U13=13)</f>
        <v>#VALUE!</v>
      </c>
      <c r="AQ13" s="219" t="str">
        <f>IF(COUNTA(E13:F13:H13)&lt;3,"",(IF(AN13=TRUE,$AN$5,IF(AO13=TRUE,$AO$5,IF(AP13=TRUE,$AP$5,"Aucune action requise")))))</f>
        <v/>
      </c>
      <c r="AR13" s="215" t="e">
        <f>OR(U13=61,U13=51,U13=41,U13=31,U13=21)</f>
        <v>#VALUE!</v>
      </c>
      <c r="AS13" s="215" t="e">
        <f>OR(U13=62,U13=52,U13=42,U13=32,U13=22,U13=63,U13=53)</f>
        <v>#VALUE!</v>
      </c>
      <c r="AT13" s="215" t="e">
        <f>OR(U13=43,U13=33,U13=23,U13=34,U13=24)</f>
        <v>#VALUE!</v>
      </c>
      <c r="AU13" s="215" t="e">
        <f>OR(U13=64,U13=54,U13=44)</f>
        <v>#VALUE!</v>
      </c>
      <c r="AV13" s="219" t="str">
        <f>IF(COUNTA(E13:F13:H13)&lt;3,"",(IF(AR13=TRUE,$AR$5,IF(AS13=TRUE,$AS$5,IF(AT13=TRUE,$AT$5,IF(AU13=TRUE,$AU$5,"Aucun"))))))</f>
        <v/>
      </c>
      <c r="AW13" s="220"/>
      <c r="AX13" s="316"/>
      <c r="AY13" s="72"/>
    </row>
    <row r="14" spans="1:51" s="57" customFormat="1" ht="114" customHeight="1" x14ac:dyDescent="0.35">
      <c r="A14" s="56"/>
      <c r="B14" s="377" t="s">
        <v>147</v>
      </c>
      <c r="C14" s="395" t="s">
        <v>400</v>
      </c>
      <c r="D14" s="257"/>
      <c r="E14" s="257"/>
      <c r="F14" s="276"/>
      <c r="G14" s="276"/>
      <c r="H14" s="294"/>
      <c r="I14" s="294"/>
      <c r="J14" s="200" t="str">
        <f t="shared" si="3"/>
        <v/>
      </c>
      <c r="K14" s="201">
        <f t="shared" si="4"/>
        <v>0</v>
      </c>
      <c r="L14" s="201" t="b">
        <f t="shared" si="5"/>
        <v>0</v>
      </c>
      <c r="M14" s="201" t="b">
        <f t="shared" si="6"/>
        <v>0</v>
      </c>
      <c r="N14" s="201" t="b">
        <f t="shared" si="7"/>
        <v>0</v>
      </c>
      <c r="O14" s="201" t="b">
        <f t="shared" si="8"/>
        <v>0</v>
      </c>
      <c r="P14" s="201" t="b">
        <f t="shared" si="9"/>
        <v>0</v>
      </c>
      <c r="Q14" s="201" t="b">
        <f t="shared" si="10"/>
        <v>0</v>
      </c>
      <c r="R14" s="201" t="b">
        <f t="shared" si="11"/>
        <v>0</v>
      </c>
      <c r="S14" s="202" t="str">
        <f t="shared" si="0"/>
        <v/>
      </c>
      <c r="T14" s="203" t="str">
        <f t="shared" si="1"/>
        <v/>
      </c>
      <c r="U14" s="204" t="e">
        <f t="shared" si="2"/>
        <v>#VALUE!</v>
      </c>
      <c r="V14" s="201" t="e">
        <f t="shared" si="12"/>
        <v>#VALUE!</v>
      </c>
      <c r="W14" s="201" t="e">
        <f t="shared" si="13"/>
        <v>#VALUE!</v>
      </c>
      <c r="X14" s="201" t="e">
        <f t="shared" si="14"/>
        <v>#VALUE!</v>
      </c>
      <c r="Y14" s="201" t="e">
        <f t="shared" si="15"/>
        <v>#VALUE!</v>
      </c>
      <c r="Z14" s="201" t="e">
        <f t="shared" si="16"/>
        <v>#VALUE!</v>
      </c>
      <c r="AA14" s="205" t="str">
        <f>IF(COUNTA(E14:F14:H14)&lt;3,"",(IF(V14=TRUE,$V$5,IF(W14=TRUE,$W$5,IF(X14=TRUE,$X$5,IF(Y14=TRUE,$Y$5,"Non"))))))</f>
        <v/>
      </c>
      <c r="AB14" s="201" t="e">
        <f t="shared" si="17"/>
        <v>#VALUE!</v>
      </c>
      <c r="AC14" s="201" t="e">
        <f t="shared" si="18"/>
        <v>#VALUE!</v>
      </c>
      <c r="AD14" s="201" t="e">
        <f t="shared" si="19"/>
        <v>#VALUE!</v>
      </c>
      <c r="AE14" s="201" t="e">
        <f t="shared" si="20"/>
        <v>#VALUE!</v>
      </c>
      <c r="AF14" s="201" t="e">
        <f t="shared" si="21"/>
        <v>#VALUE!</v>
      </c>
      <c r="AG14" s="205" t="str">
        <f>IF(COUNTA(E14:F14:H14)&lt;3,"",(IF(AB14=TRUE,$AB$5,IF(AC14=TRUE,$AC$5,IF(AD14=TRUE,$AD$5,IF(AE14=TRUE,$AE$5,IF(AF14=TRUE,$AF$5,"Aucune")))))))</f>
        <v/>
      </c>
      <c r="AH14" s="201" t="e">
        <f t="shared" si="22"/>
        <v>#VALUE!</v>
      </c>
      <c r="AI14" s="201" t="e">
        <f t="shared" si="23"/>
        <v>#VALUE!</v>
      </c>
      <c r="AJ14" s="201" t="e">
        <f t="shared" si="24"/>
        <v>#VALUE!</v>
      </c>
      <c r="AK14" s="201" t="e">
        <f t="shared" si="25"/>
        <v>#VALUE!</v>
      </c>
      <c r="AL14" s="201" t="e">
        <f t="shared" si="26"/>
        <v>#VALUE!</v>
      </c>
      <c r="AM14" s="205" t="str">
        <f>IF(COUNTA(E14:F14:H14)&lt;3,"",(IF(AH14=TRUE,$AH$5,IF(AI14=TRUE,$AI$5,IF(AJ14=TRUE,$AJ$5,IF(AK14=TRUE,$AK$5,IF(AL14=TRUE,$AL$5,"Aucune")))))))</f>
        <v/>
      </c>
      <c r="AN14" s="201" t="e">
        <f t="shared" si="27"/>
        <v>#VALUE!</v>
      </c>
      <c r="AO14" s="201" t="e">
        <f t="shared" si="28"/>
        <v>#VALUE!</v>
      </c>
      <c r="AP14" s="201" t="e">
        <f t="shared" si="29"/>
        <v>#VALUE!</v>
      </c>
      <c r="AQ14" s="205" t="str">
        <f>IF(COUNTA(E14:F14:H14)&lt;3,"",(IF(AN14=TRUE,$AN$5,IF(AO14=TRUE,$AO$5,IF(AP14=TRUE,$AP$5,"Aucune action requise")))))</f>
        <v/>
      </c>
      <c r="AR14" s="201" t="e">
        <f t="shared" si="30"/>
        <v>#VALUE!</v>
      </c>
      <c r="AS14" s="201" t="e">
        <f t="shared" si="31"/>
        <v>#VALUE!</v>
      </c>
      <c r="AT14" s="201" t="e">
        <f t="shared" si="32"/>
        <v>#VALUE!</v>
      </c>
      <c r="AU14" s="201" t="e">
        <f t="shared" si="33"/>
        <v>#VALUE!</v>
      </c>
      <c r="AV14" s="205" t="str">
        <f>IF(COUNTA(E14:F14:H14)&lt;3,"",(IF(AR14=TRUE,$AR$5,IF(AS14=TRUE,$AS$5,IF(AT14=TRUE,$AT$5,IF(AU14=TRUE,$AU$5,"Aucun"))))))</f>
        <v/>
      </c>
      <c r="AW14" s="206"/>
      <c r="AX14" s="312"/>
      <c r="AY14" s="66"/>
    </row>
    <row r="15" spans="1:51" ht="114" customHeight="1" x14ac:dyDescent="0.25">
      <c r="B15" s="378" t="s">
        <v>148</v>
      </c>
      <c r="C15" s="386" t="s">
        <v>401</v>
      </c>
      <c r="D15" s="258"/>
      <c r="E15" s="258"/>
      <c r="F15" s="277"/>
      <c r="G15" s="277"/>
      <c r="H15" s="295"/>
      <c r="I15" s="295"/>
      <c r="J15" s="136" t="str">
        <f>S15</f>
        <v/>
      </c>
      <c r="K15" s="158">
        <f>E15*10+F15</f>
        <v>0</v>
      </c>
      <c r="L15" s="158" t="b">
        <f>OR(K15=31)</f>
        <v>0</v>
      </c>
      <c r="M15" s="158" t="b">
        <f>OR(K15=21,K15=32)</f>
        <v>0</v>
      </c>
      <c r="N15" s="158" t="b">
        <f>OR(K15=22,K15=33)</f>
        <v>0</v>
      </c>
      <c r="O15" s="158" t="b">
        <f>OR(K15=11,K15=12)</f>
        <v>0</v>
      </c>
      <c r="P15" s="158" t="b">
        <f>OR(K15=23,K15=34)</f>
        <v>0</v>
      </c>
      <c r="Q15" s="158" t="b">
        <f>OR(K15=13,K15=14,K15=24)</f>
        <v>0</v>
      </c>
      <c r="R15" s="158" t="b">
        <f>OR(K15=1,K15=2,K15=3,K15=4)</f>
        <v>0</v>
      </c>
      <c r="S15" s="159" t="str">
        <f t="shared" si="0"/>
        <v/>
      </c>
      <c r="T15" s="160" t="str">
        <f t="shared" si="1"/>
        <v/>
      </c>
      <c r="U15" s="161" t="e">
        <f t="shared" si="2"/>
        <v>#VALUE!</v>
      </c>
      <c r="V15" s="158" t="e">
        <f>OR(U15=61,U15=62,U15=63)</f>
        <v>#VALUE!</v>
      </c>
      <c r="W15" s="158" t="e">
        <f>OR(U15=51,U15=52)</f>
        <v>#VALUE!</v>
      </c>
      <c r="X15" s="158" t="e">
        <f>OR(U15=31,U15=41,U15=42,U15=53)</f>
        <v>#VALUE!</v>
      </c>
      <c r="Y15" s="158" t="e">
        <f>OR(U15=21,U15=32)</f>
        <v>#VALUE!</v>
      </c>
      <c r="Z15" s="158" t="e">
        <f>AND(V15=FALSE,W15=FALSE,X15=FALSE,Y15=FALSE)</f>
        <v>#VALUE!</v>
      </c>
      <c r="AA15" s="162" t="str">
        <f>IF(COUNTA(E15:F15:H15)&lt;3,"",(IF(V15=TRUE,$V$5,IF(W15=TRUE,$W$5,IF(X15=TRUE,$X$5,IF(Y15=TRUE,$Y$5,"Non"))))))</f>
        <v/>
      </c>
      <c r="AB15" s="158" t="e">
        <f>OR(U15=61,U15=62,U15=51,U15=52)</f>
        <v>#VALUE!</v>
      </c>
      <c r="AC15" s="158" t="e">
        <f>OR(U15=41,U15=42)</f>
        <v>#VALUE!</v>
      </c>
      <c r="AD15" s="158" t="e">
        <f>OR(U15=31,U15=32,U15=63,U15=64,U15=53,U15=54,)</f>
        <v>#VALUE!</v>
      </c>
      <c r="AE15" s="158" t="e">
        <f>OR(U15=21,U15=22,)</f>
        <v>#VALUE!</v>
      </c>
      <c r="AF15" s="158" t="e">
        <f>OR(U15=11,U15=12,U15=13,U15=23,)</f>
        <v>#VALUE!</v>
      </c>
      <c r="AG15" s="162" t="str">
        <f>IF(COUNTA(E15:F15:H15)&lt;3,"",(IF(AB15=TRUE,$AB$5,IF(AC15=TRUE,$AC$5,IF(AD15=TRUE,$AD$5,IF(AE15=TRUE,$AE$5,IF(AF15=TRUE,$AF$5,"Aucune")))))))</f>
        <v/>
      </c>
      <c r="AH15" s="158" t="e">
        <f>OR(U15=62,U15=52,U15=42)</f>
        <v>#VALUE!</v>
      </c>
      <c r="AI15" s="158" t="e">
        <f>OR(U15=63,U15=53,U15=43,U15=64,U15=54)</f>
        <v>#VALUE!</v>
      </c>
      <c r="AJ15" s="158" t="e">
        <f>OR(U15=61,U15=51,U15=41)</f>
        <v>#VALUE!</v>
      </c>
      <c r="AK15" s="158" t="e">
        <f>OR(U15=44,U15=32,U15=33,U15=34)</f>
        <v>#VALUE!</v>
      </c>
      <c r="AL15" s="158" t="e">
        <f>OR(U15=22,U15=23,U15=24,U15=12,U15=13,U15=14)</f>
        <v>#VALUE!</v>
      </c>
      <c r="AM15" s="162" t="str">
        <f>IF(COUNTA(E15:F15:H15)&lt;3,"",(IF(AH15=TRUE,$AH$5,IF(AI15=TRUE,$AI$5,IF(AJ15=TRUE,$AJ$5,IF(AK15=TRUE,$AK$5,IF(AL15=TRUE,$AL$5,"Aucune")))))))</f>
        <v/>
      </c>
      <c r="AN15" s="158" t="e">
        <f>OR(U15=61,U15=62,U15=63,U15=51,U15=52,U15=53)</f>
        <v>#VALUE!</v>
      </c>
      <c r="AO15" s="158" t="e">
        <f>OR(U15=41,U15=42,U15=43,U15=31,U15=32,U15=33)</f>
        <v>#VALUE!</v>
      </c>
      <c r="AP15" s="158" t="e">
        <f>OR(U15=21,U15=22,U15=23,U15=11,U15=12,U15=13)</f>
        <v>#VALUE!</v>
      </c>
      <c r="AQ15" s="162" t="str">
        <f>IF(COUNTA(E15:F15:H15)&lt;3,"",(IF(AN15=TRUE,$AN$5,IF(AO15=TRUE,$AO$5,IF(AP15=TRUE,$AP$5,"Aucune action requise")))))</f>
        <v/>
      </c>
      <c r="AR15" s="158" t="e">
        <f>OR(U15=61,U15=51,U15=41,U15=31,U15=21)</f>
        <v>#VALUE!</v>
      </c>
      <c r="AS15" s="158" t="e">
        <f>OR(U15=62,U15=52,U15=42,U15=32,U15=22,U15=63,U15=53)</f>
        <v>#VALUE!</v>
      </c>
      <c r="AT15" s="158" t="e">
        <f>OR(U15=43,U15=33,U15=23,U15=34,U15=24)</f>
        <v>#VALUE!</v>
      </c>
      <c r="AU15" s="158" t="e">
        <f>OR(U15=64,U15=54,U15=44)</f>
        <v>#VALUE!</v>
      </c>
      <c r="AV15" s="162" t="str">
        <f>IF(COUNTA(E15:F15:H15)&lt;3,"",(IF(AR15=TRUE,$AR$5,IF(AS15=TRUE,$AS$5,IF(AT15=TRUE,$AT$5,IF(AU15=TRUE,$AU$5,"Aucun"))))))</f>
        <v/>
      </c>
      <c r="AW15" s="163"/>
      <c r="AX15" s="313"/>
      <c r="AY15" s="67"/>
    </row>
    <row r="16" spans="1:51" ht="114" customHeight="1" thickBot="1" x14ac:dyDescent="0.3">
      <c r="B16" s="378" t="s">
        <v>149</v>
      </c>
      <c r="C16" s="386" t="s">
        <v>402</v>
      </c>
      <c r="D16" s="258"/>
      <c r="E16" s="258"/>
      <c r="F16" s="277"/>
      <c r="G16" s="277"/>
      <c r="H16" s="295"/>
      <c r="I16" s="295"/>
      <c r="J16" s="157" t="str">
        <f t="shared" si="3"/>
        <v/>
      </c>
      <c r="K16" s="158">
        <f>E16*10+F16</f>
        <v>0</v>
      </c>
      <c r="L16" s="158" t="b">
        <f>OR(K16=31)</f>
        <v>0</v>
      </c>
      <c r="M16" s="158" t="b">
        <f>OR(K16=21,K16=32)</f>
        <v>0</v>
      </c>
      <c r="N16" s="158" t="b">
        <f>OR(K16=22,K16=33)</f>
        <v>0</v>
      </c>
      <c r="O16" s="158" t="b">
        <f>OR(K16=11,K16=12)</f>
        <v>0</v>
      </c>
      <c r="P16" s="158" t="b">
        <f>OR(K16=23,K16=34)</f>
        <v>0</v>
      </c>
      <c r="Q16" s="158" t="b">
        <f>OR(K16=13,K16=14,K16=24)</f>
        <v>0</v>
      </c>
      <c r="R16" s="158" t="b">
        <f>OR(K16=1,K16=2,K16=3,K16=4)</f>
        <v>0</v>
      </c>
      <c r="S16" s="159" t="str">
        <f t="shared" si="0"/>
        <v/>
      </c>
      <c r="T16" s="160" t="str">
        <f t="shared" si="1"/>
        <v/>
      </c>
      <c r="U16" s="161" t="e">
        <f t="shared" si="2"/>
        <v>#VALUE!</v>
      </c>
      <c r="V16" s="158" t="e">
        <f>OR(U16=61,U16=62,U16=63)</f>
        <v>#VALUE!</v>
      </c>
      <c r="W16" s="158" t="e">
        <f>OR(U16=51,U16=52)</f>
        <v>#VALUE!</v>
      </c>
      <c r="X16" s="158" t="e">
        <f>OR(U16=31,U16=41,U16=42,U16=53)</f>
        <v>#VALUE!</v>
      </c>
      <c r="Y16" s="158" t="e">
        <f>OR(U16=21,U16=32)</f>
        <v>#VALUE!</v>
      </c>
      <c r="Z16" s="158" t="e">
        <f>AND(V16=FALSE,W16=FALSE,X16=FALSE,Y16=FALSE)</f>
        <v>#VALUE!</v>
      </c>
      <c r="AA16" s="162" t="str">
        <f>IF(COUNTA(E16:F16:H16)&lt;3,"",(IF(V16=TRUE,$V$5,IF(W16=TRUE,$W$5,IF(X16=TRUE,$X$5,IF(Y16=TRUE,$Y$5,"Non"))))))</f>
        <v/>
      </c>
      <c r="AB16" s="158" t="e">
        <f>OR(U16=61,U16=62,U16=51,U16=52)</f>
        <v>#VALUE!</v>
      </c>
      <c r="AC16" s="158" t="e">
        <f>OR(U16=41,U16=42)</f>
        <v>#VALUE!</v>
      </c>
      <c r="AD16" s="158" t="e">
        <f>OR(U16=31,U16=32,U16=63,U16=64,U16=53,U16=54,)</f>
        <v>#VALUE!</v>
      </c>
      <c r="AE16" s="158" t="e">
        <f>OR(U16=21,U16=22,)</f>
        <v>#VALUE!</v>
      </c>
      <c r="AF16" s="158" t="e">
        <f>OR(U16=11,U16=12,U16=13,U16=23,)</f>
        <v>#VALUE!</v>
      </c>
      <c r="AG16" s="162" t="str">
        <f>IF(COUNTA(E16:F16:H16)&lt;3,"",(IF(AB16=TRUE,$AB$5,IF(AC16=TRUE,$AC$5,IF(AD16=TRUE,$AD$5,IF(AE16=TRUE,$AE$5,IF(AF16=TRUE,$AF$5,"Aucune")))))))</f>
        <v/>
      </c>
      <c r="AH16" s="158" t="e">
        <f>OR(U16=62,U16=52,U16=42)</f>
        <v>#VALUE!</v>
      </c>
      <c r="AI16" s="158" t="e">
        <f>OR(U16=63,U16=53,U16=43,U16=64,U16=54)</f>
        <v>#VALUE!</v>
      </c>
      <c r="AJ16" s="158" t="e">
        <f>OR(U16=61,U16=51,U16=41)</f>
        <v>#VALUE!</v>
      </c>
      <c r="AK16" s="158" t="e">
        <f>OR(U16=44,U16=32,U16=33,U16=34)</f>
        <v>#VALUE!</v>
      </c>
      <c r="AL16" s="158" t="e">
        <f>OR(U16=22,U16=23,U16=24,U16=12,U16=13,U16=14)</f>
        <v>#VALUE!</v>
      </c>
      <c r="AM16" s="162" t="str">
        <f>IF(COUNTA(E16:F16:H16)&lt;3,"",(IF(AH16=TRUE,$AH$5,IF(AI16=TRUE,$AI$5,IF(AJ16=TRUE,$AJ$5,IF(AK16=TRUE,$AK$5,IF(AL16=TRUE,$AL$5,"Aucune")))))))</f>
        <v/>
      </c>
      <c r="AN16" s="158" t="e">
        <f>OR(U16=61,U16=62,U16=63,U16=51,U16=52,U16=53)</f>
        <v>#VALUE!</v>
      </c>
      <c r="AO16" s="158" t="e">
        <f>OR(U16=41,U16=42,U16=43,U16=31,U16=32,U16=33)</f>
        <v>#VALUE!</v>
      </c>
      <c r="AP16" s="158" t="e">
        <f>OR(U16=21,U16=22,U16=23,U16=11,U16=12,U16=13)</f>
        <v>#VALUE!</v>
      </c>
      <c r="AQ16" s="162" t="str">
        <f>IF(COUNTA(E16:F16:H16)&lt;3,"",(IF(AN16=TRUE,$AN$5,IF(AO16=TRUE,$AO$5,IF(AP16=TRUE,$AP$5,"Aucune action requise")))))</f>
        <v/>
      </c>
      <c r="AR16" s="158" t="e">
        <f>OR(U16=61,U16=51,U16=41,U16=31,U16=21)</f>
        <v>#VALUE!</v>
      </c>
      <c r="AS16" s="158" t="e">
        <f>OR(U16=62,U16=52,U16=42,U16=32,U16=22,U16=63,U16=53)</f>
        <v>#VALUE!</v>
      </c>
      <c r="AT16" s="158" t="e">
        <f>OR(U16=43,U16=33,U16=23,U16=34,U16=24)</f>
        <v>#VALUE!</v>
      </c>
      <c r="AU16" s="158" t="e">
        <f>OR(U16=64,U16=54,U16=44)</f>
        <v>#VALUE!</v>
      </c>
      <c r="AV16" s="162" t="str">
        <f>IF(COUNTA(E16:F16:H16)&lt;3,"",(IF(AR16=TRUE,$AR$5,IF(AS16=TRUE,$AS$5,IF(AT16=TRUE,$AT$5,IF(AU16=TRUE,$AU$5,"Aucun"))))))</f>
        <v/>
      </c>
      <c r="AW16" s="163"/>
      <c r="AX16" s="313"/>
      <c r="AY16" s="68"/>
    </row>
  </sheetData>
  <mergeCells count="8">
    <mergeCell ref="B2:G2"/>
    <mergeCell ref="B6:AY6"/>
    <mergeCell ref="B3:AY3"/>
    <mergeCell ref="B4:C5"/>
    <mergeCell ref="D4:E4"/>
    <mergeCell ref="F4:G4"/>
    <mergeCell ref="H4:I4"/>
    <mergeCell ref="AX4:AY4"/>
  </mergeCells>
  <conditionalFormatting sqref="A4 I7:I14">
    <cfRule type="expression" dxfId="6800" priority="298" stopIfTrue="1">
      <formula>ISTEXT(A4)</formula>
    </cfRule>
    <cfRule type="expression" dxfId="6799" priority="299">
      <formula>FIND("Agir",B4)</formula>
    </cfRule>
    <cfRule type="expression" dxfId="6798" priority="300">
      <formula>FIND("Réagir",B4)</formula>
    </cfRule>
  </conditionalFormatting>
  <conditionalFormatting sqref="A4">
    <cfRule type="expression" dxfId="6797" priority="295" stopIfTrue="1">
      <formula>ISTEXT(A4)</formula>
    </cfRule>
    <cfRule type="expression" dxfId="6796" priority="296">
      <formula>FIND("Agir",B4)</formula>
    </cfRule>
    <cfRule type="expression" dxfId="6795" priority="297">
      <formula>FIND("Réagir",B4)</formula>
    </cfRule>
  </conditionalFormatting>
  <conditionalFormatting sqref="A4">
    <cfRule type="expression" dxfId="6794" priority="292" stopIfTrue="1">
      <formula>ISTEXT(A4)</formula>
    </cfRule>
    <cfRule type="expression" dxfId="6793" priority="293">
      <formula>FIND("Agir",B4)</formula>
    </cfRule>
    <cfRule type="expression" dxfId="6792" priority="294">
      <formula>FIND("Réagir",B4)</formula>
    </cfRule>
  </conditionalFormatting>
  <conditionalFormatting sqref="I7 AA7:AA14 AG7:AG14 AM7:AM14 AQ7:AQ14 AV7:AY14 I8:J14">
    <cfRule type="containsText" dxfId="6791" priority="289" stopIfTrue="1" operator="containsText" text="Première">
      <formula>NOT(ISERROR(SEARCH("Première",I7)))</formula>
    </cfRule>
    <cfRule type="containsText" dxfId="6790" priority="290" stopIfTrue="1" operator="containsText" text="Seconde">
      <formula>NOT(ISERROR(SEARCH("Seconde",I7)))</formula>
    </cfRule>
    <cfRule type="containsText" dxfId="6789" priority="291" stopIfTrue="1" operator="containsText" text="Terme">
      <formula>NOT(ISERROR(SEARCH("Terme",I7)))</formula>
    </cfRule>
  </conditionalFormatting>
  <conditionalFormatting sqref="F7:F14">
    <cfRule type="expression" dxfId="6788" priority="287" stopIfTrue="1">
      <formula>ISTEXT(F7)</formula>
    </cfRule>
    <cfRule type="expression" dxfId="6787" priority="288">
      <formula>FIND("Conforter",I7)</formula>
    </cfRule>
  </conditionalFormatting>
  <conditionalFormatting sqref="G7:G14">
    <cfRule type="expression" dxfId="6786" priority="284" stopIfTrue="1">
      <formula>ISTEXT(G7)</formula>
    </cfRule>
    <cfRule type="expression" dxfId="6785" priority="285">
      <formula>FIND("Agir",I7)</formula>
    </cfRule>
    <cfRule type="expression" dxfId="6784" priority="286">
      <formula>FIND("Réagir",I7)</formula>
    </cfRule>
  </conditionalFormatting>
  <conditionalFormatting sqref="G7:H14">
    <cfRule type="expression" dxfId="6783" priority="282" stopIfTrue="1">
      <formula>ISTEXT(G7)</formula>
    </cfRule>
    <cfRule type="expression" dxfId="6782" priority="283">
      <formula>FIND("Conforter",J7)</formula>
    </cfRule>
  </conditionalFormatting>
  <conditionalFormatting sqref="J8:J14">
    <cfRule type="containsText" dxfId="6781" priority="281" stopIfTrue="1" operator="containsText" text="Non">
      <formula>NOT(ISERROR(SEARCH("Non",J8)))</formula>
    </cfRule>
  </conditionalFormatting>
  <conditionalFormatting sqref="I9">
    <cfRule type="expression" dxfId="6780" priority="278" stopIfTrue="1">
      <formula>ISTEXT(I9)</formula>
    </cfRule>
    <cfRule type="expression" dxfId="6779" priority="279">
      <formula>FIND("Agir",J9)</formula>
    </cfRule>
    <cfRule type="expression" dxfId="6778" priority="280">
      <formula>FIND("Réagir",J9)</formula>
    </cfRule>
  </conditionalFormatting>
  <conditionalFormatting sqref="G9:H9">
    <cfRule type="expression" dxfId="6777" priority="276" stopIfTrue="1">
      <formula>ISTEXT(G9)</formula>
    </cfRule>
    <cfRule type="expression" dxfId="6776" priority="277">
      <formula>FIND("Conforter",J9)</formula>
    </cfRule>
  </conditionalFormatting>
  <conditionalFormatting sqref="I10">
    <cfRule type="expression" dxfId="6775" priority="273" stopIfTrue="1">
      <formula>ISTEXT(I10)</formula>
    </cfRule>
    <cfRule type="expression" dxfId="6774" priority="274">
      <formula>FIND("Agir",J10)</formula>
    </cfRule>
    <cfRule type="expression" dxfId="6773" priority="275">
      <formula>FIND("Réagir",J10)</formula>
    </cfRule>
  </conditionalFormatting>
  <conditionalFormatting sqref="G10:H10">
    <cfRule type="expression" dxfId="6772" priority="271" stopIfTrue="1">
      <formula>ISTEXT(G10)</formula>
    </cfRule>
    <cfRule type="expression" dxfId="6771" priority="272">
      <formula>FIND("Conforter",J10)</formula>
    </cfRule>
  </conditionalFormatting>
  <conditionalFormatting sqref="I11">
    <cfRule type="expression" dxfId="6770" priority="268" stopIfTrue="1">
      <formula>ISTEXT(I11)</formula>
    </cfRule>
    <cfRule type="expression" dxfId="6769" priority="269">
      <formula>FIND("Agir",J11)</formula>
    </cfRule>
    <cfRule type="expression" dxfId="6768" priority="270">
      <formula>FIND("Réagir",J11)</formula>
    </cfRule>
  </conditionalFormatting>
  <conditionalFormatting sqref="G11:H11">
    <cfRule type="expression" dxfId="6767" priority="266" stopIfTrue="1">
      <formula>ISTEXT(G11)</formula>
    </cfRule>
    <cfRule type="expression" dxfId="6766" priority="267">
      <formula>FIND("Conforter",J11)</formula>
    </cfRule>
  </conditionalFormatting>
  <conditionalFormatting sqref="I12">
    <cfRule type="expression" dxfId="6765" priority="263" stopIfTrue="1">
      <formula>ISTEXT(I12)</formula>
    </cfRule>
    <cfRule type="expression" dxfId="6764" priority="264">
      <formula>FIND("Agir",J12)</formula>
    </cfRule>
    <cfRule type="expression" dxfId="6763" priority="265">
      <formula>FIND("Réagir",J12)</formula>
    </cfRule>
  </conditionalFormatting>
  <conditionalFormatting sqref="G12:H12">
    <cfRule type="expression" dxfId="6762" priority="261" stopIfTrue="1">
      <formula>ISTEXT(G12)</formula>
    </cfRule>
    <cfRule type="expression" dxfId="6761" priority="262">
      <formula>FIND("Conforter",J12)</formula>
    </cfRule>
  </conditionalFormatting>
  <conditionalFormatting sqref="I13">
    <cfRule type="expression" dxfId="6760" priority="258" stopIfTrue="1">
      <formula>ISTEXT(I13)</formula>
    </cfRule>
    <cfRule type="expression" dxfId="6759" priority="259">
      <formula>FIND("Agir",J13)</formula>
    </cfRule>
    <cfRule type="expression" dxfId="6758" priority="260">
      <formula>FIND("Réagir",J13)</formula>
    </cfRule>
  </conditionalFormatting>
  <conditionalFormatting sqref="G13:H13">
    <cfRule type="expression" dxfId="6757" priority="256" stopIfTrue="1">
      <formula>ISTEXT(G13)</formula>
    </cfRule>
    <cfRule type="expression" dxfId="6756" priority="257">
      <formula>FIND("Conforter",J13)</formula>
    </cfRule>
  </conditionalFormatting>
  <conditionalFormatting sqref="I14">
    <cfRule type="expression" dxfId="6755" priority="253" stopIfTrue="1">
      <formula>ISTEXT(I14)</formula>
    </cfRule>
    <cfRule type="expression" dxfId="6754" priority="254">
      <formula>FIND("Agir",J14)</formula>
    </cfRule>
    <cfRule type="expression" dxfId="6753" priority="255">
      <formula>FIND("Réagir",J14)</formula>
    </cfRule>
  </conditionalFormatting>
  <conditionalFormatting sqref="G14:H14">
    <cfRule type="expression" dxfId="6752" priority="251" stopIfTrue="1">
      <formula>ISTEXT(G14)</formula>
    </cfRule>
    <cfRule type="expression" dxfId="6751" priority="252">
      <formula>FIND("Conforter",J14)</formula>
    </cfRule>
  </conditionalFormatting>
  <conditionalFormatting sqref="I8">
    <cfRule type="expression" dxfId="6750" priority="248" stopIfTrue="1">
      <formula>ISTEXT(I8)</formula>
    </cfRule>
    <cfRule type="expression" dxfId="6749" priority="249">
      <formula>FIND("Agir",J8)</formula>
    </cfRule>
    <cfRule type="expression" dxfId="6748" priority="250">
      <formula>FIND("Réagir",J8)</formula>
    </cfRule>
  </conditionalFormatting>
  <conditionalFormatting sqref="J7:J14">
    <cfRule type="containsText" dxfId="6747" priority="241" operator="containsText" text="Intervention prioritaire">
      <formula>NOT(ISERROR(SEARCH("Intervention prioritaire",J7)))</formula>
    </cfRule>
    <cfRule type="containsText" dxfId="6746" priority="242" stopIfTrue="1" operator="containsText" text="Non pertinent">
      <formula>NOT(ISERROR(SEARCH("Non pertinent",J7)))</formula>
    </cfRule>
    <cfRule type="containsText" dxfId="6745" priority="243" stopIfTrue="1" operator="containsText" text="consolidation">
      <formula>NOT(ISERROR(SEARCH("consolidation",J7)))</formula>
    </cfRule>
    <cfRule type="containsText" dxfId="6744" priority="244" stopIfTrue="1" operator="containsText" text="Non Prioritaire">
      <formula>NOT(ISERROR(SEARCH("Non Prioritaire",J7)))</formula>
    </cfRule>
    <cfRule type="containsText" dxfId="6743" priority="245" stopIfTrue="1" operator="containsText" text="Urgent">
      <formula>NOT(ISERROR(SEARCH("Urgent",J7)))</formula>
    </cfRule>
  </conditionalFormatting>
  <conditionalFormatting sqref="D7:D14">
    <cfRule type="expression" dxfId="6742" priority="238" stopIfTrue="1">
      <formula>ISTEXT(D7)</formula>
    </cfRule>
    <cfRule type="expression" dxfId="6741" priority="239">
      <formula>FIND("Agir",E7)</formula>
    </cfRule>
    <cfRule type="expression" dxfId="6740" priority="240">
      <formula>FIND("Réagir",E7)</formula>
    </cfRule>
  </conditionalFormatting>
  <conditionalFormatting sqref="D8:D14">
    <cfRule type="expression" dxfId="6739" priority="236" stopIfTrue="1">
      <formula>ISTEXT(D8)</formula>
    </cfRule>
    <cfRule type="expression" dxfId="6738" priority="237">
      <formula>FIND("Conforter",F8)</formula>
    </cfRule>
  </conditionalFormatting>
  <conditionalFormatting sqref="D7">
    <cfRule type="expression" dxfId="6737" priority="234" stopIfTrue="1">
      <formula>ISTEXT(D7)</formula>
    </cfRule>
    <cfRule type="expression" dxfId="6736" priority="235">
      <formula>FIND("Conforter",F7)</formula>
    </cfRule>
  </conditionalFormatting>
  <conditionalFormatting sqref="D9">
    <cfRule type="expression" dxfId="6735" priority="232" stopIfTrue="1">
      <formula>ISTEXT(D9)</formula>
    </cfRule>
    <cfRule type="expression" dxfId="6734" priority="233">
      <formula>FIND("Conforter",F9)</formula>
    </cfRule>
  </conditionalFormatting>
  <conditionalFormatting sqref="D10">
    <cfRule type="expression" dxfId="6733" priority="230" stopIfTrue="1">
      <formula>ISTEXT(D10)</formula>
    </cfRule>
    <cfRule type="expression" dxfId="6732" priority="231">
      <formula>FIND("Conforter",F10)</formula>
    </cfRule>
  </conditionalFormatting>
  <conditionalFormatting sqref="D11">
    <cfRule type="expression" dxfId="6731" priority="228" stopIfTrue="1">
      <formula>ISTEXT(D11)</formula>
    </cfRule>
    <cfRule type="expression" dxfId="6730" priority="229">
      <formula>FIND("Conforter",F11)</formula>
    </cfRule>
  </conditionalFormatting>
  <conditionalFormatting sqref="D12">
    <cfRule type="expression" dxfId="6729" priority="226" stopIfTrue="1">
      <formula>ISTEXT(D12)</formula>
    </cfRule>
    <cfRule type="expression" dxfId="6728" priority="227">
      <formula>FIND("Conforter",F12)</formula>
    </cfRule>
  </conditionalFormatting>
  <conditionalFormatting sqref="D13">
    <cfRule type="expression" dxfId="6727" priority="224" stopIfTrue="1">
      <formula>ISTEXT(D13)</formula>
    </cfRule>
    <cfRule type="expression" dxfId="6726" priority="225">
      <formula>FIND("Conforter",F13)</formula>
    </cfRule>
  </conditionalFormatting>
  <conditionalFormatting sqref="D14">
    <cfRule type="expression" dxfId="6725" priority="222" stopIfTrue="1">
      <formula>ISTEXT(D14)</formula>
    </cfRule>
    <cfRule type="expression" dxfId="6724" priority="223">
      <formula>FIND("Conforter",F14)</formula>
    </cfRule>
  </conditionalFormatting>
  <conditionalFormatting sqref="H7:H14">
    <cfRule type="expression" dxfId="6723" priority="219" stopIfTrue="1">
      <formula>ISTEXT(H7)</formula>
    </cfRule>
    <cfRule type="expression" dxfId="6722" priority="220">
      <formula>FIND("Agir",J7)</formula>
    </cfRule>
    <cfRule type="expression" dxfId="6721" priority="221">
      <formula>FIND("Réagir",J7)</formula>
    </cfRule>
  </conditionalFormatting>
  <conditionalFormatting sqref="AX7:AY14">
    <cfRule type="expression" dxfId="6720" priority="216" stopIfTrue="1">
      <formula>ISTEXT(AX7)</formula>
    </cfRule>
    <cfRule type="expression" dxfId="6719" priority="217">
      <formula>FIND("Agir",#REF!)</formula>
    </cfRule>
    <cfRule type="expression" dxfId="6718" priority="218">
      <formula>FIND("Réagir",#REF!)</formula>
    </cfRule>
  </conditionalFormatting>
  <conditionalFormatting sqref="AM7:AM14 AQ7:AQ14 AV7:AV14">
    <cfRule type="expression" dxfId="6717" priority="213" stopIfTrue="1">
      <formula>ISTEXT(AM7)</formula>
    </cfRule>
    <cfRule type="expression" dxfId="6716" priority="214">
      <formula>FIND("Agir",#REF!)</formula>
    </cfRule>
    <cfRule type="expression" dxfId="6715" priority="215">
      <formula>FIND("Réagir",#REF!)</formula>
    </cfRule>
  </conditionalFormatting>
  <conditionalFormatting sqref="H7">
    <cfRule type="expression" dxfId="6714" priority="211" stopIfTrue="1">
      <formula>ISTEXT(H7)</formula>
    </cfRule>
    <cfRule type="expression" dxfId="6713" priority="212">
      <formula>FIND("Conforter",J7)</formula>
    </cfRule>
  </conditionalFormatting>
  <conditionalFormatting sqref="AQ7:AQ14">
    <cfRule type="expression" dxfId="6712" priority="208" stopIfTrue="1">
      <formula>ISTEXT(AQ7)</formula>
    </cfRule>
    <cfRule type="expression" dxfId="6711" priority="209">
      <formula>FIND("Agir",AV7)</formula>
    </cfRule>
    <cfRule type="expression" dxfId="6710" priority="210">
      <formula>FIND("Réagir",AV7)</formula>
    </cfRule>
  </conditionalFormatting>
  <conditionalFormatting sqref="AQ9">
    <cfRule type="expression" dxfId="6709" priority="205" stopIfTrue="1">
      <formula>ISTEXT(AQ9)</formula>
    </cfRule>
    <cfRule type="expression" dxfId="6708" priority="206">
      <formula>FIND("Agir",AV9)</formula>
    </cfRule>
    <cfRule type="expression" dxfId="6707" priority="207">
      <formula>FIND("Réagir",AV9)</formula>
    </cfRule>
  </conditionalFormatting>
  <conditionalFormatting sqref="AQ10">
    <cfRule type="expression" dxfId="6706" priority="202" stopIfTrue="1">
      <formula>ISTEXT(AQ10)</formula>
    </cfRule>
    <cfRule type="expression" dxfId="6705" priority="203">
      <formula>FIND("Agir",AV10)</formula>
    </cfRule>
    <cfRule type="expression" dxfId="6704" priority="204">
      <formula>FIND("Réagir",AV10)</formula>
    </cfRule>
  </conditionalFormatting>
  <conditionalFormatting sqref="AQ11">
    <cfRule type="expression" dxfId="6703" priority="199" stopIfTrue="1">
      <formula>ISTEXT(AQ11)</formula>
    </cfRule>
    <cfRule type="expression" dxfId="6702" priority="200">
      <formula>FIND("Agir",AV11)</formula>
    </cfRule>
    <cfRule type="expression" dxfId="6701" priority="201">
      <formula>FIND("Réagir",AV11)</formula>
    </cfRule>
  </conditionalFormatting>
  <conditionalFormatting sqref="AQ12">
    <cfRule type="expression" dxfId="6700" priority="196" stopIfTrue="1">
      <formula>ISTEXT(AQ12)</formula>
    </cfRule>
    <cfRule type="expression" dxfId="6699" priority="197">
      <formula>FIND("Agir",AV12)</formula>
    </cfRule>
    <cfRule type="expression" dxfId="6698" priority="198">
      <formula>FIND("Réagir",AV12)</formula>
    </cfRule>
  </conditionalFormatting>
  <conditionalFormatting sqref="AQ13">
    <cfRule type="expression" dxfId="6697" priority="193" stopIfTrue="1">
      <formula>ISTEXT(AQ13)</formula>
    </cfRule>
    <cfRule type="expression" dxfId="6696" priority="194">
      <formula>FIND("Agir",AV13)</formula>
    </cfRule>
    <cfRule type="expression" dxfId="6695" priority="195">
      <formula>FIND("Réagir",AV13)</formula>
    </cfRule>
  </conditionalFormatting>
  <conditionalFormatting sqref="AQ14">
    <cfRule type="expression" dxfId="6694" priority="190" stopIfTrue="1">
      <formula>ISTEXT(AQ14)</formula>
    </cfRule>
    <cfRule type="expression" dxfId="6693" priority="191">
      <formula>FIND("Agir",AV14)</formula>
    </cfRule>
    <cfRule type="expression" dxfId="6692" priority="192">
      <formula>FIND("Réagir",AV14)</formula>
    </cfRule>
  </conditionalFormatting>
  <conditionalFormatting sqref="AQ8">
    <cfRule type="expression" dxfId="6691" priority="187" stopIfTrue="1">
      <formula>ISTEXT(AQ8)</formula>
    </cfRule>
    <cfRule type="expression" dxfId="6690" priority="188">
      <formula>FIND("Agir",AV8)</formula>
    </cfRule>
    <cfRule type="expression" dxfId="6689" priority="189">
      <formula>FIND("Réagir",AV8)</formula>
    </cfRule>
  </conditionalFormatting>
  <conditionalFormatting sqref="AA7:AA14">
    <cfRule type="expression" dxfId="6688" priority="184" stopIfTrue="1">
      <formula>ISTEXT(AA7)</formula>
    </cfRule>
    <cfRule type="expression" dxfId="6687" priority="185">
      <formula>FIND("Agir",AV7)</formula>
    </cfRule>
    <cfRule type="expression" dxfId="6686" priority="186">
      <formula>FIND("Réagir",AV7)</formula>
    </cfRule>
  </conditionalFormatting>
  <conditionalFormatting sqref="AG7:AG14 AM7:AM14 AQ7:AQ14 AV7:AV14">
    <cfRule type="expression" dxfId="6685" priority="181" stopIfTrue="1">
      <formula>ISTEXT(AG7)</formula>
    </cfRule>
    <cfRule type="expression" dxfId="6684" priority="182">
      <formula>FIND("Agir",#REF!)</formula>
    </cfRule>
    <cfRule type="expression" dxfId="6683" priority="183">
      <formula>FIND("Réagir",#REF!)</formula>
    </cfRule>
  </conditionalFormatting>
  <conditionalFormatting sqref="AM7:AM14 AQ7:AQ14 AV7:AV14">
    <cfRule type="expression" dxfId="6682" priority="178" stopIfTrue="1">
      <formula>ISTEXT(AM7)</formula>
    </cfRule>
    <cfRule type="expression" dxfId="6681" priority="179">
      <formula>FIND("Agir",#REF!)</formula>
    </cfRule>
    <cfRule type="expression" dxfId="6680" priority="180">
      <formula>FIND("Réagir",#REF!)</formula>
    </cfRule>
  </conditionalFormatting>
  <conditionalFormatting sqref="AV7:AV14">
    <cfRule type="expression" dxfId="6679" priority="175" stopIfTrue="1">
      <formula>ISTEXT(AV7)</formula>
    </cfRule>
    <cfRule type="expression" dxfId="6678" priority="176">
      <formula>FIND("Agir",#REF!)</formula>
    </cfRule>
    <cfRule type="expression" dxfId="6677" priority="177">
      <formula>FIND("Réagir",#REF!)</formula>
    </cfRule>
  </conditionalFormatting>
  <conditionalFormatting sqref="AG7:AG14">
    <cfRule type="expression" dxfId="6676" priority="172" stopIfTrue="1">
      <formula>ISTEXT(AG7)</formula>
    </cfRule>
    <cfRule type="expression" dxfId="6675" priority="173">
      <formula>FIND("Agir",#REF!)</formula>
    </cfRule>
    <cfRule type="expression" dxfId="6674" priority="174">
      <formula>FIND("Réagir",#REF!)</formula>
    </cfRule>
  </conditionalFormatting>
  <conditionalFormatting sqref="AW7:AW14">
    <cfRule type="expression" dxfId="6673" priority="169" stopIfTrue="1">
      <formula>ISTEXT(AW7)</formula>
    </cfRule>
    <cfRule type="expression" dxfId="6672" priority="170">
      <formula>FIND("Agir",#REF!)</formula>
    </cfRule>
    <cfRule type="expression" dxfId="6671" priority="171">
      <formula>FIND("Réagir",#REF!)</formula>
    </cfRule>
  </conditionalFormatting>
  <conditionalFormatting sqref="I15">
    <cfRule type="expression" dxfId="6670" priority="166" stopIfTrue="1">
      <formula>ISTEXT(I15)</formula>
    </cfRule>
    <cfRule type="expression" dxfId="6669" priority="167">
      <formula>FIND("Agir",J15)</formula>
    </cfRule>
    <cfRule type="expression" dxfId="6668" priority="168">
      <formula>FIND("Réagir",J15)</formula>
    </cfRule>
  </conditionalFormatting>
  <conditionalFormatting sqref="AA15 AG15 AM15 AQ15 AV15:AY15 I15:J15">
    <cfRule type="containsText" dxfId="6667" priority="163" stopIfTrue="1" operator="containsText" text="Première">
      <formula>NOT(ISERROR(SEARCH("Première",I15)))</formula>
    </cfRule>
    <cfRule type="containsText" dxfId="6666" priority="164" stopIfTrue="1" operator="containsText" text="Seconde">
      <formula>NOT(ISERROR(SEARCH("Seconde",I15)))</formula>
    </cfRule>
    <cfRule type="containsText" dxfId="6665" priority="165" stopIfTrue="1" operator="containsText" text="Terme">
      <formula>NOT(ISERROR(SEARCH("Terme",I15)))</formula>
    </cfRule>
  </conditionalFormatting>
  <conditionalFormatting sqref="F15">
    <cfRule type="expression" dxfId="6664" priority="161" stopIfTrue="1">
      <formula>ISTEXT(F15)</formula>
    </cfRule>
    <cfRule type="expression" dxfId="6663" priority="162">
      <formula>FIND("Conforter",I15)</formula>
    </cfRule>
  </conditionalFormatting>
  <conditionalFormatting sqref="G15">
    <cfRule type="expression" dxfId="6662" priority="158" stopIfTrue="1">
      <formula>ISTEXT(G15)</formula>
    </cfRule>
    <cfRule type="expression" dxfId="6661" priority="159">
      <formula>FIND("Agir",I15)</formula>
    </cfRule>
    <cfRule type="expression" dxfId="6660" priority="160">
      <formula>FIND("Réagir",I15)</formula>
    </cfRule>
  </conditionalFormatting>
  <conditionalFormatting sqref="G15:H15">
    <cfRule type="expression" dxfId="6659" priority="156" stopIfTrue="1">
      <formula>ISTEXT(G15)</formula>
    </cfRule>
    <cfRule type="expression" dxfId="6658" priority="157">
      <formula>FIND("Conforter",J15)</formula>
    </cfRule>
  </conditionalFormatting>
  <conditionalFormatting sqref="J15">
    <cfRule type="containsText" dxfId="6657" priority="155" stopIfTrue="1" operator="containsText" text="Non">
      <formula>NOT(ISERROR(SEARCH("Non",J15)))</formula>
    </cfRule>
  </conditionalFormatting>
  <conditionalFormatting sqref="I15">
    <cfRule type="expression" dxfId="6656" priority="152" stopIfTrue="1">
      <formula>ISTEXT(I15)</formula>
    </cfRule>
    <cfRule type="expression" dxfId="6655" priority="153">
      <formula>FIND("Agir",J15)</formula>
    </cfRule>
    <cfRule type="expression" dxfId="6654" priority="154">
      <formula>FIND("Réagir",J15)</formula>
    </cfRule>
  </conditionalFormatting>
  <conditionalFormatting sqref="G15:H15">
    <cfRule type="expression" dxfId="6653" priority="150" stopIfTrue="1">
      <formula>ISTEXT(G15)</formula>
    </cfRule>
    <cfRule type="expression" dxfId="6652" priority="151">
      <formula>FIND("Conforter",J15)</formula>
    </cfRule>
  </conditionalFormatting>
  <conditionalFormatting sqref="J15">
    <cfRule type="containsText" dxfId="6651" priority="143" operator="containsText" text="Intervention prioritaire">
      <formula>NOT(ISERROR(SEARCH("Intervention prioritaire",J15)))</formula>
    </cfRule>
    <cfRule type="containsText" dxfId="6650" priority="144" stopIfTrue="1" operator="containsText" text="Non pertinent">
      <formula>NOT(ISERROR(SEARCH("Non pertinent",J15)))</formula>
    </cfRule>
    <cfRule type="containsText" dxfId="6649" priority="145" stopIfTrue="1" operator="containsText" text="consolidation">
      <formula>NOT(ISERROR(SEARCH("consolidation",J15)))</formula>
    </cfRule>
    <cfRule type="containsText" dxfId="6648" priority="146" stopIfTrue="1" operator="containsText" text="Non Prioritaire">
      <formula>NOT(ISERROR(SEARCH("Non Prioritaire",J15)))</formula>
    </cfRule>
    <cfRule type="containsText" dxfId="6647" priority="147" stopIfTrue="1" operator="containsText" text="Urgent">
      <formula>NOT(ISERROR(SEARCH("Urgent",J15)))</formula>
    </cfRule>
  </conditionalFormatting>
  <conditionalFormatting sqref="D15">
    <cfRule type="expression" dxfId="6646" priority="140" stopIfTrue="1">
      <formula>ISTEXT(D15)</formula>
    </cfRule>
    <cfRule type="expression" dxfId="6645" priority="141">
      <formula>FIND("Agir",E15)</formula>
    </cfRule>
    <cfRule type="expression" dxfId="6644" priority="142">
      <formula>FIND("Réagir",E15)</formula>
    </cfRule>
  </conditionalFormatting>
  <conditionalFormatting sqref="D15">
    <cfRule type="expression" dxfId="6643" priority="138" stopIfTrue="1">
      <formula>ISTEXT(D15)</formula>
    </cfRule>
    <cfRule type="expression" dxfId="6642" priority="139">
      <formula>FIND("Conforter",F15)</formula>
    </cfRule>
  </conditionalFormatting>
  <conditionalFormatting sqref="D15">
    <cfRule type="expression" dxfId="6641" priority="136" stopIfTrue="1">
      <formula>ISTEXT(D15)</formula>
    </cfRule>
    <cfRule type="expression" dxfId="6640" priority="137">
      <formula>FIND("Conforter",F15)</formula>
    </cfRule>
  </conditionalFormatting>
  <conditionalFormatting sqref="H15">
    <cfRule type="expression" dxfId="6639" priority="133" stopIfTrue="1">
      <formula>ISTEXT(H15)</formula>
    </cfRule>
    <cfRule type="expression" dxfId="6638" priority="134">
      <formula>FIND("Agir",J15)</formula>
    </cfRule>
    <cfRule type="expression" dxfId="6637" priority="135">
      <formula>FIND("Réagir",J15)</formula>
    </cfRule>
  </conditionalFormatting>
  <conditionalFormatting sqref="AX15:AY15">
    <cfRule type="expression" dxfId="6636" priority="130" stopIfTrue="1">
      <formula>ISTEXT(AX15)</formula>
    </cfRule>
    <cfRule type="expression" dxfId="6635" priority="131">
      <formula>FIND("Agir",#REF!)</formula>
    </cfRule>
    <cfRule type="expression" dxfId="6634" priority="132">
      <formula>FIND("Réagir",#REF!)</formula>
    </cfRule>
  </conditionalFormatting>
  <conditionalFormatting sqref="AM15 AQ15 AV15">
    <cfRule type="expression" dxfId="6633" priority="127" stopIfTrue="1">
      <formula>ISTEXT(AM15)</formula>
    </cfRule>
    <cfRule type="expression" dxfId="6632" priority="128">
      <formula>FIND("Agir",#REF!)</formula>
    </cfRule>
    <cfRule type="expression" dxfId="6631" priority="129">
      <formula>FIND("Réagir",#REF!)</formula>
    </cfRule>
  </conditionalFormatting>
  <conditionalFormatting sqref="AQ15">
    <cfRule type="expression" dxfId="6630" priority="124" stopIfTrue="1">
      <formula>ISTEXT(AQ15)</formula>
    </cfRule>
    <cfRule type="expression" dxfId="6629" priority="125">
      <formula>FIND("Agir",AV15)</formula>
    </cfRule>
    <cfRule type="expression" dxfId="6628" priority="126">
      <formula>FIND("Réagir",AV15)</formula>
    </cfRule>
  </conditionalFormatting>
  <conditionalFormatting sqref="AQ15">
    <cfRule type="expression" dxfId="6627" priority="121" stopIfTrue="1">
      <formula>ISTEXT(AQ15)</formula>
    </cfRule>
    <cfRule type="expression" dxfId="6626" priority="122">
      <formula>FIND("Agir",AV15)</formula>
    </cfRule>
    <cfRule type="expression" dxfId="6625" priority="123">
      <formula>FIND("Réagir",AV15)</formula>
    </cfRule>
  </conditionalFormatting>
  <conditionalFormatting sqref="AA15">
    <cfRule type="expression" dxfId="6624" priority="118" stopIfTrue="1">
      <formula>ISTEXT(AA15)</formula>
    </cfRule>
    <cfRule type="expression" dxfId="6623" priority="119">
      <formula>FIND("Agir",AV15)</formula>
    </cfRule>
    <cfRule type="expression" dxfId="6622" priority="120">
      <formula>FIND("Réagir",AV15)</formula>
    </cfRule>
  </conditionalFormatting>
  <conditionalFormatting sqref="AG15 AM15 AQ15 AV15">
    <cfRule type="expression" dxfId="6621" priority="115" stopIfTrue="1">
      <formula>ISTEXT(AG15)</formula>
    </cfRule>
    <cfRule type="expression" dxfId="6620" priority="116">
      <formula>FIND("Agir",#REF!)</formula>
    </cfRule>
    <cfRule type="expression" dxfId="6619" priority="117">
      <formula>FIND("Réagir",#REF!)</formula>
    </cfRule>
  </conditionalFormatting>
  <conditionalFormatting sqref="AM15 AQ15 AV15">
    <cfRule type="expression" dxfId="6618" priority="112" stopIfTrue="1">
      <formula>ISTEXT(AM15)</formula>
    </cfRule>
    <cfRule type="expression" dxfId="6617" priority="113">
      <formula>FIND("Agir",#REF!)</formula>
    </cfRule>
    <cfRule type="expression" dxfId="6616" priority="114">
      <formula>FIND("Réagir",#REF!)</formula>
    </cfRule>
  </conditionalFormatting>
  <conditionalFormatting sqref="AV15">
    <cfRule type="expression" dxfId="6615" priority="109" stopIfTrue="1">
      <formula>ISTEXT(AV15)</formula>
    </cfRule>
    <cfRule type="expression" dxfId="6614" priority="110">
      <formula>FIND("Agir",#REF!)</formula>
    </cfRule>
    <cfRule type="expression" dxfId="6613" priority="111">
      <formula>FIND("Réagir",#REF!)</formula>
    </cfRule>
  </conditionalFormatting>
  <conditionalFormatting sqref="AG15">
    <cfRule type="expression" dxfId="6612" priority="106" stopIfTrue="1">
      <formula>ISTEXT(AG15)</formula>
    </cfRule>
    <cfRule type="expression" dxfId="6611" priority="107">
      <formula>FIND("Agir",#REF!)</formula>
    </cfRule>
    <cfRule type="expression" dxfId="6610" priority="108">
      <formula>FIND("Réagir",#REF!)</formula>
    </cfRule>
  </conditionalFormatting>
  <conditionalFormatting sqref="AW15">
    <cfRule type="expression" dxfId="6609" priority="103" stopIfTrue="1">
      <formula>ISTEXT(AW15)</formula>
    </cfRule>
    <cfRule type="expression" dxfId="6608" priority="104">
      <formula>FIND("Agir",#REF!)</formula>
    </cfRule>
    <cfRule type="expression" dxfId="6607" priority="105">
      <formula>FIND("Réagir",#REF!)</formula>
    </cfRule>
  </conditionalFormatting>
  <conditionalFormatting sqref="I16">
    <cfRule type="expression" dxfId="6606" priority="100" stopIfTrue="1">
      <formula>ISTEXT(I16)</formula>
    </cfRule>
    <cfRule type="expression" dxfId="6605" priority="101">
      <formula>FIND("Agir",J16)</formula>
    </cfRule>
    <cfRule type="expression" dxfId="6604" priority="102">
      <formula>FIND("Réagir",J16)</formula>
    </cfRule>
  </conditionalFormatting>
  <conditionalFormatting sqref="AA16 AG16 AM16 AQ16 AV16:AY16 I16:J16">
    <cfRule type="containsText" dxfId="6603" priority="97" stopIfTrue="1" operator="containsText" text="Première">
      <formula>NOT(ISERROR(SEARCH("Première",I16)))</formula>
    </cfRule>
    <cfRule type="containsText" dxfId="6602" priority="98" stopIfTrue="1" operator="containsText" text="Seconde">
      <formula>NOT(ISERROR(SEARCH("Seconde",I16)))</formula>
    </cfRule>
    <cfRule type="containsText" dxfId="6601" priority="99" stopIfTrue="1" operator="containsText" text="Terme">
      <formula>NOT(ISERROR(SEARCH("Terme",I16)))</formula>
    </cfRule>
  </conditionalFormatting>
  <conditionalFormatting sqref="F16">
    <cfRule type="expression" dxfId="6600" priority="95" stopIfTrue="1">
      <formula>ISTEXT(F16)</formula>
    </cfRule>
    <cfRule type="expression" dxfId="6599" priority="96">
      <formula>FIND("Conforter",I16)</formula>
    </cfRule>
  </conditionalFormatting>
  <conditionalFormatting sqref="G16">
    <cfRule type="expression" dxfId="6598" priority="92" stopIfTrue="1">
      <formula>ISTEXT(G16)</formula>
    </cfRule>
    <cfRule type="expression" dxfId="6597" priority="93">
      <formula>FIND("Agir",I16)</formula>
    </cfRule>
    <cfRule type="expression" dxfId="6596" priority="94">
      <formula>FIND("Réagir",I16)</formula>
    </cfRule>
  </conditionalFormatting>
  <conditionalFormatting sqref="G16:H16">
    <cfRule type="expression" dxfId="6595" priority="90" stopIfTrue="1">
      <formula>ISTEXT(G16)</formula>
    </cfRule>
    <cfRule type="expression" dxfId="6594" priority="91">
      <formula>FIND("Conforter",J16)</formula>
    </cfRule>
  </conditionalFormatting>
  <conditionalFormatting sqref="J16">
    <cfRule type="containsText" dxfId="6593" priority="89" stopIfTrue="1" operator="containsText" text="Non">
      <formula>NOT(ISERROR(SEARCH("Non",J16)))</formula>
    </cfRule>
  </conditionalFormatting>
  <conditionalFormatting sqref="I16">
    <cfRule type="expression" dxfId="6592" priority="86" stopIfTrue="1">
      <formula>ISTEXT(I16)</formula>
    </cfRule>
    <cfRule type="expression" dxfId="6591" priority="87">
      <formula>FIND("Agir",J16)</formula>
    </cfRule>
    <cfRule type="expression" dxfId="6590" priority="88">
      <formula>FIND("Réagir",J16)</formula>
    </cfRule>
  </conditionalFormatting>
  <conditionalFormatting sqref="G16:H16">
    <cfRule type="expression" dxfId="6589" priority="84" stopIfTrue="1">
      <formula>ISTEXT(G16)</formula>
    </cfRule>
    <cfRule type="expression" dxfId="6588" priority="85">
      <formula>FIND("Conforter",J16)</formula>
    </cfRule>
  </conditionalFormatting>
  <conditionalFormatting sqref="J16">
    <cfRule type="containsText" dxfId="6587" priority="77" operator="containsText" text="Intervention prioritaire">
      <formula>NOT(ISERROR(SEARCH("Intervention prioritaire",J16)))</formula>
    </cfRule>
    <cfRule type="containsText" dxfId="6586" priority="78" stopIfTrue="1" operator="containsText" text="Non pertinent">
      <formula>NOT(ISERROR(SEARCH("Non pertinent",J16)))</formula>
    </cfRule>
    <cfRule type="containsText" dxfId="6585" priority="79" stopIfTrue="1" operator="containsText" text="consolidation">
      <formula>NOT(ISERROR(SEARCH("consolidation",J16)))</formula>
    </cfRule>
    <cfRule type="containsText" dxfId="6584" priority="80" stopIfTrue="1" operator="containsText" text="Non Prioritaire">
      <formula>NOT(ISERROR(SEARCH("Non Prioritaire",J16)))</formula>
    </cfRule>
    <cfRule type="containsText" dxfId="6583" priority="81" stopIfTrue="1" operator="containsText" text="Urgent">
      <formula>NOT(ISERROR(SEARCH("Urgent",J16)))</formula>
    </cfRule>
  </conditionalFormatting>
  <conditionalFormatting sqref="D16">
    <cfRule type="expression" dxfId="6582" priority="74" stopIfTrue="1">
      <formula>ISTEXT(D16)</formula>
    </cfRule>
    <cfRule type="expression" dxfId="6581" priority="75">
      <formula>FIND("Agir",E16)</formula>
    </cfRule>
    <cfRule type="expression" dxfId="6580" priority="76">
      <formula>FIND("Réagir",E16)</formula>
    </cfRule>
  </conditionalFormatting>
  <conditionalFormatting sqref="D16">
    <cfRule type="expression" dxfId="6579" priority="72" stopIfTrue="1">
      <formula>ISTEXT(D16)</formula>
    </cfRule>
    <cfRule type="expression" dxfId="6578" priority="73">
      <formula>FIND("Conforter",F16)</formula>
    </cfRule>
  </conditionalFormatting>
  <conditionalFormatting sqref="D16">
    <cfRule type="expression" dxfId="6577" priority="70" stopIfTrue="1">
      <formula>ISTEXT(D16)</formula>
    </cfRule>
    <cfRule type="expression" dxfId="6576" priority="71">
      <formula>FIND("Conforter",F16)</formula>
    </cfRule>
  </conditionalFormatting>
  <conditionalFormatting sqref="H16">
    <cfRule type="expression" dxfId="6575" priority="67" stopIfTrue="1">
      <formula>ISTEXT(H16)</formula>
    </cfRule>
    <cfRule type="expression" dxfId="6574" priority="68">
      <formula>FIND("Agir",J16)</formula>
    </cfRule>
    <cfRule type="expression" dxfId="6573" priority="69">
      <formula>FIND("Réagir",J16)</formula>
    </cfRule>
  </conditionalFormatting>
  <conditionalFormatting sqref="AX16:AY16">
    <cfRule type="expression" dxfId="6572" priority="64" stopIfTrue="1">
      <formula>ISTEXT(AX16)</formula>
    </cfRule>
    <cfRule type="expression" dxfId="6571" priority="65">
      <formula>FIND("Agir",#REF!)</formula>
    </cfRule>
    <cfRule type="expression" dxfId="6570" priority="66">
      <formula>FIND("Réagir",#REF!)</formula>
    </cfRule>
  </conditionalFormatting>
  <conditionalFormatting sqref="AM16 AQ16 AV16">
    <cfRule type="expression" dxfId="6569" priority="61" stopIfTrue="1">
      <formula>ISTEXT(AM16)</formula>
    </cfRule>
    <cfRule type="expression" dxfId="6568" priority="62">
      <formula>FIND("Agir",#REF!)</formula>
    </cfRule>
    <cfRule type="expression" dxfId="6567" priority="63">
      <formula>FIND("Réagir",#REF!)</formula>
    </cfRule>
  </conditionalFormatting>
  <conditionalFormatting sqref="AQ16">
    <cfRule type="expression" dxfId="6566" priority="58" stopIfTrue="1">
      <formula>ISTEXT(AQ16)</formula>
    </cfRule>
    <cfRule type="expression" dxfId="6565" priority="59">
      <formula>FIND("Agir",AV16)</formula>
    </cfRule>
    <cfRule type="expression" dxfId="6564" priority="60">
      <formula>FIND("Réagir",AV16)</formula>
    </cfRule>
  </conditionalFormatting>
  <conditionalFormatting sqref="AQ16">
    <cfRule type="expression" dxfId="6563" priority="55" stopIfTrue="1">
      <formula>ISTEXT(AQ16)</formula>
    </cfRule>
    <cfRule type="expression" dxfId="6562" priority="56">
      <formula>FIND("Agir",AV16)</formula>
    </cfRule>
    <cfRule type="expression" dxfId="6561" priority="57">
      <formula>FIND("Réagir",AV16)</formula>
    </cfRule>
  </conditionalFormatting>
  <conditionalFormatting sqref="AA16">
    <cfRule type="expression" dxfId="6560" priority="52" stopIfTrue="1">
      <formula>ISTEXT(AA16)</formula>
    </cfRule>
    <cfRule type="expression" dxfId="6559" priority="53">
      <formula>FIND("Agir",AV16)</formula>
    </cfRule>
    <cfRule type="expression" dxfId="6558" priority="54">
      <formula>FIND("Réagir",AV16)</formula>
    </cfRule>
  </conditionalFormatting>
  <conditionalFormatting sqref="AG16 AM16 AQ16 AV16">
    <cfRule type="expression" dxfId="6557" priority="49" stopIfTrue="1">
      <formula>ISTEXT(AG16)</formula>
    </cfRule>
    <cfRule type="expression" dxfId="6556" priority="50">
      <formula>FIND("Agir",#REF!)</formula>
    </cfRule>
    <cfRule type="expression" dxfId="6555" priority="51">
      <formula>FIND("Réagir",#REF!)</formula>
    </cfRule>
  </conditionalFormatting>
  <conditionalFormatting sqref="AM16 AQ16 AV16">
    <cfRule type="expression" dxfId="6554" priority="46" stopIfTrue="1">
      <formula>ISTEXT(AM16)</formula>
    </cfRule>
    <cfRule type="expression" dxfId="6553" priority="47">
      <formula>FIND("Agir",#REF!)</formula>
    </cfRule>
    <cfRule type="expression" dxfId="6552" priority="48">
      <formula>FIND("Réagir",#REF!)</formula>
    </cfRule>
  </conditionalFormatting>
  <conditionalFormatting sqref="AV16">
    <cfRule type="expression" dxfId="6551" priority="43" stopIfTrue="1">
      <formula>ISTEXT(AV16)</formula>
    </cfRule>
    <cfRule type="expression" dxfId="6550" priority="44">
      <formula>FIND("Agir",#REF!)</formula>
    </cfRule>
    <cfRule type="expression" dxfId="6549" priority="45">
      <formula>FIND("Réagir",#REF!)</formula>
    </cfRule>
  </conditionalFormatting>
  <conditionalFormatting sqref="AG16">
    <cfRule type="expression" dxfId="6548" priority="40" stopIfTrue="1">
      <formula>ISTEXT(AG16)</formula>
    </cfRule>
    <cfRule type="expression" dxfId="6547" priority="41">
      <formula>FIND("Agir",#REF!)</formula>
    </cfRule>
    <cfRule type="expression" dxfId="6546" priority="42">
      <formula>FIND("Réagir",#REF!)</formula>
    </cfRule>
  </conditionalFormatting>
  <conditionalFormatting sqref="AW16">
    <cfRule type="expression" dxfId="6545" priority="37" stopIfTrue="1">
      <formula>ISTEXT(AW16)</formula>
    </cfRule>
    <cfRule type="expression" dxfId="6544" priority="38">
      <formula>FIND("Agir",#REF!)</formula>
    </cfRule>
    <cfRule type="expression" dxfId="6543" priority="39">
      <formula>FIND("Réagir",#REF!)</formula>
    </cfRule>
  </conditionalFormatting>
  <conditionalFormatting sqref="I13">
    <cfRule type="expression" dxfId="6542" priority="34" stopIfTrue="1">
      <formula>ISTEXT(I13)</formula>
    </cfRule>
    <cfRule type="expression" dxfId="6541" priority="35">
      <formula>FIND("Agir",J13)</formula>
    </cfRule>
    <cfRule type="expression" dxfId="6540" priority="36">
      <formula>FIND("Réagir",J13)</formula>
    </cfRule>
  </conditionalFormatting>
  <conditionalFormatting sqref="G13:H13">
    <cfRule type="expression" dxfId="6539" priority="32" stopIfTrue="1">
      <formula>ISTEXT(G13)</formula>
    </cfRule>
    <cfRule type="expression" dxfId="6538" priority="33">
      <formula>FIND("Conforter",J13)</formula>
    </cfRule>
  </conditionalFormatting>
  <conditionalFormatting sqref="D13">
    <cfRule type="expression" dxfId="6537" priority="30" stopIfTrue="1">
      <formula>ISTEXT(D13)</formula>
    </cfRule>
    <cfRule type="expression" dxfId="6536" priority="31">
      <formula>FIND("Conforter",F13)</formula>
    </cfRule>
  </conditionalFormatting>
  <conditionalFormatting sqref="AQ13">
    <cfRule type="expression" dxfId="6535" priority="27" stopIfTrue="1">
      <formula>ISTEXT(AQ13)</formula>
    </cfRule>
    <cfRule type="expression" dxfId="6534" priority="28">
      <formula>FIND("Agir",AV13)</formula>
    </cfRule>
    <cfRule type="expression" dxfId="6533" priority="29">
      <formula>FIND("Réagir",AV13)</formula>
    </cfRule>
  </conditionalFormatting>
  <conditionalFormatting sqref="AA5 AG5 AM5 AQ5 AV5:AY5 AW4 I5:J5">
    <cfRule type="containsText" dxfId="6532" priority="15" stopIfTrue="1" operator="containsText" text="Première">
      <formula>NOT(ISERROR(SEARCH("Première",I4)))</formula>
    </cfRule>
    <cfRule type="containsText" dxfId="6531" priority="16" stopIfTrue="1" operator="containsText" text="Seconde">
      <formula>NOT(ISERROR(SEARCH("Seconde",I4)))</formula>
    </cfRule>
    <cfRule type="containsText" dxfId="6530" priority="17" stopIfTrue="1" operator="containsText" text="Terme">
      <formula>NOT(ISERROR(SEARCH("Terme",I4)))</formula>
    </cfRule>
  </conditionalFormatting>
  <conditionalFormatting sqref="AX4">
    <cfRule type="containsText" dxfId="6529" priority="12" stopIfTrue="1" operator="containsText" text="Première">
      <formula>NOT(ISERROR(SEARCH("Première",AX4)))</formula>
    </cfRule>
    <cfRule type="containsText" dxfId="6528" priority="13" stopIfTrue="1" operator="containsText" text="Seconde">
      <formula>NOT(ISERROR(SEARCH("Seconde",AX4)))</formula>
    </cfRule>
    <cfRule type="containsText" dxfId="6527" priority="14" stopIfTrue="1" operator="containsText" text="Terme">
      <formula>NOT(ISERROR(SEARCH("Terme",AX4)))</formula>
    </cfRule>
  </conditionalFormatting>
  <conditionalFormatting sqref="J15:J16">
    <cfRule type="containsText" dxfId="6526" priority="9" stopIfTrue="1" operator="containsText" text="Première">
      <formula>NOT(ISERROR(SEARCH("Première",J15)))</formula>
    </cfRule>
  </conditionalFormatting>
  <conditionalFormatting sqref="J15:J16">
    <cfRule type="containsText" dxfId="6525" priority="8" stopIfTrue="1" operator="containsText" text="Non">
      <formula>NOT(ISERROR(SEARCH("Non",J15)))</formula>
    </cfRule>
  </conditionalFormatting>
  <conditionalFormatting sqref="J15:J16">
    <cfRule type="containsText" dxfId="6524" priority="1" operator="containsText" text="Intervention prioritaire">
      <formula>NOT(ISERROR(SEARCH("Intervention prioritaire",J15)))</formula>
    </cfRule>
    <cfRule type="containsText" dxfId="6523" priority="2" stopIfTrue="1" operator="containsText" text="Non pertinent">
      <formula>NOT(ISERROR(SEARCH("Non pertinent",J15)))</formula>
    </cfRule>
    <cfRule type="containsText" dxfId="6522" priority="3" stopIfTrue="1" operator="containsText" text="consolidation">
      <formula>NOT(ISERROR(SEARCH("consolidation",J15)))</formula>
    </cfRule>
    <cfRule type="containsText" dxfId="6521" priority="4" stopIfTrue="1" operator="containsText" text="Non Prioritaire">
      <formula>NOT(ISERROR(SEARCH("Non Prioritaire",J15)))</formula>
    </cfRule>
    <cfRule type="containsText" dxfId="6520" priority="5" stopIfTrue="1" operator="containsText" text="Urgent">
      <formula>NOT(ISERROR(SEARCH("Urgent",J15)))</formula>
    </cfRule>
  </conditionalFormatting>
  <conditionalFormatting sqref="J7:J16">
    <cfRule type="containsText" dxfId="6519" priority="6" stopIfTrue="1" operator="containsText" text="moyen">
      <formula>NOT(ISERROR(SEARCH("moyen",J7)))</formula>
    </cfRule>
    <cfRule type="containsText" dxfId="6518" priority="7" stopIfTrue="1" operator="containsText" text="long">
      <formula>NOT(ISERROR(SEARCH("long",J7)))</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6" xr:uid="{00000000-0002-0000-0D00-000000000000}">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6" xr:uid="{00000000-0002-0000-0D00-000001000000}">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6" xr:uid="{00000000-0002-0000-0D00-000002000000}">
      <formula1>$M$1:$P$1</formula1>
    </dataValidation>
  </dataValidations>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215968"/>
  </sheetPr>
  <dimension ref="A1:AY16"/>
  <sheetViews>
    <sheetView showGridLines="0" zoomScale="60" zoomScaleNormal="60" workbookViewId="0"/>
  </sheetViews>
  <sheetFormatPr baseColWidth="10" defaultColWidth="10.453125" defaultRowHeight="11.5" x14ac:dyDescent="0.25"/>
  <cols>
    <col min="1" max="1" width="1.453125" style="50" customWidth="1"/>
    <col min="2" max="2" width="10.453125" style="59" customWidth="1"/>
    <col min="3" max="3" width="83" style="60" customWidth="1"/>
    <col min="4" max="4" width="46" style="61" customWidth="1"/>
    <col min="5" max="5" width="9.81640625" style="50" customWidth="1"/>
    <col min="6" max="6" width="9.81640625" style="62" customWidth="1"/>
    <col min="7" max="7" width="46" style="61" customWidth="1"/>
    <col min="8" max="8" width="8.81640625" style="61" customWidth="1"/>
    <col min="9" max="9" width="45.453125" style="61" customWidth="1"/>
    <col min="10" max="10" width="20.453125" style="61" customWidth="1"/>
    <col min="11" max="26" width="5.453125" style="50" hidden="1" customWidth="1"/>
    <col min="27" max="27" width="20.453125" style="61" hidden="1" customWidth="1"/>
    <col min="28" max="32" width="10.453125" style="50" hidden="1" customWidth="1"/>
    <col min="33" max="33" width="20.453125" style="61" hidden="1" customWidth="1"/>
    <col min="34" max="38" width="10.453125" style="50" hidden="1" customWidth="1"/>
    <col min="39" max="39" width="20.453125" style="61" hidden="1" customWidth="1"/>
    <col min="40" max="42" width="10.453125" style="50" hidden="1" customWidth="1"/>
    <col min="43" max="43" width="20.453125" style="61" hidden="1" customWidth="1"/>
    <col min="44" max="47" width="10.453125" style="50" hidden="1" customWidth="1"/>
    <col min="48" max="48" width="20.453125" style="61" hidden="1" customWidth="1"/>
    <col min="49" max="49" width="45.453125" style="61" hidden="1" customWidth="1"/>
    <col min="50" max="50" width="45.453125" style="61" customWidth="1"/>
    <col min="51" max="51" width="45.453125" style="61" hidden="1" customWidth="1"/>
    <col min="52" max="16384" width="10.453125" style="50"/>
  </cols>
  <sheetData>
    <row r="1" spans="1:51" s="45" customFormat="1" ht="13" customHeight="1" x14ac:dyDescent="0.3">
      <c r="B1" s="46"/>
      <c r="C1" s="47"/>
      <c r="D1" s="48"/>
      <c r="F1" s="49"/>
      <c r="G1" s="48"/>
      <c r="H1" s="48"/>
      <c r="I1" s="48"/>
      <c r="J1" s="48"/>
      <c r="L1" s="45">
        <v>0</v>
      </c>
      <c r="M1" s="45">
        <v>1</v>
      </c>
      <c r="N1" s="45">
        <v>2</v>
      </c>
      <c r="O1" s="45">
        <v>3</v>
      </c>
      <c r="P1" s="45">
        <v>4</v>
      </c>
      <c r="Q1" s="45">
        <v>5</v>
      </c>
      <c r="AA1" s="37"/>
      <c r="AG1" s="37"/>
      <c r="AM1" s="37"/>
      <c r="AQ1" s="37"/>
      <c r="AV1" s="37"/>
      <c r="AW1" s="48"/>
      <c r="AX1" s="48"/>
      <c r="AY1" s="48"/>
    </row>
    <row r="2" spans="1:51" s="45" customFormat="1" ht="30" customHeight="1" x14ac:dyDescent="0.3">
      <c r="B2" s="431" t="s">
        <v>151</v>
      </c>
      <c r="C2" s="431"/>
      <c r="D2" s="431"/>
      <c r="E2" s="431"/>
      <c r="F2" s="431"/>
      <c r="G2" s="431"/>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83"/>
    </row>
    <row r="3" spans="1:51" s="45" customFormat="1" ht="13" customHeight="1" x14ac:dyDescent="0.25">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row>
    <row r="4" spans="1:51" ht="30" customHeight="1" x14ac:dyDescent="0.25">
      <c r="A4" s="45"/>
      <c r="B4" s="435"/>
      <c r="C4" s="435"/>
      <c r="D4" s="436" t="s">
        <v>0</v>
      </c>
      <c r="E4" s="437"/>
      <c r="F4" s="438" t="s">
        <v>261</v>
      </c>
      <c r="G4" s="439"/>
      <c r="H4" s="440" t="s">
        <v>335</v>
      </c>
      <c r="I4" s="441"/>
      <c r="J4" s="108" t="s">
        <v>274</v>
      </c>
      <c r="K4" s="106"/>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6"/>
      <c r="AX4" s="442" t="s">
        <v>265</v>
      </c>
      <c r="AY4" s="443"/>
    </row>
    <row r="5" spans="1:51" s="52" customFormat="1" ht="170" customHeight="1" x14ac:dyDescent="0.3">
      <c r="A5" s="51"/>
      <c r="B5" s="435"/>
      <c r="C5" s="435"/>
      <c r="D5" s="87" t="s">
        <v>510</v>
      </c>
      <c r="E5" s="101" t="s">
        <v>0</v>
      </c>
      <c r="F5" s="103" t="s">
        <v>261</v>
      </c>
      <c r="G5" s="104" t="s">
        <v>260</v>
      </c>
      <c r="H5" s="102" t="s">
        <v>273</v>
      </c>
      <c r="I5" s="105" t="s">
        <v>271</v>
      </c>
      <c r="J5" s="109" t="s">
        <v>266</v>
      </c>
      <c r="K5" s="107" t="s">
        <v>23</v>
      </c>
      <c r="L5" s="88" t="s">
        <v>12</v>
      </c>
      <c r="M5" s="89" t="s">
        <v>13</v>
      </c>
      <c r="N5" s="90" t="s">
        <v>14</v>
      </c>
      <c r="O5" s="91" t="s">
        <v>15</v>
      </c>
      <c r="P5" s="92" t="s">
        <v>16</v>
      </c>
      <c r="Q5" s="93" t="s">
        <v>17</v>
      </c>
      <c r="R5" s="94" t="s">
        <v>18</v>
      </c>
      <c r="S5" s="95" t="s">
        <v>34</v>
      </c>
      <c r="T5" s="95" t="s">
        <v>35</v>
      </c>
      <c r="U5" s="95" t="s">
        <v>24</v>
      </c>
      <c r="V5" s="95" t="s">
        <v>44</v>
      </c>
      <c r="W5" s="95" t="s">
        <v>45</v>
      </c>
      <c r="X5" s="95" t="s">
        <v>47</v>
      </c>
      <c r="Y5" s="95" t="s">
        <v>46</v>
      </c>
      <c r="Z5" s="95" t="s">
        <v>33</v>
      </c>
      <c r="AA5" s="96" t="s">
        <v>19</v>
      </c>
      <c r="AB5" s="97" t="s">
        <v>36</v>
      </c>
      <c r="AC5" s="97" t="s">
        <v>37</v>
      </c>
      <c r="AD5" s="97" t="s">
        <v>25</v>
      </c>
      <c r="AE5" s="97" t="s">
        <v>38</v>
      </c>
      <c r="AF5" s="97" t="s">
        <v>26</v>
      </c>
      <c r="AG5" s="96" t="s">
        <v>22</v>
      </c>
      <c r="AH5" s="97" t="s">
        <v>39</v>
      </c>
      <c r="AI5" s="97" t="s">
        <v>41</v>
      </c>
      <c r="AJ5" s="97" t="s">
        <v>42</v>
      </c>
      <c r="AK5" s="97" t="s">
        <v>30</v>
      </c>
      <c r="AL5" s="97" t="s">
        <v>40</v>
      </c>
      <c r="AM5" s="96" t="s">
        <v>31</v>
      </c>
      <c r="AN5" s="97" t="s">
        <v>27</v>
      </c>
      <c r="AO5" s="97" t="s">
        <v>28</v>
      </c>
      <c r="AP5" s="97" t="s">
        <v>29</v>
      </c>
      <c r="AQ5" s="96" t="s">
        <v>43</v>
      </c>
      <c r="AR5" s="97" t="s">
        <v>48</v>
      </c>
      <c r="AS5" s="97" t="s">
        <v>49</v>
      </c>
      <c r="AT5" s="97" t="s">
        <v>50</v>
      </c>
      <c r="AU5" s="97" t="s">
        <v>51</v>
      </c>
      <c r="AV5" s="96" t="s">
        <v>32</v>
      </c>
      <c r="AW5" s="98" t="s">
        <v>11</v>
      </c>
      <c r="AX5" s="99" t="s">
        <v>511</v>
      </c>
      <c r="AY5" s="100" t="s">
        <v>52</v>
      </c>
    </row>
    <row r="6" spans="1:51" s="65" customFormat="1" ht="30" customHeight="1" x14ac:dyDescent="0.35">
      <c r="A6" s="64"/>
      <c r="B6" s="433" t="s">
        <v>513</v>
      </c>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row>
    <row r="7" spans="1:51" s="57" customFormat="1" ht="114" customHeight="1" x14ac:dyDescent="0.35">
      <c r="A7" s="56"/>
      <c r="B7" s="374" t="s">
        <v>152</v>
      </c>
      <c r="C7" s="380" t="s">
        <v>403</v>
      </c>
      <c r="D7" s="255"/>
      <c r="E7" s="255"/>
      <c r="F7" s="273"/>
      <c r="G7" s="273"/>
      <c r="H7" s="291"/>
      <c r="I7" s="291"/>
      <c r="J7" s="136" t="str">
        <f>S7</f>
        <v/>
      </c>
      <c r="K7" s="137">
        <f>E7*10+F7</f>
        <v>0</v>
      </c>
      <c r="L7" s="137" t="b">
        <f>OR(K7=31)</f>
        <v>0</v>
      </c>
      <c r="M7" s="137" t="b">
        <f>OR(K7=21,K7=32)</f>
        <v>0</v>
      </c>
      <c r="N7" s="137" t="b">
        <f>OR(K7=22,K7=33)</f>
        <v>0</v>
      </c>
      <c r="O7" s="137" t="b">
        <f>OR(K7=11,K7=12)</f>
        <v>0</v>
      </c>
      <c r="P7" s="137" t="b">
        <f>OR(K7=23,K7=34)</f>
        <v>0</v>
      </c>
      <c r="Q7" s="137" t="b">
        <f>OR(K7=13,K7=14,K7=24)</f>
        <v>0</v>
      </c>
      <c r="R7" s="137" t="b">
        <f>OR(K7=1,K7=2,K7=3,K7=4)</f>
        <v>0</v>
      </c>
      <c r="S7" s="138" t="str">
        <f t="shared" ref="S7:S16" si="0">IF(COUNTA(E7:F7)&lt;2,"",(IF(L7=TRUE,$L$5,IF(M7=TRUE,$M$5,IF(N7=TRUE,$N$5,IF(O7=TRUE,$O$5,IF(P7=TRUE,$P$5,IF(Q7=TRUE,$Q$5,IF(R7=TRUE,$R$5,0)))))))))</f>
        <v/>
      </c>
      <c r="T7" s="139" t="str">
        <f t="shared" ref="T7:T16" si="1">IF(COUNTA(E7:F7)&lt;2,"",(IF(L7=TRUE,6,IF(M7=TRUE,5,IF(N7=TRUE,4,IF(O7=TRUE,3,IF(P7=TRUE,2,IF(Q7=TRUE,1,IF(R7=TRUE,0,0)))))))))</f>
        <v/>
      </c>
      <c r="U7" s="140" t="e">
        <f t="shared" ref="U7:U16" si="2">T7*10+H7</f>
        <v>#VALUE!</v>
      </c>
      <c r="V7" s="137" t="e">
        <f>OR(U7=61,U7=62,U7=63)</f>
        <v>#VALUE!</v>
      </c>
      <c r="W7" s="137" t="e">
        <f>OR(U7=51,U7=52)</f>
        <v>#VALUE!</v>
      </c>
      <c r="X7" s="137" t="e">
        <f>OR(U7=31,U7=41,U7=42,U7=53)</f>
        <v>#VALUE!</v>
      </c>
      <c r="Y7" s="137" t="e">
        <f>OR(U7=21,U7=32)</f>
        <v>#VALUE!</v>
      </c>
      <c r="Z7" s="137" t="e">
        <f>AND(V7=FALSE,W7=FALSE,X7=FALSE,Y7=FALSE)</f>
        <v>#VALUE!</v>
      </c>
      <c r="AA7" s="141" t="str">
        <f>IF(COUNTA(E7:F7:H7)&lt;3,"",(IF(V7=TRUE,$V$5,IF(W7=TRUE,$W$5,IF(X7=TRUE,$X$5,IF(Y7=TRUE,$Y$5,"Non"))))))</f>
        <v/>
      </c>
      <c r="AB7" s="137" t="e">
        <f>OR(U7=61,U7=62,U7=51,U7=52)</f>
        <v>#VALUE!</v>
      </c>
      <c r="AC7" s="137" t="e">
        <f>OR(U7=41,U7=42)</f>
        <v>#VALUE!</v>
      </c>
      <c r="AD7" s="137" t="e">
        <f>OR(U7=31,U7=32,U7=63,U7=64,U7=53,U7=54,)</f>
        <v>#VALUE!</v>
      </c>
      <c r="AE7" s="137" t="e">
        <f>OR(U7=21,U7=22,)</f>
        <v>#VALUE!</v>
      </c>
      <c r="AF7" s="137" t="e">
        <f>OR(U7=11,U7=12,U7=13,U7=23,)</f>
        <v>#VALUE!</v>
      </c>
      <c r="AG7" s="141" t="str">
        <f>IF(COUNTA(E7:F7:H7)&lt;3,"",(IF(AB7=TRUE,$AB$5,IF(AC7=TRUE,$AC$5,IF(AD7=TRUE,$AD$5,IF(AE7=TRUE,$AE$5,IF(AF7=TRUE,$AF$5,"Aucune")))))))</f>
        <v/>
      </c>
      <c r="AH7" s="137" t="e">
        <f>OR(U7=62,U7=52,U7=42)</f>
        <v>#VALUE!</v>
      </c>
      <c r="AI7" s="137" t="e">
        <f>OR(U7=63,U7=53,U7=43,U7=64,U7=54)</f>
        <v>#VALUE!</v>
      </c>
      <c r="AJ7" s="137" t="e">
        <f>OR(U7=61,U7=51,U7=41)</f>
        <v>#VALUE!</v>
      </c>
      <c r="AK7" s="137" t="e">
        <f>OR(U7=44,U7=32,U7=33,U7=34)</f>
        <v>#VALUE!</v>
      </c>
      <c r="AL7" s="137" t="e">
        <f>OR(U7=22,U7=23,U7=24,U7=12,U7=13,U7=14)</f>
        <v>#VALUE!</v>
      </c>
      <c r="AM7" s="141" t="str">
        <f>IF(COUNTA(E7:F7:H7)&lt;3,"",(IF(AH7=TRUE,$AH$5,IF(AI7=TRUE,$AI$5,IF(AJ7=TRUE,$AJ$5,IF(AK7=TRUE,$AK$5,IF(AL7=TRUE,$AL$5,"Aucune")))))))</f>
        <v/>
      </c>
      <c r="AN7" s="137" t="e">
        <f>OR(U7=61,U7=62,U7=63,U7=51,U7=52,U7=53)</f>
        <v>#VALUE!</v>
      </c>
      <c r="AO7" s="137" t="e">
        <f>OR(U7=41,U7=42,U7=43,U7=31,U7=32,U7=33)</f>
        <v>#VALUE!</v>
      </c>
      <c r="AP7" s="137" t="e">
        <f>OR(U7=21,U7=22,U7=23,U7=11,U7=12,U7=13)</f>
        <v>#VALUE!</v>
      </c>
      <c r="AQ7" s="141" t="str">
        <f>IF(COUNTA(E7:F7:H7)&lt;3,"",(IF(AN7=TRUE,$AN$5,IF(AO7=TRUE,$AO$5,IF(AP7=TRUE,$AP$5,"Aucune action requise")))))</f>
        <v/>
      </c>
      <c r="AR7" s="137" t="e">
        <f>OR(U7=61,U7=51,U7=41,U7=31,U7=21)</f>
        <v>#VALUE!</v>
      </c>
      <c r="AS7" s="137" t="e">
        <f>OR(U7=62,U7=52,U7=42,U7=32,U7=22,U7=63,U7=53)</f>
        <v>#VALUE!</v>
      </c>
      <c r="AT7" s="137" t="e">
        <f>OR(U7=43,U7=33,U7=23,U7=34,U7=24)</f>
        <v>#VALUE!</v>
      </c>
      <c r="AU7" s="137" t="e">
        <f>OR(U7=64,U7=54,U7=44)</f>
        <v>#VALUE!</v>
      </c>
      <c r="AV7" s="141" t="str">
        <f>IF(COUNTA(E7:F7:H7)&lt;3,"",(IF(AR7=TRUE,$AR$5,IF(AS7=TRUE,$AS$5,IF(AT7=TRUE,$AT$5,IF(AU7=TRUE,$AU$5,"Aucun"))))))</f>
        <v/>
      </c>
      <c r="AW7" s="142"/>
      <c r="AX7" s="309"/>
      <c r="AY7" s="69"/>
    </row>
    <row r="8" spans="1:51" s="57" customFormat="1" ht="114" customHeight="1" x14ac:dyDescent="0.35">
      <c r="A8" s="56"/>
      <c r="B8" s="374" t="s">
        <v>153</v>
      </c>
      <c r="C8" s="380" t="s">
        <v>404</v>
      </c>
      <c r="D8" s="255"/>
      <c r="E8" s="255"/>
      <c r="F8" s="273"/>
      <c r="G8" s="273"/>
      <c r="H8" s="291"/>
      <c r="I8" s="291"/>
      <c r="J8" s="136" t="str">
        <f>S8</f>
        <v/>
      </c>
      <c r="K8" s="137">
        <f>E8*10+F8</f>
        <v>0</v>
      </c>
      <c r="L8" s="137" t="b">
        <f>OR(K8=31)</f>
        <v>0</v>
      </c>
      <c r="M8" s="137" t="b">
        <f>OR(K8=21,K8=32)</f>
        <v>0</v>
      </c>
      <c r="N8" s="137" t="b">
        <f>OR(K8=22,K8=33)</f>
        <v>0</v>
      </c>
      <c r="O8" s="137" t="b">
        <f>OR(K8=11,K8=12)</f>
        <v>0</v>
      </c>
      <c r="P8" s="137" t="b">
        <f>OR(K8=23,K8=34)</f>
        <v>0</v>
      </c>
      <c r="Q8" s="137" t="b">
        <f>OR(K8=13,K8=14,K8=24)</f>
        <v>0</v>
      </c>
      <c r="R8" s="137" t="b">
        <f>OR(K8=1,K8=2,K8=3,K8=4)</f>
        <v>0</v>
      </c>
      <c r="S8" s="138" t="str">
        <f t="shared" si="0"/>
        <v/>
      </c>
      <c r="T8" s="139" t="str">
        <f t="shared" si="1"/>
        <v/>
      </c>
      <c r="U8" s="140" t="e">
        <f t="shared" si="2"/>
        <v>#VALUE!</v>
      </c>
      <c r="V8" s="137" t="e">
        <f>OR(U8=61,U8=62,U8=63)</f>
        <v>#VALUE!</v>
      </c>
      <c r="W8" s="137" t="e">
        <f>OR(U8=51,U8=52)</f>
        <v>#VALUE!</v>
      </c>
      <c r="X8" s="137" t="e">
        <f>OR(U8=31,U8=41,U8=42,U8=53)</f>
        <v>#VALUE!</v>
      </c>
      <c r="Y8" s="137" t="e">
        <f>OR(U8=21,U8=32)</f>
        <v>#VALUE!</v>
      </c>
      <c r="Z8" s="137" t="e">
        <f>AND(V8=FALSE,W8=FALSE,X8=FALSE,Y8=FALSE)</f>
        <v>#VALUE!</v>
      </c>
      <c r="AA8" s="141" t="str">
        <f>IF(COUNTA(E8:F8:H8)&lt;3,"",(IF(V8=TRUE,$V$5,IF(W8=TRUE,$W$5,IF(X8=TRUE,$X$5,IF(Y8=TRUE,$Y$5,"Non"))))))</f>
        <v/>
      </c>
      <c r="AB8" s="137" t="e">
        <f>OR(U8=61,U8=62,U8=51,U8=52)</f>
        <v>#VALUE!</v>
      </c>
      <c r="AC8" s="137" t="e">
        <f>OR(U8=41,U8=42)</f>
        <v>#VALUE!</v>
      </c>
      <c r="AD8" s="137" t="e">
        <f>OR(U8=31,U8=32,U8=63,U8=64,U8=53,U8=54,)</f>
        <v>#VALUE!</v>
      </c>
      <c r="AE8" s="137" t="e">
        <f>OR(U8=21,U8=22,)</f>
        <v>#VALUE!</v>
      </c>
      <c r="AF8" s="137" t="e">
        <f>OR(U8=11,U8=12,U8=13,U8=23,)</f>
        <v>#VALUE!</v>
      </c>
      <c r="AG8" s="141" t="str">
        <f>IF(COUNTA(E8:F8:H8)&lt;3,"",(IF(AB8=TRUE,$AB$5,IF(AC8=TRUE,$AC$5,IF(AD8=TRUE,$AD$5,IF(AE8=TRUE,$AE$5,IF(AF8=TRUE,$AF$5,"Aucune")))))))</f>
        <v/>
      </c>
      <c r="AH8" s="137" t="e">
        <f>OR(U8=62,U8=52,U8=42)</f>
        <v>#VALUE!</v>
      </c>
      <c r="AI8" s="137" t="e">
        <f>OR(U8=63,U8=53,U8=43,U8=64,U8=54)</f>
        <v>#VALUE!</v>
      </c>
      <c r="AJ8" s="137" t="e">
        <f>OR(U8=61,U8=51,U8=41)</f>
        <v>#VALUE!</v>
      </c>
      <c r="AK8" s="137" t="e">
        <f>OR(U8=44,U8=32,U8=33,U8=34)</f>
        <v>#VALUE!</v>
      </c>
      <c r="AL8" s="137" t="e">
        <f>OR(U8=22,U8=23,U8=24,U8=12,U8=13,U8=14)</f>
        <v>#VALUE!</v>
      </c>
      <c r="AM8" s="141" t="str">
        <f>IF(COUNTA(E8:F8:H8)&lt;3,"",(IF(AH8=TRUE,$AH$5,IF(AI8=TRUE,$AI$5,IF(AJ8=TRUE,$AJ$5,IF(AK8=TRUE,$AK$5,IF(AL8=TRUE,$AL$5,"Aucune")))))))</f>
        <v/>
      </c>
      <c r="AN8" s="137" t="e">
        <f>OR(U8=61,U8=62,U8=63,U8=51,U8=52,U8=53)</f>
        <v>#VALUE!</v>
      </c>
      <c r="AO8" s="137" t="e">
        <f>OR(U8=41,U8=42,U8=43,U8=31,U8=32,U8=33)</f>
        <v>#VALUE!</v>
      </c>
      <c r="AP8" s="137" t="e">
        <f>OR(U8=21,U8=22,U8=23,U8=11,U8=12,U8=13)</f>
        <v>#VALUE!</v>
      </c>
      <c r="AQ8" s="141" t="str">
        <f>IF(COUNTA(E8:F8:H8)&lt;3,"",(IF(AN8=TRUE,$AN$5,IF(AO8=TRUE,$AO$5,IF(AP8=TRUE,$AP$5,"Aucune action requise")))))</f>
        <v/>
      </c>
      <c r="AR8" s="137" t="e">
        <f>OR(U8=61,U8=51,U8=41,U8=31,U8=21)</f>
        <v>#VALUE!</v>
      </c>
      <c r="AS8" s="137" t="e">
        <f>OR(U8=62,U8=52,U8=42,U8=32,U8=22,U8=63,U8=53)</f>
        <v>#VALUE!</v>
      </c>
      <c r="AT8" s="137" t="e">
        <f>OR(U8=43,U8=33,U8=23,U8=34,U8=24)</f>
        <v>#VALUE!</v>
      </c>
      <c r="AU8" s="137" t="e">
        <f>OR(U8=64,U8=54,U8=44)</f>
        <v>#VALUE!</v>
      </c>
      <c r="AV8" s="141" t="str">
        <f>IF(COUNTA(E8:F8:H8)&lt;3,"",(IF(AR8=TRUE,$AR$5,IF(AS8=TRUE,$AS$5,IF(AT8=TRUE,$AT$5,IF(AU8=TRUE,$AU$5,"Aucun"))))))</f>
        <v/>
      </c>
      <c r="AW8" s="142"/>
      <c r="AX8" s="309"/>
      <c r="AY8" s="70"/>
    </row>
    <row r="9" spans="1:51" s="57" customFormat="1" ht="114" customHeight="1" x14ac:dyDescent="0.35">
      <c r="A9" s="56"/>
      <c r="B9" s="374" t="s">
        <v>154</v>
      </c>
      <c r="C9" s="380" t="s">
        <v>405</v>
      </c>
      <c r="D9" s="255"/>
      <c r="E9" s="255"/>
      <c r="F9" s="273"/>
      <c r="G9" s="273"/>
      <c r="H9" s="291"/>
      <c r="I9" s="291"/>
      <c r="J9" s="136" t="str">
        <f>S9</f>
        <v/>
      </c>
      <c r="K9" s="137">
        <f>E9*10+F9</f>
        <v>0</v>
      </c>
      <c r="L9" s="137" t="b">
        <f>OR(K9=31)</f>
        <v>0</v>
      </c>
      <c r="M9" s="137" t="b">
        <f>OR(K9=21,K9=32)</f>
        <v>0</v>
      </c>
      <c r="N9" s="137" t="b">
        <f>OR(K9=22,K9=33)</f>
        <v>0</v>
      </c>
      <c r="O9" s="137" t="b">
        <f>OR(K9=11,K9=12)</f>
        <v>0</v>
      </c>
      <c r="P9" s="137" t="b">
        <f>OR(K9=23,K9=34)</f>
        <v>0</v>
      </c>
      <c r="Q9" s="137" t="b">
        <f>OR(K9=13,K9=14,K9=24)</f>
        <v>0</v>
      </c>
      <c r="R9" s="137" t="b">
        <f>OR(K9=1,K9=2,K9=3,K9=4)</f>
        <v>0</v>
      </c>
      <c r="S9" s="138" t="str">
        <f t="shared" si="0"/>
        <v/>
      </c>
      <c r="T9" s="139" t="str">
        <f t="shared" si="1"/>
        <v/>
      </c>
      <c r="U9" s="140" t="e">
        <f t="shared" si="2"/>
        <v>#VALUE!</v>
      </c>
      <c r="V9" s="137" t="e">
        <f>OR(U9=61,U9=62,U9=63)</f>
        <v>#VALUE!</v>
      </c>
      <c r="W9" s="137" t="e">
        <f>OR(U9=51,U9=52)</f>
        <v>#VALUE!</v>
      </c>
      <c r="X9" s="137" t="e">
        <f>OR(U9=31,U9=41,U9=42,U9=53)</f>
        <v>#VALUE!</v>
      </c>
      <c r="Y9" s="137" t="e">
        <f>OR(U9=21,U9=32)</f>
        <v>#VALUE!</v>
      </c>
      <c r="Z9" s="137" t="e">
        <f>AND(V9=FALSE,W9=FALSE,X9=FALSE,Y9=FALSE)</f>
        <v>#VALUE!</v>
      </c>
      <c r="AA9" s="141" t="str">
        <f>IF(COUNTA(E9:F9:H9)&lt;3,"",(IF(V9=TRUE,$V$5,IF(W9=TRUE,$W$5,IF(X9=TRUE,$X$5,IF(Y9=TRUE,$Y$5,"Non"))))))</f>
        <v/>
      </c>
      <c r="AB9" s="137" t="e">
        <f>OR(U9=61,U9=62,U9=51,U9=52)</f>
        <v>#VALUE!</v>
      </c>
      <c r="AC9" s="137" t="e">
        <f>OR(U9=41,U9=42)</f>
        <v>#VALUE!</v>
      </c>
      <c r="AD9" s="137" t="e">
        <f>OR(U9=31,U9=32,U9=63,U9=64,U9=53,U9=54,)</f>
        <v>#VALUE!</v>
      </c>
      <c r="AE9" s="137" t="e">
        <f>OR(U9=21,U9=22,)</f>
        <v>#VALUE!</v>
      </c>
      <c r="AF9" s="137" t="e">
        <f>OR(U9=11,U9=12,U9=13,U9=23,)</f>
        <v>#VALUE!</v>
      </c>
      <c r="AG9" s="141" t="str">
        <f>IF(COUNTA(E9:F9:H9)&lt;3,"",(IF(AB9=TRUE,$AB$5,IF(AC9=TRUE,$AC$5,IF(AD9=TRUE,$AD$5,IF(AE9=TRUE,$AE$5,IF(AF9=TRUE,$AF$5,"Aucune")))))))</f>
        <v/>
      </c>
      <c r="AH9" s="137" t="e">
        <f>OR(U9=62,U9=52,U9=42)</f>
        <v>#VALUE!</v>
      </c>
      <c r="AI9" s="137" t="e">
        <f>OR(U9=63,U9=53,U9=43,U9=64,U9=54)</f>
        <v>#VALUE!</v>
      </c>
      <c r="AJ9" s="137" t="e">
        <f>OR(U9=61,U9=51,U9=41)</f>
        <v>#VALUE!</v>
      </c>
      <c r="AK9" s="137" t="e">
        <f>OR(U9=44,U9=32,U9=33,U9=34)</f>
        <v>#VALUE!</v>
      </c>
      <c r="AL9" s="137" t="e">
        <f>OR(U9=22,U9=23,U9=24,U9=12,U9=13,U9=14)</f>
        <v>#VALUE!</v>
      </c>
      <c r="AM9" s="141" t="str">
        <f>IF(COUNTA(E9:F9:H9)&lt;3,"",(IF(AH9=TRUE,$AH$5,IF(AI9=TRUE,$AI$5,IF(AJ9=TRUE,$AJ$5,IF(AK9=TRUE,$AK$5,IF(AL9=TRUE,$AL$5,"Aucune")))))))</f>
        <v/>
      </c>
      <c r="AN9" s="137" t="e">
        <f>OR(U9=61,U9=62,U9=63,U9=51,U9=52,U9=53)</f>
        <v>#VALUE!</v>
      </c>
      <c r="AO9" s="137" t="e">
        <f>OR(U9=41,U9=42,U9=43,U9=31,U9=32,U9=33)</f>
        <v>#VALUE!</v>
      </c>
      <c r="AP9" s="137" t="e">
        <f>OR(U9=21,U9=22,U9=23,U9=11,U9=12,U9=13)</f>
        <v>#VALUE!</v>
      </c>
      <c r="AQ9" s="141" t="str">
        <f>IF(COUNTA(E9:F9:H9)&lt;3,"",(IF(AN9=TRUE,$AN$5,IF(AO9=TRUE,$AO$5,IF(AP9=TRUE,$AP$5,"Aucune action requise")))))</f>
        <v/>
      </c>
      <c r="AR9" s="137" t="e">
        <f>OR(U9=61,U9=51,U9=41,U9=31,U9=21)</f>
        <v>#VALUE!</v>
      </c>
      <c r="AS9" s="137" t="e">
        <f>OR(U9=62,U9=52,U9=42,U9=32,U9=22,U9=63,U9=53)</f>
        <v>#VALUE!</v>
      </c>
      <c r="AT9" s="137" t="e">
        <f>OR(U9=43,U9=33,U9=23,U9=34,U9=24)</f>
        <v>#VALUE!</v>
      </c>
      <c r="AU9" s="137" t="e">
        <f>OR(U9=64,U9=54,U9=44)</f>
        <v>#VALUE!</v>
      </c>
      <c r="AV9" s="141" t="str">
        <f>IF(COUNTA(E9:F9:H9)&lt;3,"",(IF(AR9=TRUE,$AR$5,IF(AS9=TRUE,$AS$5,IF(AT9=TRUE,$AT$5,IF(AU9=TRUE,$AU$5,"Aucun"))))))</f>
        <v/>
      </c>
      <c r="AW9" s="142"/>
      <c r="AX9" s="309"/>
      <c r="AY9" s="70"/>
    </row>
    <row r="10" spans="1:51" s="57" customFormat="1" ht="114" customHeight="1" x14ac:dyDescent="0.35">
      <c r="A10" s="56"/>
      <c r="B10" s="374" t="s">
        <v>155</v>
      </c>
      <c r="C10" s="380" t="s">
        <v>406</v>
      </c>
      <c r="D10" s="255"/>
      <c r="E10" s="255"/>
      <c r="F10" s="273"/>
      <c r="G10" s="273"/>
      <c r="H10" s="291"/>
      <c r="I10" s="291"/>
      <c r="J10" s="136" t="str">
        <f>S10</f>
        <v/>
      </c>
      <c r="K10" s="137">
        <f>E10*10+F10</f>
        <v>0</v>
      </c>
      <c r="L10" s="137" t="b">
        <f>OR(K10=31)</f>
        <v>0</v>
      </c>
      <c r="M10" s="137" t="b">
        <f>OR(K10=21,K10=32)</f>
        <v>0</v>
      </c>
      <c r="N10" s="137" t="b">
        <f>OR(K10=22,K10=33)</f>
        <v>0</v>
      </c>
      <c r="O10" s="137" t="b">
        <f>OR(K10=11,K10=12)</f>
        <v>0</v>
      </c>
      <c r="P10" s="137" t="b">
        <f>OR(K10=23,K10=34)</f>
        <v>0</v>
      </c>
      <c r="Q10" s="137" t="b">
        <f>OR(K10=13,K10=14,K10=24)</f>
        <v>0</v>
      </c>
      <c r="R10" s="137" t="b">
        <f>OR(K10=1,K10=2,K10=3,K10=4)</f>
        <v>0</v>
      </c>
      <c r="S10" s="138" t="str">
        <f t="shared" si="0"/>
        <v/>
      </c>
      <c r="T10" s="139" t="str">
        <f t="shared" si="1"/>
        <v/>
      </c>
      <c r="U10" s="140" t="e">
        <f t="shared" si="2"/>
        <v>#VALUE!</v>
      </c>
      <c r="V10" s="137" t="e">
        <f>OR(U10=61,U10=62,U10=63)</f>
        <v>#VALUE!</v>
      </c>
      <c r="W10" s="137" t="e">
        <f>OR(U10=51,U10=52)</f>
        <v>#VALUE!</v>
      </c>
      <c r="X10" s="137" t="e">
        <f>OR(U10=31,U10=41,U10=42,U10=53)</f>
        <v>#VALUE!</v>
      </c>
      <c r="Y10" s="137" t="e">
        <f>OR(U10=21,U10=32)</f>
        <v>#VALUE!</v>
      </c>
      <c r="Z10" s="137" t="e">
        <f>AND(V10=FALSE,W10=FALSE,X10=FALSE,Y10=FALSE)</f>
        <v>#VALUE!</v>
      </c>
      <c r="AA10" s="141" t="str">
        <f>IF(COUNTA(E10:F10:H10)&lt;3,"",(IF(V10=TRUE,$V$5,IF(W10=TRUE,$W$5,IF(X10=TRUE,$X$5,IF(Y10=TRUE,$Y$5,"Non"))))))</f>
        <v/>
      </c>
      <c r="AB10" s="137" t="e">
        <f>OR(U10=61,U10=62,U10=51,U10=52)</f>
        <v>#VALUE!</v>
      </c>
      <c r="AC10" s="137" t="e">
        <f>OR(U10=41,U10=42)</f>
        <v>#VALUE!</v>
      </c>
      <c r="AD10" s="137" t="e">
        <f>OR(U10=31,U10=32,U10=63,U10=64,U10=53,U10=54,)</f>
        <v>#VALUE!</v>
      </c>
      <c r="AE10" s="137" t="e">
        <f>OR(U10=21,U10=22,)</f>
        <v>#VALUE!</v>
      </c>
      <c r="AF10" s="137" t="e">
        <f>OR(U10=11,U10=12,U10=13,U10=23,)</f>
        <v>#VALUE!</v>
      </c>
      <c r="AG10" s="141" t="str">
        <f>IF(COUNTA(E10:F10:H10)&lt;3,"",(IF(AB10=TRUE,$AB$5,IF(AC10=TRUE,$AC$5,IF(AD10=TRUE,$AD$5,IF(AE10=TRUE,$AE$5,IF(AF10=TRUE,$AF$5,"Aucune")))))))</f>
        <v/>
      </c>
      <c r="AH10" s="137" t="e">
        <f>OR(U10=62,U10=52,U10=42)</f>
        <v>#VALUE!</v>
      </c>
      <c r="AI10" s="137" t="e">
        <f>OR(U10=63,U10=53,U10=43,U10=64,U10=54)</f>
        <v>#VALUE!</v>
      </c>
      <c r="AJ10" s="137" t="e">
        <f>OR(U10=61,U10=51,U10=41)</f>
        <v>#VALUE!</v>
      </c>
      <c r="AK10" s="137" t="e">
        <f>OR(U10=44,U10=32,U10=33,U10=34)</f>
        <v>#VALUE!</v>
      </c>
      <c r="AL10" s="137" t="e">
        <f>OR(U10=22,U10=23,U10=24,U10=12,U10=13,U10=14)</f>
        <v>#VALUE!</v>
      </c>
      <c r="AM10" s="141" t="str">
        <f>IF(COUNTA(E10:F10:H10)&lt;3,"",(IF(AH10=TRUE,$AH$5,IF(AI10=TRUE,$AI$5,IF(AJ10=TRUE,$AJ$5,IF(AK10=TRUE,$AK$5,IF(AL10=TRUE,$AL$5,"Aucune")))))))</f>
        <v/>
      </c>
      <c r="AN10" s="137" t="e">
        <f>OR(U10=61,U10=62,U10=63,U10=51,U10=52,U10=53)</f>
        <v>#VALUE!</v>
      </c>
      <c r="AO10" s="137" t="e">
        <f>OR(U10=41,U10=42,U10=43,U10=31,U10=32,U10=33)</f>
        <v>#VALUE!</v>
      </c>
      <c r="AP10" s="137" t="e">
        <f>OR(U10=21,U10=22,U10=23,U10=11,U10=12,U10=13)</f>
        <v>#VALUE!</v>
      </c>
      <c r="AQ10" s="141" t="str">
        <f>IF(COUNTA(E10:F10:H10)&lt;3,"",(IF(AN10=TRUE,$AN$5,IF(AO10=TRUE,$AO$5,IF(AP10=TRUE,$AP$5,"Aucune action requise")))))</f>
        <v/>
      </c>
      <c r="AR10" s="137" t="e">
        <f>OR(U10=61,U10=51,U10=41,U10=31,U10=21)</f>
        <v>#VALUE!</v>
      </c>
      <c r="AS10" s="137" t="e">
        <f>OR(U10=62,U10=52,U10=42,U10=32,U10=22,U10=63,U10=53)</f>
        <v>#VALUE!</v>
      </c>
      <c r="AT10" s="137" t="e">
        <f>OR(U10=43,U10=33,U10=23,U10=34,U10=24)</f>
        <v>#VALUE!</v>
      </c>
      <c r="AU10" s="137" t="e">
        <f>OR(U10=64,U10=54,U10=44)</f>
        <v>#VALUE!</v>
      </c>
      <c r="AV10" s="141" t="str">
        <f>IF(COUNTA(E10:F10:H10)&lt;3,"",(IF(AR10=TRUE,$AR$5,IF(AS10=TRUE,$AS$5,IF(AT10=TRUE,$AT$5,IF(AU10=TRUE,$AU$5,"Aucun"))))))</f>
        <v/>
      </c>
      <c r="AW10" s="142"/>
      <c r="AX10" s="309"/>
      <c r="AY10" s="70"/>
    </row>
    <row r="11" spans="1:51" s="57" customFormat="1" ht="114" customHeight="1" x14ac:dyDescent="0.35">
      <c r="A11" s="56"/>
      <c r="B11" s="374" t="s">
        <v>156</v>
      </c>
      <c r="C11" s="380" t="s">
        <v>407</v>
      </c>
      <c r="D11" s="255"/>
      <c r="E11" s="255"/>
      <c r="F11" s="273"/>
      <c r="G11" s="273"/>
      <c r="H11" s="291"/>
      <c r="I11" s="291"/>
      <c r="J11" s="136" t="str">
        <f t="shared" ref="J11:J16" si="3">S11</f>
        <v/>
      </c>
      <c r="K11" s="137">
        <f t="shared" ref="K11:K16" si="4">E11*10+F11</f>
        <v>0</v>
      </c>
      <c r="L11" s="137" t="b">
        <f t="shared" ref="L11:L16" si="5">OR(K11=31)</f>
        <v>0</v>
      </c>
      <c r="M11" s="137" t="b">
        <f t="shared" ref="M11:M16" si="6">OR(K11=21,K11=32)</f>
        <v>0</v>
      </c>
      <c r="N11" s="137" t="b">
        <f t="shared" ref="N11:N16" si="7">OR(K11=22,K11=33)</f>
        <v>0</v>
      </c>
      <c r="O11" s="137" t="b">
        <f t="shared" ref="O11:O16" si="8">OR(K11=11,K11=12)</f>
        <v>0</v>
      </c>
      <c r="P11" s="137" t="b">
        <f t="shared" ref="P11:P16" si="9">OR(K11=23,K11=34)</f>
        <v>0</v>
      </c>
      <c r="Q11" s="137" t="b">
        <f t="shared" ref="Q11:Q16" si="10">OR(K11=13,K11=14,K11=24)</f>
        <v>0</v>
      </c>
      <c r="R11" s="137" t="b">
        <f t="shared" ref="R11:R16" si="11">OR(K11=1,K11=2,K11=3,K11=4)</f>
        <v>0</v>
      </c>
      <c r="S11" s="138" t="str">
        <f t="shared" si="0"/>
        <v/>
      </c>
      <c r="T11" s="139" t="str">
        <f t="shared" si="1"/>
        <v/>
      </c>
      <c r="U11" s="140" t="e">
        <f t="shared" si="2"/>
        <v>#VALUE!</v>
      </c>
      <c r="V11" s="137" t="e">
        <f t="shared" ref="V11:V16" si="12">OR(U11=61,U11=62,U11=63)</f>
        <v>#VALUE!</v>
      </c>
      <c r="W11" s="137" t="e">
        <f t="shared" ref="W11:W16" si="13">OR(U11=51,U11=52)</f>
        <v>#VALUE!</v>
      </c>
      <c r="X11" s="137" t="e">
        <f t="shared" ref="X11:X16" si="14">OR(U11=31,U11=41,U11=42,U11=53)</f>
        <v>#VALUE!</v>
      </c>
      <c r="Y11" s="137" t="e">
        <f t="shared" ref="Y11:Y16" si="15">OR(U11=21,U11=32)</f>
        <v>#VALUE!</v>
      </c>
      <c r="Z11" s="137" t="e">
        <f t="shared" ref="Z11:Z16" si="16">AND(V11=FALSE,W11=FALSE,X11=FALSE,Y11=FALSE)</f>
        <v>#VALUE!</v>
      </c>
      <c r="AA11" s="141" t="str">
        <f>IF(COUNTA(E11:F11:H11)&lt;3,"",(IF(V11=TRUE,$V$5,IF(W11=TRUE,$W$5,IF(X11=TRUE,$X$5,IF(Y11=TRUE,$Y$5,"Non"))))))</f>
        <v/>
      </c>
      <c r="AB11" s="137" t="e">
        <f t="shared" ref="AB11:AB16" si="17">OR(U11=61,U11=62,U11=51,U11=52)</f>
        <v>#VALUE!</v>
      </c>
      <c r="AC11" s="137" t="e">
        <f t="shared" ref="AC11:AC16" si="18">OR(U11=41,U11=42)</f>
        <v>#VALUE!</v>
      </c>
      <c r="AD11" s="137" t="e">
        <f t="shared" ref="AD11:AD16" si="19">OR(U11=31,U11=32,U11=63,U11=64,U11=53,U11=54,)</f>
        <v>#VALUE!</v>
      </c>
      <c r="AE11" s="137" t="e">
        <f t="shared" ref="AE11:AE16" si="20">OR(U11=21,U11=22,)</f>
        <v>#VALUE!</v>
      </c>
      <c r="AF11" s="137" t="e">
        <f t="shared" ref="AF11:AF16" si="21">OR(U11=11,U11=12,U11=13,U11=23,)</f>
        <v>#VALUE!</v>
      </c>
      <c r="AG11" s="141" t="str">
        <f>IF(COUNTA(E11:F11:H11)&lt;3,"",(IF(AB11=TRUE,$AB$5,IF(AC11=TRUE,$AC$5,IF(AD11=TRUE,$AD$5,IF(AE11=TRUE,$AE$5,IF(AF11=TRUE,$AF$5,"Aucune")))))))</f>
        <v/>
      </c>
      <c r="AH11" s="137" t="e">
        <f t="shared" ref="AH11:AH16" si="22">OR(U11=62,U11=52,U11=42)</f>
        <v>#VALUE!</v>
      </c>
      <c r="AI11" s="137" t="e">
        <f t="shared" ref="AI11:AI16" si="23">OR(U11=63,U11=53,U11=43,U11=64,U11=54)</f>
        <v>#VALUE!</v>
      </c>
      <c r="AJ11" s="137" t="e">
        <f t="shared" ref="AJ11:AJ16" si="24">OR(U11=61,U11=51,U11=41)</f>
        <v>#VALUE!</v>
      </c>
      <c r="AK11" s="137" t="e">
        <f t="shared" ref="AK11:AK16" si="25">OR(U11=44,U11=32,U11=33,U11=34)</f>
        <v>#VALUE!</v>
      </c>
      <c r="AL11" s="137" t="e">
        <f t="shared" ref="AL11:AL16" si="26">OR(U11=22,U11=23,U11=24,U11=12,U11=13,U11=14)</f>
        <v>#VALUE!</v>
      </c>
      <c r="AM11" s="141" t="str">
        <f>IF(COUNTA(E11:F11:H11)&lt;3,"",(IF(AH11=TRUE,$AH$5,IF(AI11=TRUE,$AI$5,IF(AJ11=TRUE,$AJ$5,IF(AK11=TRUE,$AK$5,IF(AL11=TRUE,$AL$5,"Aucune")))))))</f>
        <v/>
      </c>
      <c r="AN11" s="137" t="e">
        <f t="shared" ref="AN11:AN16" si="27">OR(U11=61,U11=62,U11=63,U11=51,U11=52,U11=53)</f>
        <v>#VALUE!</v>
      </c>
      <c r="AO11" s="137" t="e">
        <f t="shared" ref="AO11:AO16" si="28">OR(U11=41,U11=42,U11=43,U11=31,U11=32,U11=33)</f>
        <v>#VALUE!</v>
      </c>
      <c r="AP11" s="137" t="e">
        <f t="shared" ref="AP11:AP16" si="29">OR(U11=21,U11=22,U11=23,U11=11,U11=12,U11=13)</f>
        <v>#VALUE!</v>
      </c>
      <c r="AQ11" s="141" t="str">
        <f>IF(COUNTA(E11:F11:H11)&lt;3,"",(IF(AN11=TRUE,$AN$5,IF(AO11=TRUE,$AO$5,IF(AP11=TRUE,$AP$5,"Aucune action requise")))))</f>
        <v/>
      </c>
      <c r="AR11" s="137" t="e">
        <f t="shared" ref="AR11:AR16" si="30">OR(U11=61,U11=51,U11=41,U11=31,U11=21)</f>
        <v>#VALUE!</v>
      </c>
      <c r="AS11" s="137" t="e">
        <f t="shared" ref="AS11:AS16" si="31">OR(U11=62,U11=52,U11=42,U11=32,U11=22,U11=63,U11=53)</f>
        <v>#VALUE!</v>
      </c>
      <c r="AT11" s="137" t="e">
        <f t="shared" ref="AT11:AT16" si="32">OR(U11=43,U11=33,U11=23,U11=34,U11=24)</f>
        <v>#VALUE!</v>
      </c>
      <c r="AU11" s="137" t="e">
        <f t="shared" ref="AU11:AU16" si="33">OR(U11=64,U11=54,U11=44)</f>
        <v>#VALUE!</v>
      </c>
      <c r="AV11" s="141" t="str">
        <f>IF(COUNTA(E11:F11:H11)&lt;3,"",(IF(AR11=TRUE,$AR$5,IF(AS11=TRUE,$AS$5,IF(AT11=TRUE,$AT$5,IF(AU11=TRUE,$AU$5,"Aucun"))))))</f>
        <v/>
      </c>
      <c r="AW11" s="142"/>
      <c r="AX11" s="309"/>
      <c r="AY11" s="70"/>
    </row>
    <row r="12" spans="1:51" s="57" customFormat="1" ht="114" customHeight="1" x14ac:dyDescent="0.35">
      <c r="A12" s="56"/>
      <c r="B12" s="374" t="s">
        <v>157</v>
      </c>
      <c r="C12" s="380" t="s">
        <v>408</v>
      </c>
      <c r="D12" s="255"/>
      <c r="E12" s="255"/>
      <c r="F12" s="273"/>
      <c r="G12" s="273"/>
      <c r="H12" s="291"/>
      <c r="I12" s="291"/>
      <c r="J12" s="136" t="str">
        <f t="shared" si="3"/>
        <v/>
      </c>
      <c r="K12" s="137">
        <f t="shared" si="4"/>
        <v>0</v>
      </c>
      <c r="L12" s="137" t="b">
        <f t="shared" si="5"/>
        <v>0</v>
      </c>
      <c r="M12" s="137" t="b">
        <f t="shared" si="6"/>
        <v>0</v>
      </c>
      <c r="N12" s="137" t="b">
        <f t="shared" si="7"/>
        <v>0</v>
      </c>
      <c r="O12" s="137" t="b">
        <f t="shared" si="8"/>
        <v>0</v>
      </c>
      <c r="P12" s="137" t="b">
        <f t="shared" si="9"/>
        <v>0</v>
      </c>
      <c r="Q12" s="137" t="b">
        <f t="shared" si="10"/>
        <v>0</v>
      </c>
      <c r="R12" s="137" t="b">
        <f t="shared" si="11"/>
        <v>0</v>
      </c>
      <c r="S12" s="138" t="str">
        <f t="shared" si="0"/>
        <v/>
      </c>
      <c r="T12" s="139" t="str">
        <f t="shared" si="1"/>
        <v/>
      </c>
      <c r="U12" s="140" t="e">
        <f t="shared" si="2"/>
        <v>#VALUE!</v>
      </c>
      <c r="V12" s="137" t="e">
        <f t="shared" si="12"/>
        <v>#VALUE!</v>
      </c>
      <c r="W12" s="137" t="e">
        <f t="shared" si="13"/>
        <v>#VALUE!</v>
      </c>
      <c r="X12" s="137" t="e">
        <f t="shared" si="14"/>
        <v>#VALUE!</v>
      </c>
      <c r="Y12" s="137" t="e">
        <f t="shared" si="15"/>
        <v>#VALUE!</v>
      </c>
      <c r="Z12" s="137" t="e">
        <f t="shared" si="16"/>
        <v>#VALUE!</v>
      </c>
      <c r="AA12" s="141" t="str">
        <f>IF(COUNTA(E12:F12:H12)&lt;3,"",(IF(V12=TRUE,$V$5,IF(W12=TRUE,$W$5,IF(X12=TRUE,$X$5,IF(Y12=TRUE,$Y$5,"Non"))))))</f>
        <v/>
      </c>
      <c r="AB12" s="137" t="e">
        <f t="shared" si="17"/>
        <v>#VALUE!</v>
      </c>
      <c r="AC12" s="137" t="e">
        <f t="shared" si="18"/>
        <v>#VALUE!</v>
      </c>
      <c r="AD12" s="137" t="e">
        <f t="shared" si="19"/>
        <v>#VALUE!</v>
      </c>
      <c r="AE12" s="137" t="e">
        <f t="shared" si="20"/>
        <v>#VALUE!</v>
      </c>
      <c r="AF12" s="137" t="e">
        <f t="shared" si="21"/>
        <v>#VALUE!</v>
      </c>
      <c r="AG12" s="141" t="str">
        <f>IF(COUNTA(E12:F12:H12)&lt;3,"",(IF(AB12=TRUE,$AB$5,IF(AC12=TRUE,$AC$5,IF(AD12=TRUE,$AD$5,IF(AE12=TRUE,$AE$5,IF(AF12=TRUE,$AF$5,"Aucune")))))))</f>
        <v/>
      </c>
      <c r="AH12" s="137" t="e">
        <f t="shared" si="22"/>
        <v>#VALUE!</v>
      </c>
      <c r="AI12" s="137" t="e">
        <f t="shared" si="23"/>
        <v>#VALUE!</v>
      </c>
      <c r="AJ12" s="137" t="e">
        <f t="shared" si="24"/>
        <v>#VALUE!</v>
      </c>
      <c r="AK12" s="137" t="e">
        <f t="shared" si="25"/>
        <v>#VALUE!</v>
      </c>
      <c r="AL12" s="137" t="e">
        <f t="shared" si="26"/>
        <v>#VALUE!</v>
      </c>
      <c r="AM12" s="141" t="str">
        <f>IF(COUNTA(E12:F12:H12)&lt;3,"",(IF(AH12=TRUE,$AH$5,IF(AI12=TRUE,$AI$5,IF(AJ12=TRUE,$AJ$5,IF(AK12=TRUE,$AK$5,IF(AL12=TRUE,$AL$5,"Aucune")))))))</f>
        <v/>
      </c>
      <c r="AN12" s="137" t="e">
        <f t="shared" si="27"/>
        <v>#VALUE!</v>
      </c>
      <c r="AO12" s="137" t="e">
        <f t="shared" si="28"/>
        <v>#VALUE!</v>
      </c>
      <c r="AP12" s="137" t="e">
        <f t="shared" si="29"/>
        <v>#VALUE!</v>
      </c>
      <c r="AQ12" s="141" t="str">
        <f>IF(COUNTA(E12:F12:H12)&lt;3,"",(IF(AN12=TRUE,$AN$5,IF(AO12=TRUE,$AO$5,IF(AP12=TRUE,$AP$5,"Aucune action requise")))))</f>
        <v/>
      </c>
      <c r="AR12" s="137" t="e">
        <f t="shared" si="30"/>
        <v>#VALUE!</v>
      </c>
      <c r="AS12" s="137" t="e">
        <f t="shared" si="31"/>
        <v>#VALUE!</v>
      </c>
      <c r="AT12" s="137" t="e">
        <f t="shared" si="32"/>
        <v>#VALUE!</v>
      </c>
      <c r="AU12" s="137" t="e">
        <f t="shared" si="33"/>
        <v>#VALUE!</v>
      </c>
      <c r="AV12" s="141" t="str">
        <f>IF(COUNTA(E12:F12:H12)&lt;3,"",(IF(AR12=TRUE,$AR$5,IF(AS12=TRUE,$AS$5,IF(AT12=TRUE,$AT$5,IF(AU12=TRUE,$AU$5,"Aucun"))))))</f>
        <v/>
      </c>
      <c r="AW12" s="142"/>
      <c r="AX12" s="309"/>
      <c r="AY12" s="70"/>
    </row>
    <row r="13" spans="1:51" s="57" customFormat="1" ht="114" customHeight="1" thickBot="1" x14ac:dyDescent="0.4">
      <c r="A13" s="56"/>
      <c r="B13" s="376" t="s">
        <v>158</v>
      </c>
      <c r="C13" s="382" t="s">
        <v>409</v>
      </c>
      <c r="D13" s="262"/>
      <c r="E13" s="262"/>
      <c r="F13" s="280"/>
      <c r="G13" s="280"/>
      <c r="H13" s="298"/>
      <c r="I13" s="298"/>
      <c r="J13" s="192" t="str">
        <f t="shared" si="3"/>
        <v/>
      </c>
      <c r="K13" s="215">
        <f t="shared" si="4"/>
        <v>0</v>
      </c>
      <c r="L13" s="215" t="b">
        <f t="shared" si="5"/>
        <v>0</v>
      </c>
      <c r="M13" s="215" t="b">
        <f t="shared" si="6"/>
        <v>0</v>
      </c>
      <c r="N13" s="215" t="b">
        <f t="shared" si="7"/>
        <v>0</v>
      </c>
      <c r="O13" s="215" t="b">
        <f t="shared" si="8"/>
        <v>0</v>
      </c>
      <c r="P13" s="215" t="b">
        <f t="shared" si="9"/>
        <v>0</v>
      </c>
      <c r="Q13" s="215" t="b">
        <f t="shared" si="10"/>
        <v>0</v>
      </c>
      <c r="R13" s="215" t="b">
        <f t="shared" si="11"/>
        <v>0</v>
      </c>
      <c r="S13" s="216" t="str">
        <f t="shared" si="0"/>
        <v/>
      </c>
      <c r="T13" s="217" t="str">
        <f t="shared" si="1"/>
        <v/>
      </c>
      <c r="U13" s="218" t="e">
        <f t="shared" si="2"/>
        <v>#VALUE!</v>
      </c>
      <c r="V13" s="215" t="e">
        <f t="shared" si="12"/>
        <v>#VALUE!</v>
      </c>
      <c r="W13" s="215" t="e">
        <f t="shared" si="13"/>
        <v>#VALUE!</v>
      </c>
      <c r="X13" s="215" t="e">
        <f t="shared" si="14"/>
        <v>#VALUE!</v>
      </c>
      <c r="Y13" s="215" t="e">
        <f t="shared" si="15"/>
        <v>#VALUE!</v>
      </c>
      <c r="Z13" s="215" t="e">
        <f t="shared" si="16"/>
        <v>#VALUE!</v>
      </c>
      <c r="AA13" s="219" t="str">
        <f>IF(COUNTA(E13:F13:H13)&lt;3,"",(IF(V13=TRUE,$V$5,IF(W13=TRUE,$W$5,IF(X13=TRUE,$X$5,IF(Y13=TRUE,$Y$5,"Non"))))))</f>
        <v/>
      </c>
      <c r="AB13" s="215" t="e">
        <f t="shared" si="17"/>
        <v>#VALUE!</v>
      </c>
      <c r="AC13" s="215" t="e">
        <f t="shared" si="18"/>
        <v>#VALUE!</v>
      </c>
      <c r="AD13" s="215" t="e">
        <f t="shared" si="19"/>
        <v>#VALUE!</v>
      </c>
      <c r="AE13" s="215" t="e">
        <f t="shared" si="20"/>
        <v>#VALUE!</v>
      </c>
      <c r="AF13" s="215" t="e">
        <f t="shared" si="21"/>
        <v>#VALUE!</v>
      </c>
      <c r="AG13" s="219" t="str">
        <f>IF(COUNTA(E13:F13:H13)&lt;3,"",(IF(AB13=TRUE,$AB$5,IF(AC13=TRUE,$AC$5,IF(AD13=TRUE,$AD$5,IF(AE13=TRUE,$AE$5,IF(AF13=TRUE,$AF$5,"Aucune")))))))</f>
        <v/>
      </c>
      <c r="AH13" s="215" t="e">
        <f t="shared" si="22"/>
        <v>#VALUE!</v>
      </c>
      <c r="AI13" s="215" t="e">
        <f t="shared" si="23"/>
        <v>#VALUE!</v>
      </c>
      <c r="AJ13" s="215" t="e">
        <f t="shared" si="24"/>
        <v>#VALUE!</v>
      </c>
      <c r="AK13" s="215" t="e">
        <f t="shared" si="25"/>
        <v>#VALUE!</v>
      </c>
      <c r="AL13" s="215" t="e">
        <f t="shared" si="26"/>
        <v>#VALUE!</v>
      </c>
      <c r="AM13" s="219" t="str">
        <f>IF(COUNTA(E13:F13:H13)&lt;3,"",(IF(AH13=TRUE,$AH$5,IF(AI13=TRUE,$AI$5,IF(AJ13=TRUE,$AJ$5,IF(AK13=TRUE,$AK$5,IF(AL13=TRUE,$AL$5,"Aucune")))))))</f>
        <v/>
      </c>
      <c r="AN13" s="215" t="e">
        <f t="shared" si="27"/>
        <v>#VALUE!</v>
      </c>
      <c r="AO13" s="215" t="e">
        <f t="shared" si="28"/>
        <v>#VALUE!</v>
      </c>
      <c r="AP13" s="215" t="e">
        <f t="shared" si="29"/>
        <v>#VALUE!</v>
      </c>
      <c r="AQ13" s="219" t="str">
        <f>IF(COUNTA(E13:F13:H13)&lt;3,"",(IF(AN13=TRUE,$AN$5,IF(AO13=TRUE,$AO$5,IF(AP13=TRUE,$AP$5,"Aucune action requise")))))</f>
        <v/>
      </c>
      <c r="AR13" s="215" t="e">
        <f t="shared" si="30"/>
        <v>#VALUE!</v>
      </c>
      <c r="AS13" s="215" t="e">
        <f t="shared" si="31"/>
        <v>#VALUE!</v>
      </c>
      <c r="AT13" s="215" t="e">
        <f t="shared" si="32"/>
        <v>#VALUE!</v>
      </c>
      <c r="AU13" s="215" t="e">
        <f t="shared" si="33"/>
        <v>#VALUE!</v>
      </c>
      <c r="AV13" s="219" t="str">
        <f>IF(COUNTA(E13:F13:H13)&lt;3,"",(IF(AR13=TRUE,$AR$5,IF(AS13=TRUE,$AS$5,IF(AT13=TRUE,$AT$5,IF(AU13=TRUE,$AU$5,"Aucun"))))))</f>
        <v/>
      </c>
      <c r="AW13" s="220"/>
      <c r="AX13" s="316"/>
      <c r="AY13" s="72"/>
    </row>
    <row r="14" spans="1:51" s="57" customFormat="1" ht="114" customHeight="1" x14ac:dyDescent="0.35">
      <c r="A14" s="56"/>
      <c r="B14" s="387" t="s">
        <v>159</v>
      </c>
      <c r="C14" s="389" t="s">
        <v>410</v>
      </c>
      <c r="D14" s="263"/>
      <c r="E14" s="263"/>
      <c r="F14" s="281"/>
      <c r="G14" s="281"/>
      <c r="H14" s="299"/>
      <c r="I14" s="299"/>
      <c r="J14" s="214" t="str">
        <f t="shared" si="3"/>
        <v/>
      </c>
      <c r="K14" s="221">
        <f t="shared" si="4"/>
        <v>0</v>
      </c>
      <c r="L14" s="221" t="b">
        <f t="shared" si="5"/>
        <v>0</v>
      </c>
      <c r="M14" s="221" t="b">
        <f t="shared" si="6"/>
        <v>0</v>
      </c>
      <c r="N14" s="221" t="b">
        <f t="shared" si="7"/>
        <v>0</v>
      </c>
      <c r="O14" s="221" t="b">
        <f t="shared" si="8"/>
        <v>0</v>
      </c>
      <c r="P14" s="221" t="b">
        <f t="shared" si="9"/>
        <v>0</v>
      </c>
      <c r="Q14" s="221" t="b">
        <f t="shared" si="10"/>
        <v>0</v>
      </c>
      <c r="R14" s="221" t="b">
        <f t="shared" si="11"/>
        <v>0</v>
      </c>
      <c r="S14" s="222" t="str">
        <f t="shared" si="0"/>
        <v/>
      </c>
      <c r="T14" s="223" t="str">
        <f t="shared" si="1"/>
        <v/>
      </c>
      <c r="U14" s="224" t="e">
        <f t="shared" si="2"/>
        <v>#VALUE!</v>
      </c>
      <c r="V14" s="221" t="e">
        <f t="shared" si="12"/>
        <v>#VALUE!</v>
      </c>
      <c r="W14" s="221" t="e">
        <f t="shared" si="13"/>
        <v>#VALUE!</v>
      </c>
      <c r="X14" s="221" t="e">
        <f t="shared" si="14"/>
        <v>#VALUE!</v>
      </c>
      <c r="Y14" s="221" t="e">
        <f t="shared" si="15"/>
        <v>#VALUE!</v>
      </c>
      <c r="Z14" s="221" t="e">
        <f t="shared" si="16"/>
        <v>#VALUE!</v>
      </c>
      <c r="AA14" s="225" t="str">
        <f>IF(COUNTA(E14:F14:H14)&lt;3,"",(IF(V14=TRUE,$V$5,IF(W14=TRUE,$W$5,IF(X14=TRUE,$X$5,IF(Y14=TRUE,$Y$5,"Non"))))))</f>
        <v/>
      </c>
      <c r="AB14" s="221" t="e">
        <f t="shared" si="17"/>
        <v>#VALUE!</v>
      </c>
      <c r="AC14" s="221" t="e">
        <f t="shared" si="18"/>
        <v>#VALUE!</v>
      </c>
      <c r="AD14" s="221" t="e">
        <f t="shared" si="19"/>
        <v>#VALUE!</v>
      </c>
      <c r="AE14" s="221" t="e">
        <f t="shared" si="20"/>
        <v>#VALUE!</v>
      </c>
      <c r="AF14" s="221" t="e">
        <f t="shared" si="21"/>
        <v>#VALUE!</v>
      </c>
      <c r="AG14" s="225" t="str">
        <f>IF(COUNTA(E14:F14:H14)&lt;3,"",(IF(AB14=TRUE,$AB$5,IF(AC14=TRUE,$AC$5,IF(AD14=TRUE,$AD$5,IF(AE14=TRUE,$AE$5,IF(AF14=TRUE,$AF$5,"Aucune")))))))</f>
        <v/>
      </c>
      <c r="AH14" s="221" t="e">
        <f t="shared" si="22"/>
        <v>#VALUE!</v>
      </c>
      <c r="AI14" s="221" t="e">
        <f t="shared" si="23"/>
        <v>#VALUE!</v>
      </c>
      <c r="AJ14" s="221" t="e">
        <f t="shared" si="24"/>
        <v>#VALUE!</v>
      </c>
      <c r="AK14" s="221" t="e">
        <f t="shared" si="25"/>
        <v>#VALUE!</v>
      </c>
      <c r="AL14" s="221" t="e">
        <f t="shared" si="26"/>
        <v>#VALUE!</v>
      </c>
      <c r="AM14" s="225" t="str">
        <f>IF(COUNTA(E14:F14:H14)&lt;3,"",(IF(AH14=TRUE,$AH$5,IF(AI14=TRUE,$AI$5,IF(AJ14=TRUE,$AJ$5,IF(AK14=TRUE,$AK$5,IF(AL14=TRUE,$AL$5,"Aucune")))))))</f>
        <v/>
      </c>
      <c r="AN14" s="221" t="e">
        <f t="shared" si="27"/>
        <v>#VALUE!</v>
      </c>
      <c r="AO14" s="221" t="e">
        <f t="shared" si="28"/>
        <v>#VALUE!</v>
      </c>
      <c r="AP14" s="221" t="e">
        <f t="shared" si="29"/>
        <v>#VALUE!</v>
      </c>
      <c r="AQ14" s="225" t="str">
        <f>IF(COUNTA(E14:F14:H14)&lt;3,"",(IF(AN14=TRUE,$AN$5,IF(AO14=TRUE,$AO$5,IF(AP14=TRUE,$AP$5,"Aucune action requise")))))</f>
        <v/>
      </c>
      <c r="AR14" s="221" t="e">
        <f t="shared" si="30"/>
        <v>#VALUE!</v>
      </c>
      <c r="AS14" s="221" t="e">
        <f t="shared" si="31"/>
        <v>#VALUE!</v>
      </c>
      <c r="AT14" s="221" t="e">
        <f t="shared" si="32"/>
        <v>#VALUE!</v>
      </c>
      <c r="AU14" s="221" t="e">
        <f t="shared" si="33"/>
        <v>#VALUE!</v>
      </c>
      <c r="AV14" s="225" t="str">
        <f>IF(COUNTA(E14:F14:H14)&lt;3,"",(IF(AR14=TRUE,$AR$5,IF(AS14=TRUE,$AS$5,IF(AT14=TRUE,$AT$5,IF(AU14=TRUE,$AU$5,"Aucun"))))))</f>
        <v/>
      </c>
      <c r="AW14" s="226"/>
      <c r="AX14" s="317"/>
      <c r="AY14" s="165"/>
    </row>
    <row r="15" spans="1:51" ht="114" customHeight="1" x14ac:dyDescent="0.25">
      <c r="B15" s="374" t="s">
        <v>160</v>
      </c>
      <c r="C15" s="380" t="s">
        <v>411</v>
      </c>
      <c r="D15" s="255"/>
      <c r="E15" s="255"/>
      <c r="F15" s="273"/>
      <c r="G15" s="273"/>
      <c r="H15" s="291"/>
      <c r="I15" s="291"/>
      <c r="J15" s="136" t="str">
        <f t="shared" si="3"/>
        <v/>
      </c>
      <c r="K15" s="137">
        <f t="shared" si="4"/>
        <v>0</v>
      </c>
      <c r="L15" s="137" t="b">
        <f t="shared" si="5"/>
        <v>0</v>
      </c>
      <c r="M15" s="137" t="b">
        <f t="shared" si="6"/>
        <v>0</v>
      </c>
      <c r="N15" s="137" t="b">
        <f t="shared" si="7"/>
        <v>0</v>
      </c>
      <c r="O15" s="137" t="b">
        <f t="shared" si="8"/>
        <v>0</v>
      </c>
      <c r="P15" s="137" t="b">
        <f t="shared" si="9"/>
        <v>0</v>
      </c>
      <c r="Q15" s="137" t="b">
        <f t="shared" si="10"/>
        <v>0</v>
      </c>
      <c r="R15" s="137" t="b">
        <f t="shared" si="11"/>
        <v>0</v>
      </c>
      <c r="S15" s="138" t="str">
        <f t="shared" si="0"/>
        <v/>
      </c>
      <c r="T15" s="139" t="str">
        <f t="shared" si="1"/>
        <v/>
      </c>
      <c r="U15" s="140" t="e">
        <f t="shared" si="2"/>
        <v>#VALUE!</v>
      </c>
      <c r="V15" s="137" t="e">
        <f t="shared" si="12"/>
        <v>#VALUE!</v>
      </c>
      <c r="W15" s="137" t="e">
        <f t="shared" si="13"/>
        <v>#VALUE!</v>
      </c>
      <c r="X15" s="137" t="e">
        <f t="shared" si="14"/>
        <v>#VALUE!</v>
      </c>
      <c r="Y15" s="137" t="e">
        <f t="shared" si="15"/>
        <v>#VALUE!</v>
      </c>
      <c r="Z15" s="137" t="e">
        <f t="shared" si="16"/>
        <v>#VALUE!</v>
      </c>
      <c r="AA15" s="141" t="str">
        <f>IF(COUNTA(E15:F15:H15)&lt;3,"",(IF(V15=TRUE,$V$5,IF(W15=TRUE,$W$5,IF(X15=TRUE,$X$5,IF(Y15=TRUE,$Y$5,"Non"))))))</f>
        <v/>
      </c>
      <c r="AB15" s="137" t="e">
        <f t="shared" si="17"/>
        <v>#VALUE!</v>
      </c>
      <c r="AC15" s="137" t="e">
        <f t="shared" si="18"/>
        <v>#VALUE!</v>
      </c>
      <c r="AD15" s="137" t="e">
        <f t="shared" si="19"/>
        <v>#VALUE!</v>
      </c>
      <c r="AE15" s="137" t="e">
        <f t="shared" si="20"/>
        <v>#VALUE!</v>
      </c>
      <c r="AF15" s="137" t="e">
        <f t="shared" si="21"/>
        <v>#VALUE!</v>
      </c>
      <c r="AG15" s="141" t="str">
        <f>IF(COUNTA(E15:F15:H15)&lt;3,"",(IF(AB15=TRUE,$AB$5,IF(AC15=TRUE,$AC$5,IF(AD15=TRUE,$AD$5,IF(AE15=TRUE,$AE$5,IF(AF15=TRUE,$AF$5,"Aucune")))))))</f>
        <v/>
      </c>
      <c r="AH15" s="137" t="e">
        <f t="shared" si="22"/>
        <v>#VALUE!</v>
      </c>
      <c r="AI15" s="137" t="e">
        <f t="shared" si="23"/>
        <v>#VALUE!</v>
      </c>
      <c r="AJ15" s="137" t="e">
        <f t="shared" si="24"/>
        <v>#VALUE!</v>
      </c>
      <c r="AK15" s="137" t="e">
        <f t="shared" si="25"/>
        <v>#VALUE!</v>
      </c>
      <c r="AL15" s="137" t="e">
        <f t="shared" si="26"/>
        <v>#VALUE!</v>
      </c>
      <c r="AM15" s="141" t="str">
        <f>IF(COUNTA(E15:F15:H15)&lt;3,"",(IF(AH15=TRUE,$AH$5,IF(AI15=TRUE,$AI$5,IF(AJ15=TRUE,$AJ$5,IF(AK15=TRUE,$AK$5,IF(AL15=TRUE,$AL$5,"Aucune")))))))</f>
        <v/>
      </c>
      <c r="AN15" s="137" t="e">
        <f t="shared" si="27"/>
        <v>#VALUE!</v>
      </c>
      <c r="AO15" s="137" t="e">
        <f t="shared" si="28"/>
        <v>#VALUE!</v>
      </c>
      <c r="AP15" s="137" t="e">
        <f t="shared" si="29"/>
        <v>#VALUE!</v>
      </c>
      <c r="AQ15" s="141" t="str">
        <f>IF(COUNTA(E15:F15:H15)&lt;3,"",(IF(AN15=TRUE,$AN$5,IF(AO15=TRUE,$AO$5,IF(AP15=TRUE,$AP$5,"Aucune action requise")))))</f>
        <v/>
      </c>
      <c r="AR15" s="137" t="e">
        <f t="shared" si="30"/>
        <v>#VALUE!</v>
      </c>
      <c r="AS15" s="137" t="e">
        <f t="shared" si="31"/>
        <v>#VALUE!</v>
      </c>
      <c r="AT15" s="137" t="e">
        <f t="shared" si="32"/>
        <v>#VALUE!</v>
      </c>
      <c r="AU15" s="137" t="e">
        <f t="shared" si="33"/>
        <v>#VALUE!</v>
      </c>
      <c r="AV15" s="141" t="str">
        <f>IF(COUNTA(E15:F15:H15)&lt;3,"",(IF(AR15=TRUE,$AR$5,IF(AS15=TRUE,$AS$5,IF(AT15=TRUE,$AT$5,IF(AU15=TRUE,$AU$5,"Aucun"))))))</f>
        <v/>
      </c>
      <c r="AW15" s="142"/>
      <c r="AX15" s="309"/>
      <c r="AY15" s="70"/>
    </row>
    <row r="16" spans="1:51" ht="114" customHeight="1" thickBot="1" x14ac:dyDescent="0.3">
      <c r="B16" s="374" t="s">
        <v>161</v>
      </c>
      <c r="C16" s="380" t="s">
        <v>412</v>
      </c>
      <c r="D16" s="255"/>
      <c r="E16" s="255"/>
      <c r="F16" s="273"/>
      <c r="G16" s="273"/>
      <c r="H16" s="291"/>
      <c r="I16" s="291"/>
      <c r="J16" s="136" t="str">
        <f t="shared" si="3"/>
        <v/>
      </c>
      <c r="K16" s="137">
        <f t="shared" si="4"/>
        <v>0</v>
      </c>
      <c r="L16" s="137" t="b">
        <f t="shared" si="5"/>
        <v>0</v>
      </c>
      <c r="M16" s="137" t="b">
        <f t="shared" si="6"/>
        <v>0</v>
      </c>
      <c r="N16" s="137" t="b">
        <f t="shared" si="7"/>
        <v>0</v>
      </c>
      <c r="O16" s="137" t="b">
        <f t="shared" si="8"/>
        <v>0</v>
      </c>
      <c r="P16" s="137" t="b">
        <f t="shared" si="9"/>
        <v>0</v>
      </c>
      <c r="Q16" s="137" t="b">
        <f t="shared" si="10"/>
        <v>0</v>
      </c>
      <c r="R16" s="137" t="b">
        <f t="shared" si="11"/>
        <v>0</v>
      </c>
      <c r="S16" s="138" t="str">
        <f t="shared" si="0"/>
        <v/>
      </c>
      <c r="T16" s="139" t="str">
        <f t="shared" si="1"/>
        <v/>
      </c>
      <c r="U16" s="140" t="e">
        <f t="shared" si="2"/>
        <v>#VALUE!</v>
      </c>
      <c r="V16" s="137" t="e">
        <f t="shared" si="12"/>
        <v>#VALUE!</v>
      </c>
      <c r="W16" s="137" t="e">
        <f t="shared" si="13"/>
        <v>#VALUE!</v>
      </c>
      <c r="X16" s="137" t="e">
        <f t="shared" si="14"/>
        <v>#VALUE!</v>
      </c>
      <c r="Y16" s="137" t="e">
        <f t="shared" si="15"/>
        <v>#VALUE!</v>
      </c>
      <c r="Z16" s="137" t="e">
        <f t="shared" si="16"/>
        <v>#VALUE!</v>
      </c>
      <c r="AA16" s="141" t="str">
        <f>IF(COUNTA(E16:F16:H16)&lt;3,"",(IF(V16=TRUE,$V$5,IF(W16=TRUE,$W$5,IF(X16=TRUE,$X$5,IF(Y16=TRUE,$Y$5,"Non"))))))</f>
        <v/>
      </c>
      <c r="AB16" s="137" t="e">
        <f t="shared" si="17"/>
        <v>#VALUE!</v>
      </c>
      <c r="AC16" s="137" t="e">
        <f t="shared" si="18"/>
        <v>#VALUE!</v>
      </c>
      <c r="AD16" s="137" t="e">
        <f t="shared" si="19"/>
        <v>#VALUE!</v>
      </c>
      <c r="AE16" s="137" t="e">
        <f t="shared" si="20"/>
        <v>#VALUE!</v>
      </c>
      <c r="AF16" s="137" t="e">
        <f t="shared" si="21"/>
        <v>#VALUE!</v>
      </c>
      <c r="AG16" s="141" t="str">
        <f>IF(COUNTA(E16:F16:H16)&lt;3,"",(IF(AB16=TRUE,$AB$5,IF(AC16=TRUE,$AC$5,IF(AD16=TRUE,$AD$5,IF(AE16=TRUE,$AE$5,IF(AF16=TRUE,$AF$5,"Aucune")))))))</f>
        <v/>
      </c>
      <c r="AH16" s="137" t="e">
        <f t="shared" si="22"/>
        <v>#VALUE!</v>
      </c>
      <c r="AI16" s="137" t="e">
        <f t="shared" si="23"/>
        <v>#VALUE!</v>
      </c>
      <c r="AJ16" s="137" t="e">
        <f t="shared" si="24"/>
        <v>#VALUE!</v>
      </c>
      <c r="AK16" s="137" t="e">
        <f t="shared" si="25"/>
        <v>#VALUE!</v>
      </c>
      <c r="AL16" s="137" t="e">
        <f t="shared" si="26"/>
        <v>#VALUE!</v>
      </c>
      <c r="AM16" s="141" t="str">
        <f>IF(COUNTA(E16:F16:H16)&lt;3,"",(IF(AH16=TRUE,$AH$5,IF(AI16=TRUE,$AI$5,IF(AJ16=TRUE,$AJ$5,IF(AK16=TRUE,$AK$5,IF(AL16=TRUE,$AL$5,"Aucune")))))))</f>
        <v/>
      </c>
      <c r="AN16" s="137" t="e">
        <f t="shared" si="27"/>
        <v>#VALUE!</v>
      </c>
      <c r="AO16" s="137" t="e">
        <f t="shared" si="28"/>
        <v>#VALUE!</v>
      </c>
      <c r="AP16" s="137" t="e">
        <f t="shared" si="29"/>
        <v>#VALUE!</v>
      </c>
      <c r="AQ16" s="141" t="str">
        <f>IF(COUNTA(E16:F16:H16)&lt;3,"",(IF(AN16=TRUE,$AN$5,IF(AO16=TRUE,$AO$5,IF(AP16=TRUE,$AP$5,"Aucune action requise")))))</f>
        <v/>
      </c>
      <c r="AR16" s="137" t="e">
        <f t="shared" si="30"/>
        <v>#VALUE!</v>
      </c>
      <c r="AS16" s="137" t="e">
        <f t="shared" si="31"/>
        <v>#VALUE!</v>
      </c>
      <c r="AT16" s="137" t="e">
        <f t="shared" si="32"/>
        <v>#VALUE!</v>
      </c>
      <c r="AU16" s="137" t="e">
        <f t="shared" si="33"/>
        <v>#VALUE!</v>
      </c>
      <c r="AV16" s="141" t="str">
        <f>IF(COUNTA(E16:F16:H16)&lt;3,"",(IF(AR16=TRUE,$AR$5,IF(AS16=TRUE,$AS$5,IF(AT16=TRUE,$AT$5,IF(AU16=TRUE,$AU$5,"Aucun"))))))</f>
        <v/>
      </c>
      <c r="AW16" s="142"/>
      <c r="AX16" s="309"/>
      <c r="AY16" s="166"/>
    </row>
  </sheetData>
  <mergeCells count="8">
    <mergeCell ref="B2:AX2"/>
    <mergeCell ref="B6:AY6"/>
    <mergeCell ref="B3:AY3"/>
    <mergeCell ref="B4:C5"/>
    <mergeCell ref="D4:E4"/>
    <mergeCell ref="F4:G4"/>
    <mergeCell ref="H4:I4"/>
    <mergeCell ref="AX4:AY4"/>
  </mergeCells>
  <conditionalFormatting sqref="A4 I7:I14">
    <cfRule type="expression" dxfId="6517" priority="328" stopIfTrue="1">
      <formula>ISTEXT(A4)</formula>
    </cfRule>
    <cfRule type="expression" dxfId="6516" priority="329">
      <formula>FIND("Agir",B4)</formula>
    </cfRule>
    <cfRule type="expression" dxfId="6515" priority="330">
      <formula>FIND("Réagir",B4)</formula>
    </cfRule>
  </conditionalFormatting>
  <conditionalFormatting sqref="A4">
    <cfRule type="expression" dxfId="6514" priority="325" stopIfTrue="1">
      <formula>ISTEXT(A4)</formula>
    </cfRule>
    <cfRule type="expression" dxfId="6513" priority="326">
      <formula>FIND("Agir",B4)</formula>
    </cfRule>
    <cfRule type="expression" dxfId="6512" priority="327">
      <formula>FIND("Réagir",B4)</formula>
    </cfRule>
  </conditionalFormatting>
  <conditionalFormatting sqref="A4">
    <cfRule type="expression" dxfId="6511" priority="322" stopIfTrue="1">
      <formula>ISTEXT(A4)</formula>
    </cfRule>
    <cfRule type="expression" dxfId="6510" priority="323">
      <formula>FIND("Agir",B4)</formula>
    </cfRule>
    <cfRule type="expression" dxfId="6509" priority="324">
      <formula>FIND("Réagir",B4)</formula>
    </cfRule>
  </conditionalFormatting>
  <conditionalFormatting sqref="I7 AA7:AA14 AG7:AG14 AM7:AM14 AQ7:AQ14 AV7:AY14 I8:J14">
    <cfRule type="containsText" dxfId="6508" priority="319" stopIfTrue="1" operator="containsText" text="Première">
      <formula>NOT(ISERROR(SEARCH("Première",I7)))</formula>
    </cfRule>
    <cfRule type="containsText" dxfId="6507" priority="320" stopIfTrue="1" operator="containsText" text="Seconde">
      <formula>NOT(ISERROR(SEARCH("Seconde",I7)))</formula>
    </cfRule>
    <cfRule type="containsText" dxfId="6506" priority="321" stopIfTrue="1" operator="containsText" text="Terme">
      <formula>NOT(ISERROR(SEARCH("Terme",I7)))</formula>
    </cfRule>
  </conditionalFormatting>
  <conditionalFormatting sqref="F7:F14">
    <cfRule type="expression" dxfId="6505" priority="317" stopIfTrue="1">
      <formula>ISTEXT(F7)</formula>
    </cfRule>
    <cfRule type="expression" dxfId="6504" priority="318">
      <formula>FIND("Conforter",I7)</formula>
    </cfRule>
  </conditionalFormatting>
  <conditionalFormatting sqref="G7:G14">
    <cfRule type="expression" dxfId="6503" priority="314" stopIfTrue="1">
      <formula>ISTEXT(G7)</formula>
    </cfRule>
    <cfRule type="expression" dxfId="6502" priority="315">
      <formula>FIND("Agir",I7)</formula>
    </cfRule>
    <cfRule type="expression" dxfId="6501" priority="316">
      <formula>FIND("Réagir",I7)</formula>
    </cfRule>
  </conditionalFormatting>
  <conditionalFormatting sqref="G7:H14">
    <cfRule type="expression" dxfId="6500" priority="312" stopIfTrue="1">
      <formula>ISTEXT(G7)</formula>
    </cfRule>
    <cfRule type="expression" dxfId="6499" priority="313">
      <formula>FIND("Conforter",J7)</formula>
    </cfRule>
  </conditionalFormatting>
  <conditionalFormatting sqref="J8:J14">
    <cfRule type="containsText" dxfId="6498" priority="311" stopIfTrue="1" operator="containsText" text="Non">
      <formula>NOT(ISERROR(SEARCH("Non",J8)))</formula>
    </cfRule>
  </conditionalFormatting>
  <conditionalFormatting sqref="I9">
    <cfRule type="expression" dxfId="6497" priority="308" stopIfTrue="1">
      <formula>ISTEXT(I9)</formula>
    </cfRule>
    <cfRule type="expression" dxfId="6496" priority="309">
      <formula>FIND("Agir",J9)</formula>
    </cfRule>
    <cfRule type="expression" dxfId="6495" priority="310">
      <formula>FIND("Réagir",J9)</formula>
    </cfRule>
  </conditionalFormatting>
  <conditionalFormatting sqref="G9:H9">
    <cfRule type="expression" dxfId="6494" priority="306" stopIfTrue="1">
      <formula>ISTEXT(G9)</formula>
    </cfRule>
    <cfRule type="expression" dxfId="6493" priority="307">
      <formula>FIND("Conforter",J9)</formula>
    </cfRule>
  </conditionalFormatting>
  <conditionalFormatting sqref="I10">
    <cfRule type="expression" dxfId="6492" priority="303" stopIfTrue="1">
      <formula>ISTEXT(I10)</formula>
    </cfRule>
    <cfRule type="expression" dxfId="6491" priority="304">
      <formula>FIND("Agir",J10)</formula>
    </cfRule>
    <cfRule type="expression" dxfId="6490" priority="305">
      <formula>FIND("Réagir",J10)</formula>
    </cfRule>
  </conditionalFormatting>
  <conditionalFormatting sqref="G10:H10">
    <cfRule type="expression" dxfId="6489" priority="301" stopIfTrue="1">
      <formula>ISTEXT(G10)</formula>
    </cfRule>
    <cfRule type="expression" dxfId="6488" priority="302">
      <formula>FIND("Conforter",J10)</formula>
    </cfRule>
  </conditionalFormatting>
  <conditionalFormatting sqref="I11">
    <cfRule type="expression" dxfId="6487" priority="298" stopIfTrue="1">
      <formula>ISTEXT(I11)</formula>
    </cfRule>
    <cfRule type="expression" dxfId="6486" priority="299">
      <formula>FIND("Agir",J11)</formula>
    </cfRule>
    <cfRule type="expression" dxfId="6485" priority="300">
      <formula>FIND("Réagir",J11)</formula>
    </cfRule>
  </conditionalFormatting>
  <conditionalFormatting sqref="G11:H11">
    <cfRule type="expression" dxfId="6484" priority="296" stopIfTrue="1">
      <formula>ISTEXT(G11)</formula>
    </cfRule>
    <cfRule type="expression" dxfId="6483" priority="297">
      <formula>FIND("Conforter",J11)</formula>
    </cfRule>
  </conditionalFormatting>
  <conditionalFormatting sqref="I12">
    <cfRule type="expression" dxfId="6482" priority="293" stopIfTrue="1">
      <formula>ISTEXT(I12)</formula>
    </cfRule>
    <cfRule type="expression" dxfId="6481" priority="294">
      <formula>FIND("Agir",J12)</formula>
    </cfRule>
    <cfRule type="expression" dxfId="6480" priority="295">
      <formula>FIND("Réagir",J12)</formula>
    </cfRule>
  </conditionalFormatting>
  <conditionalFormatting sqref="G12:H12">
    <cfRule type="expression" dxfId="6479" priority="291" stopIfTrue="1">
      <formula>ISTEXT(G12)</formula>
    </cfRule>
    <cfRule type="expression" dxfId="6478" priority="292">
      <formula>FIND("Conforter",J12)</formula>
    </cfRule>
  </conditionalFormatting>
  <conditionalFormatting sqref="I13">
    <cfRule type="expression" dxfId="6477" priority="288" stopIfTrue="1">
      <formula>ISTEXT(I13)</formula>
    </cfRule>
    <cfRule type="expression" dxfId="6476" priority="289">
      <formula>FIND("Agir",J13)</formula>
    </cfRule>
    <cfRule type="expression" dxfId="6475" priority="290">
      <formula>FIND("Réagir",J13)</formula>
    </cfRule>
  </conditionalFormatting>
  <conditionalFormatting sqref="G13:H13">
    <cfRule type="expression" dxfId="6474" priority="286" stopIfTrue="1">
      <formula>ISTEXT(G13)</formula>
    </cfRule>
    <cfRule type="expression" dxfId="6473" priority="287">
      <formula>FIND("Conforter",J13)</formula>
    </cfRule>
  </conditionalFormatting>
  <conditionalFormatting sqref="I14">
    <cfRule type="expression" dxfId="6472" priority="283" stopIfTrue="1">
      <formula>ISTEXT(I14)</formula>
    </cfRule>
    <cfRule type="expression" dxfId="6471" priority="284">
      <formula>FIND("Agir",J14)</formula>
    </cfRule>
    <cfRule type="expression" dxfId="6470" priority="285">
      <formula>FIND("Réagir",J14)</formula>
    </cfRule>
  </conditionalFormatting>
  <conditionalFormatting sqref="G14:H14">
    <cfRule type="expression" dxfId="6469" priority="281" stopIfTrue="1">
      <formula>ISTEXT(G14)</formula>
    </cfRule>
    <cfRule type="expression" dxfId="6468" priority="282">
      <formula>FIND("Conforter",J14)</formula>
    </cfRule>
  </conditionalFormatting>
  <conditionalFormatting sqref="I8">
    <cfRule type="expression" dxfId="6467" priority="278" stopIfTrue="1">
      <formula>ISTEXT(I8)</formula>
    </cfRule>
    <cfRule type="expression" dxfId="6466" priority="279">
      <formula>FIND("Agir",J8)</formula>
    </cfRule>
    <cfRule type="expression" dxfId="6465" priority="280">
      <formula>FIND("Réagir",J8)</formula>
    </cfRule>
  </conditionalFormatting>
  <conditionalFormatting sqref="J7:J14">
    <cfRule type="containsText" dxfId="6464" priority="271" operator="containsText" text="Intervention prioritaire">
      <formula>NOT(ISERROR(SEARCH("Intervention prioritaire",J7)))</formula>
    </cfRule>
    <cfRule type="containsText" dxfId="6463" priority="272" stopIfTrue="1" operator="containsText" text="Non pertinent">
      <formula>NOT(ISERROR(SEARCH("Non pertinent",J7)))</formula>
    </cfRule>
    <cfRule type="containsText" dxfId="6462" priority="273" stopIfTrue="1" operator="containsText" text="consolidation">
      <formula>NOT(ISERROR(SEARCH("consolidation",J7)))</formula>
    </cfRule>
    <cfRule type="containsText" dxfId="6461" priority="274" stopIfTrue="1" operator="containsText" text="Non Prioritaire">
      <formula>NOT(ISERROR(SEARCH("Non Prioritaire",J7)))</formula>
    </cfRule>
    <cfRule type="containsText" dxfId="6460" priority="275" stopIfTrue="1" operator="containsText" text="Urgent">
      <formula>NOT(ISERROR(SEARCH("Urgent",J7)))</formula>
    </cfRule>
  </conditionalFormatting>
  <conditionalFormatting sqref="D7:D14">
    <cfRule type="expression" dxfId="6459" priority="268" stopIfTrue="1">
      <formula>ISTEXT(D7)</formula>
    </cfRule>
    <cfRule type="expression" dxfId="6458" priority="269">
      <formula>FIND("Agir",E7)</formula>
    </cfRule>
    <cfRule type="expression" dxfId="6457" priority="270">
      <formula>FIND("Réagir",E7)</formula>
    </cfRule>
  </conditionalFormatting>
  <conditionalFormatting sqref="D8:D14">
    <cfRule type="expression" dxfId="6456" priority="266" stopIfTrue="1">
      <formula>ISTEXT(D8)</formula>
    </cfRule>
    <cfRule type="expression" dxfId="6455" priority="267">
      <formula>FIND("Conforter",F8)</formula>
    </cfRule>
  </conditionalFormatting>
  <conditionalFormatting sqref="D7">
    <cfRule type="expression" dxfId="6454" priority="264" stopIfTrue="1">
      <formula>ISTEXT(D7)</formula>
    </cfRule>
    <cfRule type="expression" dxfId="6453" priority="265">
      <formula>FIND("Conforter",F7)</formula>
    </cfRule>
  </conditionalFormatting>
  <conditionalFormatting sqref="D9">
    <cfRule type="expression" dxfId="6452" priority="262" stopIfTrue="1">
      <formula>ISTEXT(D9)</formula>
    </cfRule>
    <cfRule type="expression" dxfId="6451" priority="263">
      <formula>FIND("Conforter",F9)</formula>
    </cfRule>
  </conditionalFormatting>
  <conditionalFormatting sqref="D10">
    <cfRule type="expression" dxfId="6450" priority="260" stopIfTrue="1">
      <formula>ISTEXT(D10)</formula>
    </cfRule>
    <cfRule type="expression" dxfId="6449" priority="261">
      <formula>FIND("Conforter",F10)</formula>
    </cfRule>
  </conditionalFormatting>
  <conditionalFormatting sqref="D11">
    <cfRule type="expression" dxfId="6448" priority="258" stopIfTrue="1">
      <formula>ISTEXT(D11)</formula>
    </cfRule>
    <cfRule type="expression" dxfId="6447" priority="259">
      <formula>FIND("Conforter",F11)</formula>
    </cfRule>
  </conditionalFormatting>
  <conditionalFormatting sqref="D12">
    <cfRule type="expression" dxfId="6446" priority="256" stopIfTrue="1">
      <formula>ISTEXT(D12)</formula>
    </cfRule>
    <cfRule type="expression" dxfId="6445" priority="257">
      <formula>FIND("Conforter",F12)</formula>
    </cfRule>
  </conditionalFormatting>
  <conditionalFormatting sqref="D13">
    <cfRule type="expression" dxfId="6444" priority="254" stopIfTrue="1">
      <formula>ISTEXT(D13)</formula>
    </cfRule>
    <cfRule type="expression" dxfId="6443" priority="255">
      <formula>FIND("Conforter",F13)</formula>
    </cfRule>
  </conditionalFormatting>
  <conditionalFormatting sqref="D14">
    <cfRule type="expression" dxfId="6442" priority="252" stopIfTrue="1">
      <formula>ISTEXT(D14)</formula>
    </cfRule>
    <cfRule type="expression" dxfId="6441" priority="253">
      <formula>FIND("Conforter",F14)</formula>
    </cfRule>
  </conditionalFormatting>
  <conditionalFormatting sqref="H7:H14">
    <cfRule type="expression" dxfId="6440" priority="249" stopIfTrue="1">
      <formula>ISTEXT(H7)</formula>
    </cfRule>
    <cfRule type="expression" dxfId="6439" priority="250">
      <formula>FIND("Agir",J7)</formula>
    </cfRule>
    <cfRule type="expression" dxfId="6438" priority="251">
      <formula>FIND("Réagir",J7)</formula>
    </cfRule>
  </conditionalFormatting>
  <conditionalFormatting sqref="AX7:AY14">
    <cfRule type="expression" dxfId="6437" priority="246" stopIfTrue="1">
      <formula>ISTEXT(AX7)</formula>
    </cfRule>
    <cfRule type="expression" dxfId="6436" priority="247">
      <formula>FIND("Agir",#REF!)</formula>
    </cfRule>
    <cfRule type="expression" dxfId="6435" priority="248">
      <formula>FIND("Réagir",#REF!)</formula>
    </cfRule>
  </conditionalFormatting>
  <conditionalFormatting sqref="AM7:AM14 AQ7:AQ14 AV7:AV14">
    <cfRule type="expression" dxfId="6434" priority="243" stopIfTrue="1">
      <formula>ISTEXT(AM7)</formula>
    </cfRule>
    <cfRule type="expression" dxfId="6433" priority="244">
      <formula>FIND("Agir",#REF!)</formula>
    </cfRule>
    <cfRule type="expression" dxfId="6432" priority="245">
      <formula>FIND("Réagir",#REF!)</formula>
    </cfRule>
  </conditionalFormatting>
  <conditionalFormatting sqref="H7">
    <cfRule type="expression" dxfId="6431" priority="241" stopIfTrue="1">
      <formula>ISTEXT(H7)</formula>
    </cfRule>
    <cfRule type="expression" dxfId="6430" priority="242">
      <formula>FIND("Conforter",J7)</formula>
    </cfRule>
  </conditionalFormatting>
  <conditionalFormatting sqref="AQ7:AQ14">
    <cfRule type="expression" dxfId="6429" priority="238" stopIfTrue="1">
      <formula>ISTEXT(AQ7)</formula>
    </cfRule>
    <cfRule type="expression" dxfId="6428" priority="239">
      <formula>FIND("Agir",AV7)</formula>
    </cfRule>
    <cfRule type="expression" dxfId="6427" priority="240">
      <formula>FIND("Réagir",AV7)</formula>
    </cfRule>
  </conditionalFormatting>
  <conditionalFormatting sqref="AQ9">
    <cfRule type="expression" dxfId="6426" priority="235" stopIfTrue="1">
      <formula>ISTEXT(AQ9)</formula>
    </cfRule>
    <cfRule type="expression" dxfId="6425" priority="236">
      <formula>FIND("Agir",AV9)</formula>
    </cfRule>
    <cfRule type="expression" dxfId="6424" priority="237">
      <formula>FIND("Réagir",AV9)</formula>
    </cfRule>
  </conditionalFormatting>
  <conditionalFormatting sqref="AQ10">
    <cfRule type="expression" dxfId="6423" priority="232" stopIfTrue="1">
      <formula>ISTEXT(AQ10)</formula>
    </cfRule>
    <cfRule type="expression" dxfId="6422" priority="233">
      <formula>FIND("Agir",AV10)</formula>
    </cfRule>
    <cfRule type="expression" dxfId="6421" priority="234">
      <formula>FIND("Réagir",AV10)</formula>
    </cfRule>
  </conditionalFormatting>
  <conditionalFormatting sqref="AQ11">
    <cfRule type="expression" dxfId="6420" priority="229" stopIfTrue="1">
      <formula>ISTEXT(AQ11)</formula>
    </cfRule>
    <cfRule type="expression" dxfId="6419" priority="230">
      <formula>FIND("Agir",AV11)</formula>
    </cfRule>
    <cfRule type="expression" dxfId="6418" priority="231">
      <formula>FIND("Réagir",AV11)</formula>
    </cfRule>
  </conditionalFormatting>
  <conditionalFormatting sqref="AQ12">
    <cfRule type="expression" dxfId="6417" priority="226" stopIfTrue="1">
      <formula>ISTEXT(AQ12)</formula>
    </cfRule>
    <cfRule type="expression" dxfId="6416" priority="227">
      <formula>FIND("Agir",AV12)</formula>
    </cfRule>
    <cfRule type="expression" dxfId="6415" priority="228">
      <formula>FIND("Réagir",AV12)</formula>
    </cfRule>
  </conditionalFormatting>
  <conditionalFormatting sqref="AQ13">
    <cfRule type="expression" dxfId="6414" priority="223" stopIfTrue="1">
      <formula>ISTEXT(AQ13)</formula>
    </cfRule>
    <cfRule type="expression" dxfId="6413" priority="224">
      <formula>FIND("Agir",AV13)</formula>
    </cfRule>
    <cfRule type="expression" dxfId="6412" priority="225">
      <formula>FIND("Réagir",AV13)</formula>
    </cfRule>
  </conditionalFormatting>
  <conditionalFormatting sqref="AQ14">
    <cfRule type="expression" dxfId="6411" priority="220" stopIfTrue="1">
      <formula>ISTEXT(AQ14)</formula>
    </cfRule>
    <cfRule type="expression" dxfId="6410" priority="221">
      <formula>FIND("Agir",AV14)</formula>
    </cfRule>
    <cfRule type="expression" dxfId="6409" priority="222">
      <formula>FIND("Réagir",AV14)</formula>
    </cfRule>
  </conditionalFormatting>
  <conditionalFormatting sqref="AQ8">
    <cfRule type="expression" dxfId="6408" priority="217" stopIfTrue="1">
      <formula>ISTEXT(AQ8)</formula>
    </cfRule>
    <cfRule type="expression" dxfId="6407" priority="218">
      <formula>FIND("Agir",AV8)</formula>
    </cfRule>
    <cfRule type="expression" dxfId="6406" priority="219">
      <formula>FIND("Réagir",AV8)</formula>
    </cfRule>
  </conditionalFormatting>
  <conditionalFormatting sqref="AA7:AA14">
    <cfRule type="expression" dxfId="6405" priority="214" stopIfTrue="1">
      <formula>ISTEXT(AA7)</formula>
    </cfRule>
    <cfRule type="expression" dxfId="6404" priority="215">
      <formula>FIND("Agir",AV7)</formula>
    </cfRule>
    <cfRule type="expression" dxfId="6403" priority="216">
      <formula>FIND("Réagir",AV7)</formula>
    </cfRule>
  </conditionalFormatting>
  <conditionalFormatting sqref="AG7:AG14 AM7:AM14 AQ7:AQ14 AV7:AV14">
    <cfRule type="expression" dxfId="6402" priority="211" stopIfTrue="1">
      <formula>ISTEXT(AG7)</formula>
    </cfRule>
    <cfRule type="expression" dxfId="6401" priority="212">
      <formula>FIND("Agir",#REF!)</formula>
    </cfRule>
    <cfRule type="expression" dxfId="6400" priority="213">
      <formula>FIND("Réagir",#REF!)</formula>
    </cfRule>
  </conditionalFormatting>
  <conditionalFormatting sqref="AM7:AM14 AQ7:AQ14 AV7:AV14">
    <cfRule type="expression" dxfId="6399" priority="208" stopIfTrue="1">
      <formula>ISTEXT(AM7)</formula>
    </cfRule>
    <cfRule type="expression" dxfId="6398" priority="209">
      <formula>FIND("Agir",#REF!)</formula>
    </cfRule>
    <cfRule type="expression" dxfId="6397" priority="210">
      <formula>FIND("Réagir",#REF!)</formula>
    </cfRule>
  </conditionalFormatting>
  <conditionalFormatting sqref="AV7:AV14">
    <cfRule type="expression" dxfId="6396" priority="205" stopIfTrue="1">
      <formula>ISTEXT(AV7)</formula>
    </cfRule>
    <cfRule type="expression" dxfId="6395" priority="206">
      <formula>FIND("Agir",#REF!)</formula>
    </cfRule>
    <cfRule type="expression" dxfId="6394" priority="207">
      <formula>FIND("Réagir",#REF!)</formula>
    </cfRule>
  </conditionalFormatting>
  <conditionalFormatting sqref="AG7:AG14">
    <cfRule type="expression" dxfId="6393" priority="202" stopIfTrue="1">
      <formula>ISTEXT(AG7)</formula>
    </cfRule>
    <cfRule type="expression" dxfId="6392" priority="203">
      <formula>FIND("Agir",#REF!)</formula>
    </cfRule>
    <cfRule type="expression" dxfId="6391" priority="204">
      <formula>FIND("Réagir",#REF!)</formula>
    </cfRule>
  </conditionalFormatting>
  <conditionalFormatting sqref="AW7:AW14">
    <cfRule type="expression" dxfId="6390" priority="199" stopIfTrue="1">
      <formula>ISTEXT(AW7)</formula>
    </cfRule>
    <cfRule type="expression" dxfId="6389" priority="200">
      <formula>FIND("Agir",#REF!)</formula>
    </cfRule>
    <cfRule type="expression" dxfId="6388" priority="201">
      <formula>FIND("Réagir",#REF!)</formula>
    </cfRule>
  </conditionalFormatting>
  <conditionalFormatting sqref="I11">
    <cfRule type="expression" dxfId="6387" priority="196" stopIfTrue="1">
      <formula>ISTEXT(I11)</formula>
    </cfRule>
    <cfRule type="expression" dxfId="6386" priority="197">
      <formula>FIND("Agir",J11)</formula>
    </cfRule>
    <cfRule type="expression" dxfId="6385" priority="198">
      <formula>FIND("Réagir",J11)</formula>
    </cfRule>
  </conditionalFormatting>
  <conditionalFormatting sqref="G11:H11">
    <cfRule type="expression" dxfId="6384" priority="194" stopIfTrue="1">
      <formula>ISTEXT(G11)</formula>
    </cfRule>
    <cfRule type="expression" dxfId="6383" priority="195">
      <formula>FIND("Conforter",J11)</formula>
    </cfRule>
  </conditionalFormatting>
  <conditionalFormatting sqref="D11">
    <cfRule type="expression" dxfId="6382" priority="192" stopIfTrue="1">
      <formula>ISTEXT(D11)</formula>
    </cfRule>
    <cfRule type="expression" dxfId="6381" priority="193">
      <formula>FIND("Conforter",F11)</formula>
    </cfRule>
  </conditionalFormatting>
  <conditionalFormatting sqref="AQ11">
    <cfRule type="expression" dxfId="6380" priority="189" stopIfTrue="1">
      <formula>ISTEXT(AQ11)</formula>
    </cfRule>
    <cfRule type="expression" dxfId="6379" priority="190">
      <formula>FIND("Agir",AV11)</formula>
    </cfRule>
    <cfRule type="expression" dxfId="6378" priority="191">
      <formula>FIND("Réagir",AV11)</formula>
    </cfRule>
  </conditionalFormatting>
  <conditionalFormatting sqref="I12">
    <cfRule type="expression" dxfId="6377" priority="186" stopIfTrue="1">
      <formula>ISTEXT(I12)</formula>
    </cfRule>
    <cfRule type="expression" dxfId="6376" priority="187">
      <formula>FIND("Agir",J12)</formula>
    </cfRule>
    <cfRule type="expression" dxfId="6375" priority="188">
      <formula>FIND("Réagir",J12)</formula>
    </cfRule>
  </conditionalFormatting>
  <conditionalFormatting sqref="G12:H12">
    <cfRule type="expression" dxfId="6374" priority="184" stopIfTrue="1">
      <formula>ISTEXT(G12)</formula>
    </cfRule>
    <cfRule type="expression" dxfId="6373" priority="185">
      <formula>FIND("Conforter",J12)</formula>
    </cfRule>
  </conditionalFormatting>
  <conditionalFormatting sqref="D12">
    <cfRule type="expression" dxfId="6372" priority="182" stopIfTrue="1">
      <formula>ISTEXT(D12)</formula>
    </cfRule>
    <cfRule type="expression" dxfId="6371" priority="183">
      <formula>FIND("Conforter",F12)</formula>
    </cfRule>
  </conditionalFormatting>
  <conditionalFormatting sqref="AQ12">
    <cfRule type="expression" dxfId="6370" priority="179" stopIfTrue="1">
      <formula>ISTEXT(AQ12)</formula>
    </cfRule>
    <cfRule type="expression" dxfId="6369" priority="180">
      <formula>FIND("Agir",AV12)</formula>
    </cfRule>
    <cfRule type="expression" dxfId="6368" priority="181">
      <formula>FIND("Réagir",AV12)</formula>
    </cfRule>
  </conditionalFormatting>
  <conditionalFormatting sqref="I13">
    <cfRule type="expression" dxfId="6367" priority="176" stopIfTrue="1">
      <formula>ISTEXT(I13)</formula>
    </cfRule>
    <cfRule type="expression" dxfId="6366" priority="177">
      <formula>FIND("Agir",J13)</formula>
    </cfRule>
    <cfRule type="expression" dxfId="6365" priority="178">
      <formula>FIND("Réagir",J13)</formula>
    </cfRule>
  </conditionalFormatting>
  <conditionalFormatting sqref="G13:H13">
    <cfRule type="expression" dxfId="6364" priority="174" stopIfTrue="1">
      <formula>ISTEXT(G13)</formula>
    </cfRule>
    <cfRule type="expression" dxfId="6363" priority="175">
      <formula>FIND("Conforter",J13)</formula>
    </cfRule>
  </conditionalFormatting>
  <conditionalFormatting sqref="D13">
    <cfRule type="expression" dxfId="6362" priority="172" stopIfTrue="1">
      <formula>ISTEXT(D13)</formula>
    </cfRule>
    <cfRule type="expression" dxfId="6361" priority="173">
      <formula>FIND("Conforter",F13)</formula>
    </cfRule>
  </conditionalFormatting>
  <conditionalFormatting sqref="AQ13">
    <cfRule type="expression" dxfId="6360" priority="169" stopIfTrue="1">
      <formula>ISTEXT(AQ13)</formula>
    </cfRule>
    <cfRule type="expression" dxfId="6359" priority="170">
      <formula>FIND("Agir",AV13)</formula>
    </cfRule>
    <cfRule type="expression" dxfId="6358" priority="171">
      <formula>FIND("Réagir",AV13)</formula>
    </cfRule>
  </conditionalFormatting>
  <conditionalFormatting sqref="I14">
    <cfRule type="expression" dxfId="6357" priority="166" stopIfTrue="1">
      <formula>ISTEXT(I14)</formula>
    </cfRule>
    <cfRule type="expression" dxfId="6356" priority="167">
      <formula>FIND("Agir",J14)</formula>
    </cfRule>
    <cfRule type="expression" dxfId="6355" priority="168">
      <formula>FIND("Réagir",J14)</formula>
    </cfRule>
  </conditionalFormatting>
  <conditionalFormatting sqref="G14:H14">
    <cfRule type="expression" dxfId="6354" priority="164" stopIfTrue="1">
      <formula>ISTEXT(G14)</formula>
    </cfRule>
    <cfRule type="expression" dxfId="6353" priority="165">
      <formula>FIND("Conforter",J14)</formula>
    </cfRule>
  </conditionalFormatting>
  <conditionalFormatting sqref="D14">
    <cfRule type="expression" dxfId="6352" priority="162" stopIfTrue="1">
      <formula>ISTEXT(D14)</formula>
    </cfRule>
    <cfRule type="expression" dxfId="6351" priority="163">
      <formula>FIND("Conforter",F14)</formula>
    </cfRule>
  </conditionalFormatting>
  <conditionalFormatting sqref="AQ14">
    <cfRule type="expression" dxfId="6350" priority="159" stopIfTrue="1">
      <formula>ISTEXT(AQ14)</formula>
    </cfRule>
    <cfRule type="expression" dxfId="6349" priority="160">
      <formula>FIND("Agir",AV14)</formula>
    </cfRule>
    <cfRule type="expression" dxfId="6348" priority="161">
      <formula>FIND("Réagir",AV14)</formula>
    </cfRule>
  </conditionalFormatting>
  <conditionalFormatting sqref="I15">
    <cfRule type="expression" dxfId="6347" priority="156" stopIfTrue="1">
      <formula>ISTEXT(I15)</formula>
    </cfRule>
    <cfRule type="expression" dxfId="6346" priority="157">
      <formula>FIND("Agir",J15)</formula>
    </cfRule>
    <cfRule type="expression" dxfId="6345" priority="158">
      <formula>FIND("Réagir",J15)</formula>
    </cfRule>
  </conditionalFormatting>
  <conditionalFormatting sqref="AA15 AG15 AM15 AQ15 AV15:AY15 I15:J15">
    <cfRule type="containsText" dxfId="6344" priority="153" stopIfTrue="1" operator="containsText" text="Première">
      <formula>NOT(ISERROR(SEARCH("Première",I15)))</formula>
    </cfRule>
    <cfRule type="containsText" dxfId="6343" priority="154" stopIfTrue="1" operator="containsText" text="Seconde">
      <formula>NOT(ISERROR(SEARCH("Seconde",I15)))</formula>
    </cfRule>
    <cfRule type="containsText" dxfId="6342" priority="155" stopIfTrue="1" operator="containsText" text="Terme">
      <formula>NOT(ISERROR(SEARCH("Terme",I15)))</formula>
    </cfRule>
  </conditionalFormatting>
  <conditionalFormatting sqref="F15">
    <cfRule type="expression" dxfId="6341" priority="151" stopIfTrue="1">
      <formula>ISTEXT(F15)</formula>
    </cfRule>
    <cfRule type="expression" dxfId="6340" priority="152">
      <formula>FIND("Conforter",I15)</formula>
    </cfRule>
  </conditionalFormatting>
  <conditionalFormatting sqref="G15">
    <cfRule type="expression" dxfId="6339" priority="148" stopIfTrue="1">
      <formula>ISTEXT(G15)</formula>
    </cfRule>
    <cfRule type="expression" dxfId="6338" priority="149">
      <formula>FIND("Agir",I15)</formula>
    </cfRule>
    <cfRule type="expression" dxfId="6337" priority="150">
      <formula>FIND("Réagir",I15)</formula>
    </cfRule>
  </conditionalFormatting>
  <conditionalFormatting sqref="G15:H15">
    <cfRule type="expression" dxfId="6336" priority="146" stopIfTrue="1">
      <formula>ISTEXT(G15)</formula>
    </cfRule>
    <cfRule type="expression" dxfId="6335" priority="147">
      <formula>FIND("Conforter",J15)</formula>
    </cfRule>
  </conditionalFormatting>
  <conditionalFormatting sqref="J15">
    <cfRule type="containsText" dxfId="6334" priority="145" stopIfTrue="1" operator="containsText" text="Non">
      <formula>NOT(ISERROR(SEARCH("Non",J15)))</formula>
    </cfRule>
  </conditionalFormatting>
  <conditionalFormatting sqref="I15">
    <cfRule type="expression" dxfId="6333" priority="142" stopIfTrue="1">
      <formula>ISTEXT(I15)</formula>
    </cfRule>
    <cfRule type="expression" dxfId="6332" priority="143">
      <formula>FIND("Agir",J15)</formula>
    </cfRule>
    <cfRule type="expression" dxfId="6331" priority="144">
      <formula>FIND("Réagir",J15)</formula>
    </cfRule>
  </conditionalFormatting>
  <conditionalFormatting sqref="G15:H15">
    <cfRule type="expression" dxfId="6330" priority="140" stopIfTrue="1">
      <formula>ISTEXT(G15)</formula>
    </cfRule>
    <cfRule type="expression" dxfId="6329" priority="141">
      <formula>FIND("Conforter",J15)</formula>
    </cfRule>
  </conditionalFormatting>
  <conditionalFormatting sqref="J15">
    <cfRule type="containsText" dxfId="6328" priority="133" operator="containsText" text="Intervention prioritaire">
      <formula>NOT(ISERROR(SEARCH("Intervention prioritaire",J15)))</formula>
    </cfRule>
    <cfRule type="containsText" dxfId="6327" priority="134" stopIfTrue="1" operator="containsText" text="Non pertinent">
      <formula>NOT(ISERROR(SEARCH("Non pertinent",J15)))</formula>
    </cfRule>
    <cfRule type="containsText" dxfId="6326" priority="135" stopIfTrue="1" operator="containsText" text="consolidation">
      <formula>NOT(ISERROR(SEARCH("consolidation",J15)))</formula>
    </cfRule>
    <cfRule type="containsText" dxfId="6325" priority="136" stopIfTrue="1" operator="containsText" text="Non Prioritaire">
      <formula>NOT(ISERROR(SEARCH("Non Prioritaire",J15)))</formula>
    </cfRule>
    <cfRule type="containsText" dxfId="6324" priority="137" stopIfTrue="1" operator="containsText" text="Urgent">
      <formula>NOT(ISERROR(SEARCH("Urgent",J15)))</formula>
    </cfRule>
  </conditionalFormatting>
  <conditionalFormatting sqref="D15">
    <cfRule type="expression" dxfId="6323" priority="130" stopIfTrue="1">
      <formula>ISTEXT(D15)</formula>
    </cfRule>
    <cfRule type="expression" dxfId="6322" priority="131">
      <formula>FIND("Agir",E15)</formula>
    </cfRule>
    <cfRule type="expression" dxfId="6321" priority="132">
      <formula>FIND("Réagir",E15)</formula>
    </cfRule>
  </conditionalFormatting>
  <conditionalFormatting sqref="D15">
    <cfRule type="expression" dxfId="6320" priority="128" stopIfTrue="1">
      <formula>ISTEXT(D15)</formula>
    </cfRule>
    <cfRule type="expression" dxfId="6319" priority="129">
      <formula>FIND("Conforter",F15)</formula>
    </cfRule>
  </conditionalFormatting>
  <conditionalFormatting sqref="D15">
    <cfRule type="expression" dxfId="6318" priority="126" stopIfTrue="1">
      <formula>ISTEXT(D15)</formula>
    </cfRule>
    <cfRule type="expression" dxfId="6317" priority="127">
      <formula>FIND("Conforter",F15)</formula>
    </cfRule>
  </conditionalFormatting>
  <conditionalFormatting sqref="H15">
    <cfRule type="expression" dxfId="6316" priority="123" stopIfTrue="1">
      <formula>ISTEXT(H15)</formula>
    </cfRule>
    <cfRule type="expression" dxfId="6315" priority="124">
      <formula>FIND("Agir",J15)</formula>
    </cfRule>
    <cfRule type="expression" dxfId="6314" priority="125">
      <formula>FIND("Réagir",J15)</formula>
    </cfRule>
  </conditionalFormatting>
  <conditionalFormatting sqref="AX15:AY15">
    <cfRule type="expression" dxfId="6313" priority="120" stopIfTrue="1">
      <formula>ISTEXT(AX15)</formula>
    </cfRule>
    <cfRule type="expression" dxfId="6312" priority="121">
      <formula>FIND("Agir",#REF!)</formula>
    </cfRule>
    <cfRule type="expression" dxfId="6311" priority="122">
      <formula>FIND("Réagir",#REF!)</formula>
    </cfRule>
  </conditionalFormatting>
  <conditionalFormatting sqref="AM15 AQ15 AV15">
    <cfRule type="expression" dxfId="6310" priority="117" stopIfTrue="1">
      <formula>ISTEXT(AM15)</formula>
    </cfRule>
    <cfRule type="expression" dxfId="6309" priority="118">
      <formula>FIND("Agir",#REF!)</formula>
    </cfRule>
    <cfRule type="expression" dxfId="6308" priority="119">
      <formula>FIND("Réagir",#REF!)</formula>
    </cfRule>
  </conditionalFormatting>
  <conditionalFormatting sqref="AQ15">
    <cfRule type="expression" dxfId="6307" priority="114" stopIfTrue="1">
      <formula>ISTEXT(AQ15)</formula>
    </cfRule>
    <cfRule type="expression" dxfId="6306" priority="115">
      <formula>FIND("Agir",AV15)</formula>
    </cfRule>
    <cfRule type="expression" dxfId="6305" priority="116">
      <formula>FIND("Réagir",AV15)</formula>
    </cfRule>
  </conditionalFormatting>
  <conditionalFormatting sqref="AQ15">
    <cfRule type="expression" dxfId="6304" priority="111" stopIfTrue="1">
      <formula>ISTEXT(AQ15)</formula>
    </cfRule>
    <cfRule type="expression" dxfId="6303" priority="112">
      <formula>FIND("Agir",AV15)</formula>
    </cfRule>
    <cfRule type="expression" dxfId="6302" priority="113">
      <formula>FIND("Réagir",AV15)</formula>
    </cfRule>
  </conditionalFormatting>
  <conditionalFormatting sqref="AA15">
    <cfRule type="expression" dxfId="6301" priority="108" stopIfTrue="1">
      <formula>ISTEXT(AA15)</formula>
    </cfRule>
    <cfRule type="expression" dxfId="6300" priority="109">
      <formula>FIND("Agir",AV15)</formula>
    </cfRule>
    <cfRule type="expression" dxfId="6299" priority="110">
      <formula>FIND("Réagir",AV15)</formula>
    </cfRule>
  </conditionalFormatting>
  <conditionalFormatting sqref="AG15 AM15 AQ15 AV15">
    <cfRule type="expression" dxfId="6298" priority="105" stopIfTrue="1">
      <formula>ISTEXT(AG15)</formula>
    </cfRule>
    <cfRule type="expression" dxfId="6297" priority="106">
      <formula>FIND("Agir",#REF!)</formula>
    </cfRule>
    <cfRule type="expression" dxfId="6296" priority="107">
      <formula>FIND("Réagir",#REF!)</formula>
    </cfRule>
  </conditionalFormatting>
  <conditionalFormatting sqref="AM15 AQ15 AV15">
    <cfRule type="expression" dxfId="6295" priority="102" stopIfTrue="1">
      <formula>ISTEXT(AM15)</formula>
    </cfRule>
    <cfRule type="expression" dxfId="6294" priority="103">
      <formula>FIND("Agir",#REF!)</formula>
    </cfRule>
    <cfRule type="expression" dxfId="6293" priority="104">
      <formula>FIND("Réagir",#REF!)</formula>
    </cfRule>
  </conditionalFormatting>
  <conditionalFormatting sqref="AV15">
    <cfRule type="expression" dxfId="6292" priority="99" stopIfTrue="1">
      <formula>ISTEXT(AV15)</formula>
    </cfRule>
    <cfRule type="expression" dxfId="6291" priority="100">
      <formula>FIND("Agir",#REF!)</formula>
    </cfRule>
    <cfRule type="expression" dxfId="6290" priority="101">
      <formula>FIND("Réagir",#REF!)</formula>
    </cfRule>
  </conditionalFormatting>
  <conditionalFormatting sqref="AG15">
    <cfRule type="expression" dxfId="6289" priority="96" stopIfTrue="1">
      <formula>ISTEXT(AG15)</formula>
    </cfRule>
    <cfRule type="expression" dxfId="6288" priority="97">
      <formula>FIND("Agir",#REF!)</formula>
    </cfRule>
    <cfRule type="expression" dxfId="6287" priority="98">
      <formula>FIND("Réagir",#REF!)</formula>
    </cfRule>
  </conditionalFormatting>
  <conditionalFormatting sqref="AW15">
    <cfRule type="expression" dxfId="6286" priority="93" stopIfTrue="1">
      <formula>ISTEXT(AW15)</formula>
    </cfRule>
    <cfRule type="expression" dxfId="6285" priority="94">
      <formula>FIND("Agir",#REF!)</formula>
    </cfRule>
    <cfRule type="expression" dxfId="6284" priority="95">
      <formula>FIND("Réagir",#REF!)</formula>
    </cfRule>
  </conditionalFormatting>
  <conditionalFormatting sqref="I16">
    <cfRule type="expression" dxfId="6283" priority="90" stopIfTrue="1">
      <formula>ISTEXT(I16)</formula>
    </cfRule>
    <cfRule type="expression" dxfId="6282" priority="91">
      <formula>FIND("Agir",J16)</formula>
    </cfRule>
    <cfRule type="expression" dxfId="6281" priority="92">
      <formula>FIND("Réagir",J16)</formula>
    </cfRule>
  </conditionalFormatting>
  <conditionalFormatting sqref="AA16 AG16 AM16 AQ16 AV16:AY16 I16:J16">
    <cfRule type="containsText" dxfId="6280" priority="87" stopIfTrue="1" operator="containsText" text="Première">
      <formula>NOT(ISERROR(SEARCH("Première",I16)))</formula>
    </cfRule>
    <cfRule type="containsText" dxfId="6279" priority="88" stopIfTrue="1" operator="containsText" text="Seconde">
      <formula>NOT(ISERROR(SEARCH("Seconde",I16)))</formula>
    </cfRule>
    <cfRule type="containsText" dxfId="6278" priority="89" stopIfTrue="1" operator="containsText" text="Terme">
      <formula>NOT(ISERROR(SEARCH("Terme",I16)))</formula>
    </cfRule>
  </conditionalFormatting>
  <conditionalFormatting sqref="F16">
    <cfRule type="expression" dxfId="6277" priority="85" stopIfTrue="1">
      <formula>ISTEXT(F16)</formula>
    </cfRule>
    <cfRule type="expression" dxfId="6276" priority="86">
      <formula>FIND("Conforter",I16)</formula>
    </cfRule>
  </conditionalFormatting>
  <conditionalFormatting sqref="G16">
    <cfRule type="expression" dxfId="6275" priority="82" stopIfTrue="1">
      <formula>ISTEXT(G16)</formula>
    </cfRule>
    <cfRule type="expression" dxfId="6274" priority="83">
      <formula>FIND("Agir",I16)</formula>
    </cfRule>
    <cfRule type="expression" dxfId="6273" priority="84">
      <formula>FIND("Réagir",I16)</formula>
    </cfRule>
  </conditionalFormatting>
  <conditionalFormatting sqref="G16:H16">
    <cfRule type="expression" dxfId="6272" priority="80" stopIfTrue="1">
      <formula>ISTEXT(G16)</formula>
    </cfRule>
    <cfRule type="expression" dxfId="6271" priority="81">
      <formula>FIND("Conforter",J16)</formula>
    </cfRule>
  </conditionalFormatting>
  <conditionalFormatting sqref="J16">
    <cfRule type="containsText" dxfId="6270" priority="79" stopIfTrue="1" operator="containsText" text="Non">
      <formula>NOT(ISERROR(SEARCH("Non",J16)))</formula>
    </cfRule>
  </conditionalFormatting>
  <conditionalFormatting sqref="I16">
    <cfRule type="expression" dxfId="6269" priority="76" stopIfTrue="1">
      <formula>ISTEXT(I16)</formula>
    </cfRule>
    <cfRule type="expression" dxfId="6268" priority="77">
      <formula>FIND("Agir",J16)</formula>
    </cfRule>
    <cfRule type="expression" dxfId="6267" priority="78">
      <formula>FIND("Réagir",J16)</formula>
    </cfRule>
  </conditionalFormatting>
  <conditionalFormatting sqref="G16:H16">
    <cfRule type="expression" dxfId="6266" priority="74" stopIfTrue="1">
      <formula>ISTEXT(G16)</formula>
    </cfRule>
    <cfRule type="expression" dxfId="6265" priority="75">
      <formula>FIND("Conforter",J16)</formula>
    </cfRule>
  </conditionalFormatting>
  <conditionalFormatting sqref="J16">
    <cfRule type="containsText" dxfId="6264" priority="67" operator="containsText" text="Intervention prioritaire">
      <formula>NOT(ISERROR(SEARCH("Intervention prioritaire",J16)))</formula>
    </cfRule>
    <cfRule type="containsText" dxfId="6263" priority="68" stopIfTrue="1" operator="containsText" text="Non pertinent">
      <formula>NOT(ISERROR(SEARCH("Non pertinent",J16)))</formula>
    </cfRule>
    <cfRule type="containsText" dxfId="6262" priority="69" stopIfTrue="1" operator="containsText" text="consolidation">
      <formula>NOT(ISERROR(SEARCH("consolidation",J16)))</formula>
    </cfRule>
    <cfRule type="containsText" dxfId="6261" priority="70" stopIfTrue="1" operator="containsText" text="Non Prioritaire">
      <formula>NOT(ISERROR(SEARCH("Non Prioritaire",J16)))</formula>
    </cfRule>
    <cfRule type="containsText" dxfId="6260" priority="71" stopIfTrue="1" operator="containsText" text="Urgent">
      <formula>NOT(ISERROR(SEARCH("Urgent",J16)))</formula>
    </cfRule>
  </conditionalFormatting>
  <conditionalFormatting sqref="D16">
    <cfRule type="expression" dxfId="6259" priority="64" stopIfTrue="1">
      <formula>ISTEXT(D16)</formula>
    </cfRule>
    <cfRule type="expression" dxfId="6258" priority="65">
      <formula>FIND("Agir",E16)</formula>
    </cfRule>
    <cfRule type="expression" dxfId="6257" priority="66">
      <formula>FIND("Réagir",E16)</formula>
    </cfRule>
  </conditionalFormatting>
  <conditionalFormatting sqref="D16">
    <cfRule type="expression" dxfId="6256" priority="62" stopIfTrue="1">
      <formula>ISTEXT(D16)</formula>
    </cfRule>
    <cfRule type="expression" dxfId="6255" priority="63">
      <formula>FIND("Conforter",F16)</formula>
    </cfRule>
  </conditionalFormatting>
  <conditionalFormatting sqref="D16">
    <cfRule type="expression" dxfId="6254" priority="60" stopIfTrue="1">
      <formula>ISTEXT(D16)</formula>
    </cfRule>
    <cfRule type="expression" dxfId="6253" priority="61">
      <formula>FIND("Conforter",F16)</formula>
    </cfRule>
  </conditionalFormatting>
  <conditionalFormatting sqref="H16">
    <cfRule type="expression" dxfId="6252" priority="57" stopIfTrue="1">
      <formula>ISTEXT(H16)</formula>
    </cfRule>
    <cfRule type="expression" dxfId="6251" priority="58">
      <formula>FIND("Agir",J16)</formula>
    </cfRule>
    <cfRule type="expression" dxfId="6250" priority="59">
      <formula>FIND("Réagir",J16)</formula>
    </cfRule>
  </conditionalFormatting>
  <conditionalFormatting sqref="AX16:AY16">
    <cfRule type="expression" dxfId="6249" priority="54" stopIfTrue="1">
      <formula>ISTEXT(AX16)</formula>
    </cfRule>
    <cfRule type="expression" dxfId="6248" priority="55">
      <formula>FIND("Agir",#REF!)</formula>
    </cfRule>
    <cfRule type="expression" dxfId="6247" priority="56">
      <formula>FIND("Réagir",#REF!)</formula>
    </cfRule>
  </conditionalFormatting>
  <conditionalFormatting sqref="AM16 AQ16 AV16">
    <cfRule type="expression" dxfId="6246" priority="51" stopIfTrue="1">
      <formula>ISTEXT(AM16)</formula>
    </cfRule>
    <cfRule type="expression" dxfId="6245" priority="52">
      <formula>FIND("Agir",#REF!)</formula>
    </cfRule>
    <cfRule type="expression" dxfId="6244" priority="53">
      <formula>FIND("Réagir",#REF!)</formula>
    </cfRule>
  </conditionalFormatting>
  <conditionalFormatting sqref="AQ16">
    <cfRule type="expression" dxfId="6243" priority="48" stopIfTrue="1">
      <formula>ISTEXT(AQ16)</formula>
    </cfRule>
    <cfRule type="expression" dxfId="6242" priority="49">
      <formula>FIND("Agir",AV16)</formula>
    </cfRule>
    <cfRule type="expression" dxfId="6241" priority="50">
      <formula>FIND("Réagir",AV16)</formula>
    </cfRule>
  </conditionalFormatting>
  <conditionalFormatting sqref="AQ16">
    <cfRule type="expression" dxfId="6240" priority="45" stopIfTrue="1">
      <formula>ISTEXT(AQ16)</formula>
    </cfRule>
    <cfRule type="expression" dxfId="6239" priority="46">
      <formula>FIND("Agir",AV16)</formula>
    </cfRule>
    <cfRule type="expression" dxfId="6238" priority="47">
      <formula>FIND("Réagir",AV16)</formula>
    </cfRule>
  </conditionalFormatting>
  <conditionalFormatting sqref="AA16">
    <cfRule type="expression" dxfId="6237" priority="42" stopIfTrue="1">
      <formula>ISTEXT(AA16)</formula>
    </cfRule>
    <cfRule type="expression" dxfId="6236" priority="43">
      <formula>FIND("Agir",AV16)</formula>
    </cfRule>
    <cfRule type="expression" dxfId="6235" priority="44">
      <formula>FIND("Réagir",AV16)</formula>
    </cfRule>
  </conditionalFormatting>
  <conditionalFormatting sqref="AG16 AM16 AQ16 AV16">
    <cfRule type="expression" dxfId="6234" priority="39" stopIfTrue="1">
      <formula>ISTEXT(AG16)</formula>
    </cfRule>
    <cfRule type="expression" dxfId="6233" priority="40">
      <formula>FIND("Agir",#REF!)</formula>
    </cfRule>
    <cfRule type="expression" dxfId="6232" priority="41">
      <formula>FIND("Réagir",#REF!)</formula>
    </cfRule>
  </conditionalFormatting>
  <conditionalFormatting sqref="AM16 AQ16 AV16">
    <cfRule type="expression" dxfId="6231" priority="36" stopIfTrue="1">
      <formula>ISTEXT(AM16)</formula>
    </cfRule>
    <cfRule type="expression" dxfId="6230" priority="37">
      <formula>FIND("Agir",#REF!)</formula>
    </cfRule>
    <cfRule type="expression" dxfId="6229" priority="38">
      <formula>FIND("Réagir",#REF!)</formula>
    </cfRule>
  </conditionalFormatting>
  <conditionalFormatting sqref="AV16">
    <cfRule type="expression" dxfId="6228" priority="33" stopIfTrue="1">
      <formula>ISTEXT(AV16)</formula>
    </cfRule>
    <cfRule type="expression" dxfId="6227" priority="34">
      <formula>FIND("Agir",#REF!)</formula>
    </cfRule>
    <cfRule type="expression" dxfId="6226" priority="35">
      <formula>FIND("Réagir",#REF!)</formula>
    </cfRule>
  </conditionalFormatting>
  <conditionalFormatting sqref="AG16">
    <cfRule type="expression" dxfId="6225" priority="30" stopIfTrue="1">
      <formula>ISTEXT(AG16)</formula>
    </cfRule>
    <cfRule type="expression" dxfId="6224" priority="31">
      <formula>FIND("Agir",#REF!)</formula>
    </cfRule>
    <cfRule type="expression" dxfId="6223" priority="32">
      <formula>FIND("Réagir",#REF!)</formula>
    </cfRule>
  </conditionalFormatting>
  <conditionalFormatting sqref="AW16">
    <cfRule type="expression" dxfId="6222" priority="27" stopIfTrue="1">
      <formula>ISTEXT(AW16)</formula>
    </cfRule>
    <cfRule type="expression" dxfId="6221" priority="28">
      <formula>FIND("Agir",#REF!)</formula>
    </cfRule>
    <cfRule type="expression" dxfId="6220" priority="29">
      <formula>FIND("Réagir",#REF!)</formula>
    </cfRule>
  </conditionalFormatting>
  <conditionalFormatting sqref="AA5 AG5 AM5 AQ5 AV5:AY5 AW4 I5:J5">
    <cfRule type="containsText" dxfId="6219" priority="15" stopIfTrue="1" operator="containsText" text="Première">
      <formula>NOT(ISERROR(SEARCH("Première",I4)))</formula>
    </cfRule>
    <cfRule type="containsText" dxfId="6218" priority="16" stopIfTrue="1" operator="containsText" text="Seconde">
      <formula>NOT(ISERROR(SEARCH("Seconde",I4)))</formula>
    </cfRule>
    <cfRule type="containsText" dxfId="6217" priority="17" stopIfTrue="1" operator="containsText" text="Terme">
      <formula>NOT(ISERROR(SEARCH("Terme",I4)))</formula>
    </cfRule>
  </conditionalFormatting>
  <conditionalFormatting sqref="AX4">
    <cfRule type="containsText" dxfId="6216" priority="12" stopIfTrue="1" operator="containsText" text="Première">
      <formula>NOT(ISERROR(SEARCH("Première",AX4)))</formula>
    </cfRule>
    <cfRule type="containsText" dxfId="6215" priority="13" stopIfTrue="1" operator="containsText" text="Seconde">
      <formula>NOT(ISERROR(SEARCH("Seconde",AX4)))</formula>
    </cfRule>
    <cfRule type="containsText" dxfId="6214" priority="14" stopIfTrue="1" operator="containsText" text="Terme">
      <formula>NOT(ISERROR(SEARCH("Terme",AX4)))</formula>
    </cfRule>
  </conditionalFormatting>
  <conditionalFormatting sqref="J15:J16">
    <cfRule type="containsText" dxfId="6213" priority="9" stopIfTrue="1" operator="containsText" text="Première">
      <formula>NOT(ISERROR(SEARCH("Première",J15)))</formula>
    </cfRule>
  </conditionalFormatting>
  <conditionalFormatting sqref="J15:J16">
    <cfRule type="containsText" dxfId="6212" priority="8" stopIfTrue="1" operator="containsText" text="Non">
      <formula>NOT(ISERROR(SEARCH("Non",J15)))</formula>
    </cfRule>
  </conditionalFormatting>
  <conditionalFormatting sqref="J15:J16">
    <cfRule type="containsText" dxfId="6211" priority="1" operator="containsText" text="Intervention prioritaire">
      <formula>NOT(ISERROR(SEARCH("Intervention prioritaire",J15)))</formula>
    </cfRule>
    <cfRule type="containsText" dxfId="6210" priority="2" stopIfTrue="1" operator="containsText" text="Non pertinent">
      <formula>NOT(ISERROR(SEARCH("Non pertinent",J15)))</formula>
    </cfRule>
    <cfRule type="containsText" dxfId="6209" priority="3" stopIfTrue="1" operator="containsText" text="consolidation">
      <formula>NOT(ISERROR(SEARCH("consolidation",J15)))</formula>
    </cfRule>
    <cfRule type="containsText" dxfId="6208" priority="4" stopIfTrue="1" operator="containsText" text="Non Prioritaire">
      <formula>NOT(ISERROR(SEARCH("Non Prioritaire",J15)))</formula>
    </cfRule>
    <cfRule type="containsText" dxfId="6207" priority="5" stopIfTrue="1" operator="containsText" text="Urgent">
      <formula>NOT(ISERROR(SEARCH("Urgent",J15)))</formula>
    </cfRule>
  </conditionalFormatting>
  <conditionalFormatting sqref="J7:J16">
    <cfRule type="containsText" dxfId="6206" priority="6" stopIfTrue="1" operator="containsText" text="moyen">
      <formula>NOT(ISERROR(SEARCH("moyen",J7)))</formula>
    </cfRule>
    <cfRule type="containsText" dxfId="6205" priority="7" stopIfTrue="1" operator="containsText" text="long">
      <formula>NOT(ISERROR(SEARCH("long",J7)))</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6" xr:uid="{00000000-0002-0000-0E00-000000000000}">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6" xr:uid="{00000000-0002-0000-0E00-000001000000}">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6" xr:uid="{00000000-0002-0000-0E00-000002000000}">
      <formula1>$M$1:$P$1</formula1>
    </dataValidation>
  </dataValidation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215968"/>
  </sheetPr>
  <dimension ref="A1:AY17"/>
  <sheetViews>
    <sheetView showGridLines="0" zoomScale="60" zoomScaleNormal="60" workbookViewId="0"/>
  </sheetViews>
  <sheetFormatPr baseColWidth="10" defaultColWidth="10.453125" defaultRowHeight="11.5" x14ac:dyDescent="0.25"/>
  <cols>
    <col min="1" max="1" width="1.453125" style="50" customWidth="1"/>
    <col min="2" max="2" width="10.453125" style="59" customWidth="1"/>
    <col min="3" max="3" width="83" style="60" customWidth="1"/>
    <col min="4" max="4" width="46" style="61" customWidth="1"/>
    <col min="5" max="5" width="9.81640625" style="50" customWidth="1"/>
    <col min="6" max="6" width="9.81640625" style="62" customWidth="1"/>
    <col min="7" max="7" width="46" style="61" customWidth="1"/>
    <col min="8" max="8" width="8.81640625" style="61" customWidth="1"/>
    <col min="9" max="9" width="45.453125" style="61" customWidth="1"/>
    <col min="10" max="10" width="20.453125" style="61" customWidth="1"/>
    <col min="11" max="26" width="5.453125" style="50" hidden="1" customWidth="1"/>
    <col min="27" max="27" width="20.453125" style="61" hidden="1" customWidth="1"/>
    <col min="28" max="32" width="10.453125" style="50" hidden="1" customWidth="1"/>
    <col min="33" max="33" width="20.453125" style="61" hidden="1" customWidth="1"/>
    <col min="34" max="38" width="10.453125" style="50" hidden="1" customWidth="1"/>
    <col min="39" max="39" width="20.453125" style="61" hidden="1" customWidth="1"/>
    <col min="40" max="42" width="10.453125" style="50" hidden="1" customWidth="1"/>
    <col min="43" max="43" width="20.453125" style="61" hidden="1" customWidth="1"/>
    <col min="44" max="47" width="10.453125" style="50" hidden="1" customWidth="1"/>
    <col min="48" max="48" width="20.453125" style="61" hidden="1" customWidth="1"/>
    <col min="49" max="49" width="45.453125" style="61" hidden="1" customWidth="1"/>
    <col min="50" max="50" width="45.453125" style="61" customWidth="1"/>
    <col min="51" max="51" width="45.453125" style="61" hidden="1" customWidth="1"/>
    <col min="52" max="16384" width="10.453125" style="50"/>
  </cols>
  <sheetData>
    <row r="1" spans="1:51" s="45" customFormat="1" ht="13" customHeight="1" x14ac:dyDescent="0.3">
      <c r="B1" s="46"/>
      <c r="C1" s="47"/>
      <c r="D1" s="48"/>
      <c r="F1" s="49"/>
      <c r="G1" s="48"/>
      <c r="H1" s="48"/>
      <c r="I1" s="48"/>
      <c r="J1" s="48"/>
      <c r="L1" s="45">
        <v>0</v>
      </c>
      <c r="M1" s="45">
        <v>1</v>
      </c>
      <c r="N1" s="45">
        <v>2</v>
      </c>
      <c r="O1" s="45">
        <v>3</v>
      </c>
      <c r="P1" s="45">
        <v>4</v>
      </c>
      <c r="Q1" s="45">
        <v>5</v>
      </c>
      <c r="AA1" s="37"/>
      <c r="AG1" s="37"/>
      <c r="AM1" s="37"/>
      <c r="AQ1" s="37"/>
      <c r="AV1" s="37"/>
      <c r="AW1" s="48"/>
      <c r="AX1" s="48"/>
      <c r="AY1" s="48"/>
    </row>
    <row r="2" spans="1:51" s="45" customFormat="1" ht="30" customHeight="1" x14ac:dyDescent="0.25">
      <c r="B2" s="431" t="s">
        <v>162</v>
      </c>
      <c r="C2" s="431"/>
      <c r="D2" s="431" t="s">
        <v>174</v>
      </c>
      <c r="E2" s="431"/>
      <c r="F2" s="431"/>
      <c r="G2" s="431"/>
      <c r="H2" s="83"/>
      <c r="I2" s="83"/>
      <c r="J2" s="83"/>
      <c r="K2" s="84"/>
      <c r="L2" s="84"/>
      <c r="M2" s="84"/>
      <c r="N2" s="84"/>
      <c r="O2" s="84"/>
      <c r="P2" s="84"/>
      <c r="Q2" s="84"/>
      <c r="R2" s="84"/>
      <c r="S2" s="84"/>
      <c r="T2" s="84"/>
      <c r="U2" s="84"/>
      <c r="V2" s="84"/>
      <c r="W2" s="84"/>
      <c r="X2" s="84"/>
      <c r="Y2" s="84"/>
      <c r="Z2" s="84"/>
      <c r="AA2" s="83"/>
      <c r="AB2" s="84"/>
      <c r="AC2" s="84"/>
      <c r="AD2" s="84"/>
      <c r="AE2" s="84"/>
      <c r="AF2" s="84"/>
      <c r="AG2" s="83"/>
      <c r="AH2" s="84"/>
      <c r="AI2" s="84"/>
      <c r="AJ2" s="84"/>
      <c r="AK2" s="84"/>
      <c r="AL2" s="84"/>
      <c r="AM2" s="83"/>
      <c r="AN2" s="84"/>
      <c r="AO2" s="84"/>
      <c r="AP2" s="84"/>
      <c r="AQ2" s="83"/>
      <c r="AR2" s="84"/>
      <c r="AS2" s="84"/>
      <c r="AT2" s="84"/>
      <c r="AU2" s="84"/>
      <c r="AV2" s="83"/>
      <c r="AW2" s="83"/>
      <c r="AX2" s="83"/>
      <c r="AY2" s="83"/>
    </row>
    <row r="3" spans="1:51" s="45" customFormat="1" ht="13" customHeight="1" x14ac:dyDescent="0.25">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row>
    <row r="4" spans="1:51" ht="30" customHeight="1" x14ac:dyDescent="0.25">
      <c r="A4" s="45"/>
      <c r="B4" s="435"/>
      <c r="C4" s="435"/>
      <c r="D4" s="436" t="s">
        <v>0</v>
      </c>
      <c r="E4" s="437"/>
      <c r="F4" s="438" t="s">
        <v>261</v>
      </c>
      <c r="G4" s="439"/>
      <c r="H4" s="440" t="s">
        <v>335</v>
      </c>
      <c r="I4" s="441"/>
      <c r="J4" s="108" t="s">
        <v>274</v>
      </c>
      <c r="K4" s="106"/>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6"/>
      <c r="AX4" s="442" t="s">
        <v>265</v>
      </c>
      <c r="AY4" s="443"/>
    </row>
    <row r="5" spans="1:51" s="52" customFormat="1" ht="170" customHeight="1" x14ac:dyDescent="0.3">
      <c r="A5" s="51"/>
      <c r="B5" s="435"/>
      <c r="C5" s="435"/>
      <c r="D5" s="87" t="s">
        <v>510</v>
      </c>
      <c r="E5" s="101" t="s">
        <v>0</v>
      </c>
      <c r="F5" s="103" t="s">
        <v>261</v>
      </c>
      <c r="G5" s="104" t="s">
        <v>260</v>
      </c>
      <c r="H5" s="102" t="s">
        <v>273</v>
      </c>
      <c r="I5" s="105" t="s">
        <v>271</v>
      </c>
      <c r="J5" s="109" t="s">
        <v>266</v>
      </c>
      <c r="K5" s="107" t="s">
        <v>23</v>
      </c>
      <c r="L5" s="88" t="s">
        <v>12</v>
      </c>
      <c r="M5" s="89" t="s">
        <v>13</v>
      </c>
      <c r="N5" s="90" t="s">
        <v>14</v>
      </c>
      <c r="O5" s="91" t="s">
        <v>15</v>
      </c>
      <c r="P5" s="92" t="s">
        <v>16</v>
      </c>
      <c r="Q5" s="93" t="s">
        <v>17</v>
      </c>
      <c r="R5" s="94" t="s">
        <v>18</v>
      </c>
      <c r="S5" s="95" t="s">
        <v>34</v>
      </c>
      <c r="T5" s="95" t="s">
        <v>35</v>
      </c>
      <c r="U5" s="95" t="s">
        <v>24</v>
      </c>
      <c r="V5" s="95" t="s">
        <v>44</v>
      </c>
      <c r="W5" s="95" t="s">
        <v>45</v>
      </c>
      <c r="X5" s="95" t="s">
        <v>47</v>
      </c>
      <c r="Y5" s="95" t="s">
        <v>46</v>
      </c>
      <c r="Z5" s="95" t="s">
        <v>33</v>
      </c>
      <c r="AA5" s="96" t="s">
        <v>19</v>
      </c>
      <c r="AB5" s="97" t="s">
        <v>36</v>
      </c>
      <c r="AC5" s="97" t="s">
        <v>37</v>
      </c>
      <c r="AD5" s="97" t="s">
        <v>25</v>
      </c>
      <c r="AE5" s="97" t="s">
        <v>38</v>
      </c>
      <c r="AF5" s="97" t="s">
        <v>26</v>
      </c>
      <c r="AG5" s="96" t="s">
        <v>22</v>
      </c>
      <c r="AH5" s="97" t="s">
        <v>39</v>
      </c>
      <c r="AI5" s="97" t="s">
        <v>41</v>
      </c>
      <c r="AJ5" s="97" t="s">
        <v>42</v>
      </c>
      <c r="AK5" s="97" t="s">
        <v>30</v>
      </c>
      <c r="AL5" s="97" t="s">
        <v>40</v>
      </c>
      <c r="AM5" s="96" t="s">
        <v>31</v>
      </c>
      <c r="AN5" s="97" t="s">
        <v>27</v>
      </c>
      <c r="AO5" s="97" t="s">
        <v>28</v>
      </c>
      <c r="AP5" s="97" t="s">
        <v>29</v>
      </c>
      <c r="AQ5" s="96" t="s">
        <v>43</v>
      </c>
      <c r="AR5" s="97" t="s">
        <v>48</v>
      </c>
      <c r="AS5" s="97" t="s">
        <v>49</v>
      </c>
      <c r="AT5" s="97" t="s">
        <v>50</v>
      </c>
      <c r="AU5" s="97" t="s">
        <v>51</v>
      </c>
      <c r="AV5" s="96" t="s">
        <v>32</v>
      </c>
      <c r="AW5" s="98" t="s">
        <v>11</v>
      </c>
      <c r="AX5" s="99" t="s">
        <v>511</v>
      </c>
      <c r="AY5" s="100" t="s">
        <v>52</v>
      </c>
    </row>
    <row r="6" spans="1:51" s="65" customFormat="1" ht="30" customHeight="1" x14ac:dyDescent="0.35">
      <c r="A6" s="64"/>
      <c r="B6" s="433" t="s">
        <v>513</v>
      </c>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row>
    <row r="7" spans="1:51" s="57" customFormat="1" ht="114" customHeight="1" x14ac:dyDescent="0.35">
      <c r="A7" s="56"/>
      <c r="B7" s="378" t="s">
        <v>163</v>
      </c>
      <c r="C7" s="384" t="s">
        <v>413</v>
      </c>
      <c r="D7" s="258"/>
      <c r="E7" s="258"/>
      <c r="F7" s="277"/>
      <c r="G7" s="277"/>
      <c r="H7" s="295"/>
      <c r="I7" s="295"/>
      <c r="J7" s="157" t="str">
        <f t="shared" ref="J7:J17" si="0">S7</f>
        <v/>
      </c>
      <c r="K7" s="158">
        <f t="shared" ref="K7:K17" si="1">E7*10+F7</f>
        <v>0</v>
      </c>
      <c r="L7" s="158" t="b">
        <f t="shared" ref="L7:L17" si="2">OR(K7=31)</f>
        <v>0</v>
      </c>
      <c r="M7" s="158" t="b">
        <f t="shared" ref="M7:M17" si="3">OR(K7=21,K7=32)</f>
        <v>0</v>
      </c>
      <c r="N7" s="158" t="b">
        <f t="shared" ref="N7:N17" si="4">OR(K7=22,K7=33)</f>
        <v>0</v>
      </c>
      <c r="O7" s="158" t="b">
        <f t="shared" ref="O7:O17" si="5">OR(K7=11,K7=12)</f>
        <v>0</v>
      </c>
      <c r="P7" s="158" t="b">
        <f t="shared" ref="P7:P17" si="6">OR(K7=23,K7=34)</f>
        <v>0</v>
      </c>
      <c r="Q7" s="158" t="b">
        <f t="shared" ref="Q7:Q17" si="7">OR(K7=13,K7=14,K7=24)</f>
        <v>0</v>
      </c>
      <c r="R7" s="158" t="b">
        <f t="shared" ref="R7:R17" si="8">OR(K7=1,K7=2,K7=3,K7=4)</f>
        <v>0</v>
      </c>
      <c r="S7" s="159" t="str">
        <f t="shared" ref="S7:S17" si="9">IF(COUNTA(E7:F7)&lt;2,"",(IF(L7=TRUE,$L$5,IF(M7=TRUE,$M$5,IF(N7=TRUE,$N$5,IF(O7=TRUE,$O$5,IF(P7=TRUE,$P$5,IF(Q7=TRUE,$Q$5,IF(R7=TRUE,$R$5,0)))))))))</f>
        <v/>
      </c>
      <c r="T7" s="160" t="str">
        <f t="shared" ref="T7:T17" si="10">IF(COUNTA(E7:F7)&lt;2,"",(IF(L7=TRUE,6,IF(M7=TRUE,5,IF(N7=TRUE,4,IF(O7=TRUE,3,IF(P7=TRUE,2,IF(Q7=TRUE,1,IF(R7=TRUE,0,0)))))))))</f>
        <v/>
      </c>
      <c r="U7" s="161" t="e">
        <f t="shared" ref="U7:U17" si="11">T7*10+H7</f>
        <v>#VALUE!</v>
      </c>
      <c r="V7" s="158" t="e">
        <f t="shared" ref="V7:V17" si="12">OR(U7=61,U7=62,U7=63)</f>
        <v>#VALUE!</v>
      </c>
      <c r="W7" s="158" t="e">
        <f t="shared" ref="W7:W17" si="13">OR(U7=51,U7=52)</f>
        <v>#VALUE!</v>
      </c>
      <c r="X7" s="158" t="e">
        <f t="shared" ref="X7:X17" si="14">OR(U7=31,U7=41,U7=42,U7=53)</f>
        <v>#VALUE!</v>
      </c>
      <c r="Y7" s="158" t="e">
        <f t="shared" ref="Y7:Y17" si="15">OR(U7=21,U7=32)</f>
        <v>#VALUE!</v>
      </c>
      <c r="Z7" s="158" t="e">
        <f t="shared" ref="Z7:Z17" si="16">AND(V7=FALSE,W7=FALSE,X7=FALSE,Y7=FALSE)</f>
        <v>#VALUE!</v>
      </c>
      <c r="AA7" s="162" t="str">
        <f>IF(COUNTA(E7:F7:H7)&lt;3,"",(IF(V7=TRUE,$V$5,IF(W7=TRUE,$W$5,IF(X7=TRUE,$X$5,IF(Y7=TRUE,$Y$5,"Non"))))))</f>
        <v/>
      </c>
      <c r="AB7" s="158" t="e">
        <f t="shared" ref="AB7:AB17" si="17">OR(U7=61,U7=62,U7=51,U7=52)</f>
        <v>#VALUE!</v>
      </c>
      <c r="AC7" s="158" t="e">
        <f t="shared" ref="AC7:AC17" si="18">OR(U7=41,U7=42)</f>
        <v>#VALUE!</v>
      </c>
      <c r="AD7" s="158" t="e">
        <f t="shared" ref="AD7:AD17" si="19">OR(U7=31,U7=32,U7=63,U7=64,U7=53,U7=54,)</f>
        <v>#VALUE!</v>
      </c>
      <c r="AE7" s="158" t="e">
        <f t="shared" ref="AE7:AE17" si="20">OR(U7=21,U7=22,)</f>
        <v>#VALUE!</v>
      </c>
      <c r="AF7" s="158" t="e">
        <f t="shared" ref="AF7:AF17" si="21">OR(U7=11,U7=12,U7=13,U7=23,)</f>
        <v>#VALUE!</v>
      </c>
      <c r="AG7" s="162" t="str">
        <f>IF(COUNTA(E7:F7:H7)&lt;3,"",(IF(AB7=TRUE,$AB$5,IF(AC7=TRUE,$AC$5,IF(AD7=TRUE,$AD$5,IF(AE7=TRUE,$AE$5,IF(AF7=TRUE,$AF$5,"Aucune")))))))</f>
        <v/>
      </c>
      <c r="AH7" s="158" t="e">
        <f t="shared" ref="AH7:AH17" si="22">OR(U7=62,U7=52,U7=42)</f>
        <v>#VALUE!</v>
      </c>
      <c r="AI7" s="158" t="e">
        <f t="shared" ref="AI7:AI17" si="23">OR(U7=63,U7=53,U7=43,U7=64,U7=54)</f>
        <v>#VALUE!</v>
      </c>
      <c r="AJ7" s="158" t="e">
        <f t="shared" ref="AJ7:AJ17" si="24">OR(U7=61,U7=51,U7=41)</f>
        <v>#VALUE!</v>
      </c>
      <c r="AK7" s="158" t="e">
        <f t="shared" ref="AK7:AK17" si="25">OR(U7=44,U7=32,U7=33,U7=34)</f>
        <v>#VALUE!</v>
      </c>
      <c r="AL7" s="158" t="e">
        <f t="shared" ref="AL7:AL17" si="26">OR(U7=22,U7=23,U7=24,U7=12,U7=13,U7=14)</f>
        <v>#VALUE!</v>
      </c>
      <c r="AM7" s="162" t="str">
        <f>IF(COUNTA(E7:F7:H7)&lt;3,"",(IF(AH7=TRUE,$AH$5,IF(AI7=TRUE,$AI$5,IF(AJ7=TRUE,$AJ$5,IF(AK7=TRUE,$AK$5,IF(AL7=TRUE,$AL$5,"Aucune")))))))</f>
        <v/>
      </c>
      <c r="AN7" s="158" t="e">
        <f t="shared" ref="AN7:AN17" si="27">OR(U7=61,U7=62,U7=63,U7=51,U7=52,U7=53)</f>
        <v>#VALUE!</v>
      </c>
      <c r="AO7" s="158" t="e">
        <f t="shared" ref="AO7:AO17" si="28">OR(U7=41,U7=42,U7=43,U7=31,U7=32,U7=33)</f>
        <v>#VALUE!</v>
      </c>
      <c r="AP7" s="158" t="e">
        <f t="shared" ref="AP7:AP17" si="29">OR(U7=21,U7=22,U7=23,U7=11,U7=12,U7=13)</f>
        <v>#VALUE!</v>
      </c>
      <c r="AQ7" s="162" t="str">
        <f>IF(COUNTA(E7:F7:H7)&lt;3,"",(IF(AN7=TRUE,$AN$5,IF(AO7=TRUE,$AO$5,IF(AP7=TRUE,$AP$5,"Aucune action requise")))))</f>
        <v/>
      </c>
      <c r="AR7" s="158" t="e">
        <f t="shared" ref="AR7:AR17" si="30">OR(U7=61,U7=51,U7=41,U7=31,U7=21)</f>
        <v>#VALUE!</v>
      </c>
      <c r="AS7" s="158" t="e">
        <f t="shared" ref="AS7:AS17" si="31">OR(U7=62,U7=52,U7=42,U7=32,U7=22,U7=63,U7=53)</f>
        <v>#VALUE!</v>
      </c>
      <c r="AT7" s="158" t="e">
        <f t="shared" ref="AT7:AT17" si="32">OR(U7=43,U7=33,U7=23,U7=34,U7=24)</f>
        <v>#VALUE!</v>
      </c>
      <c r="AU7" s="158" t="e">
        <f t="shared" ref="AU7:AU17" si="33">OR(U7=64,U7=54,U7=44)</f>
        <v>#VALUE!</v>
      </c>
      <c r="AV7" s="162" t="str">
        <f>IF(COUNTA(E7:F7:H7)&lt;3,"",(IF(AR7=TRUE,$AR$5,IF(AS7=TRUE,$AS$5,IF(AT7=TRUE,$AT$5,IF(AU7=TRUE,$AU$5,"Aucun"))))))</f>
        <v/>
      </c>
      <c r="AW7" s="163"/>
      <c r="AX7" s="313"/>
      <c r="AY7" s="174"/>
    </row>
    <row r="8" spans="1:51" s="57" customFormat="1" ht="114" customHeight="1" x14ac:dyDescent="0.35">
      <c r="A8" s="56"/>
      <c r="B8" s="374" t="s">
        <v>164</v>
      </c>
      <c r="C8" s="380" t="s">
        <v>414</v>
      </c>
      <c r="D8" s="255"/>
      <c r="E8" s="255"/>
      <c r="F8" s="273"/>
      <c r="G8" s="273"/>
      <c r="H8" s="291"/>
      <c r="I8" s="291"/>
      <c r="J8" s="136" t="str">
        <f t="shared" si="0"/>
        <v/>
      </c>
      <c r="K8" s="137">
        <f t="shared" si="1"/>
        <v>0</v>
      </c>
      <c r="L8" s="137" t="b">
        <f t="shared" si="2"/>
        <v>0</v>
      </c>
      <c r="M8" s="137" t="b">
        <f t="shared" si="3"/>
        <v>0</v>
      </c>
      <c r="N8" s="137" t="b">
        <f t="shared" si="4"/>
        <v>0</v>
      </c>
      <c r="O8" s="137" t="b">
        <f t="shared" si="5"/>
        <v>0</v>
      </c>
      <c r="P8" s="137" t="b">
        <f t="shared" si="6"/>
        <v>0</v>
      </c>
      <c r="Q8" s="137" t="b">
        <f t="shared" si="7"/>
        <v>0</v>
      </c>
      <c r="R8" s="137" t="b">
        <f t="shared" si="8"/>
        <v>0</v>
      </c>
      <c r="S8" s="138" t="str">
        <f t="shared" si="9"/>
        <v/>
      </c>
      <c r="T8" s="139" t="str">
        <f t="shared" si="10"/>
        <v/>
      </c>
      <c r="U8" s="140" t="e">
        <f t="shared" si="11"/>
        <v>#VALUE!</v>
      </c>
      <c r="V8" s="137" t="e">
        <f t="shared" si="12"/>
        <v>#VALUE!</v>
      </c>
      <c r="W8" s="137" t="e">
        <f t="shared" si="13"/>
        <v>#VALUE!</v>
      </c>
      <c r="X8" s="137" t="e">
        <f t="shared" si="14"/>
        <v>#VALUE!</v>
      </c>
      <c r="Y8" s="137" t="e">
        <f t="shared" si="15"/>
        <v>#VALUE!</v>
      </c>
      <c r="Z8" s="137" t="e">
        <f t="shared" si="16"/>
        <v>#VALUE!</v>
      </c>
      <c r="AA8" s="141" t="str">
        <f>IF(COUNTA(E8:F8:H8)&lt;3,"",(IF(V8=TRUE,$V$5,IF(W8=TRUE,$W$5,IF(X8=TRUE,$X$5,IF(Y8=TRUE,$Y$5,"Non"))))))</f>
        <v/>
      </c>
      <c r="AB8" s="137" t="e">
        <f t="shared" si="17"/>
        <v>#VALUE!</v>
      </c>
      <c r="AC8" s="137" t="e">
        <f t="shared" si="18"/>
        <v>#VALUE!</v>
      </c>
      <c r="AD8" s="137" t="e">
        <f t="shared" si="19"/>
        <v>#VALUE!</v>
      </c>
      <c r="AE8" s="137" t="e">
        <f t="shared" si="20"/>
        <v>#VALUE!</v>
      </c>
      <c r="AF8" s="137" t="e">
        <f t="shared" si="21"/>
        <v>#VALUE!</v>
      </c>
      <c r="AG8" s="141" t="str">
        <f>IF(COUNTA(E8:F8:H8)&lt;3,"",(IF(AB8=TRUE,$AB$5,IF(AC8=TRUE,$AC$5,IF(AD8=TRUE,$AD$5,IF(AE8=TRUE,$AE$5,IF(AF8=TRUE,$AF$5,"Aucune")))))))</f>
        <v/>
      </c>
      <c r="AH8" s="137" t="e">
        <f t="shared" si="22"/>
        <v>#VALUE!</v>
      </c>
      <c r="AI8" s="137" t="e">
        <f t="shared" si="23"/>
        <v>#VALUE!</v>
      </c>
      <c r="AJ8" s="137" t="e">
        <f t="shared" si="24"/>
        <v>#VALUE!</v>
      </c>
      <c r="AK8" s="137" t="e">
        <f t="shared" si="25"/>
        <v>#VALUE!</v>
      </c>
      <c r="AL8" s="137" t="e">
        <f t="shared" si="26"/>
        <v>#VALUE!</v>
      </c>
      <c r="AM8" s="141" t="str">
        <f>IF(COUNTA(E8:F8:H8)&lt;3,"",(IF(AH8=TRUE,$AH$5,IF(AI8=TRUE,$AI$5,IF(AJ8=TRUE,$AJ$5,IF(AK8=TRUE,$AK$5,IF(AL8=TRUE,$AL$5,"Aucune")))))))</f>
        <v/>
      </c>
      <c r="AN8" s="137" t="e">
        <f t="shared" si="27"/>
        <v>#VALUE!</v>
      </c>
      <c r="AO8" s="137" t="e">
        <f t="shared" si="28"/>
        <v>#VALUE!</v>
      </c>
      <c r="AP8" s="137" t="e">
        <f t="shared" si="29"/>
        <v>#VALUE!</v>
      </c>
      <c r="AQ8" s="141" t="str">
        <f>IF(COUNTA(E8:F8:H8)&lt;3,"",(IF(AN8=TRUE,$AN$5,IF(AO8=TRUE,$AO$5,IF(AP8=TRUE,$AP$5,"Aucune action requise")))))</f>
        <v/>
      </c>
      <c r="AR8" s="137" t="e">
        <f t="shared" si="30"/>
        <v>#VALUE!</v>
      </c>
      <c r="AS8" s="137" t="e">
        <f t="shared" si="31"/>
        <v>#VALUE!</v>
      </c>
      <c r="AT8" s="137" t="e">
        <f t="shared" si="32"/>
        <v>#VALUE!</v>
      </c>
      <c r="AU8" s="137" t="e">
        <f t="shared" si="33"/>
        <v>#VALUE!</v>
      </c>
      <c r="AV8" s="141" t="str">
        <f>IF(COUNTA(E8:F8:H8)&lt;3,"",(IF(AR8=TRUE,$AR$5,IF(AS8=TRUE,$AS$5,IF(AT8=TRUE,$AT$5,IF(AU8=TRUE,$AU$5,"Aucun"))))))</f>
        <v/>
      </c>
      <c r="AW8" s="142"/>
      <c r="AX8" s="309"/>
      <c r="AY8" s="70"/>
    </row>
    <row r="9" spans="1:51" s="57" customFormat="1" ht="114" customHeight="1" x14ac:dyDescent="0.35">
      <c r="A9" s="56"/>
      <c r="B9" s="374" t="s">
        <v>165</v>
      </c>
      <c r="C9" s="380" t="s">
        <v>415</v>
      </c>
      <c r="D9" s="255"/>
      <c r="E9" s="255"/>
      <c r="F9" s="273"/>
      <c r="G9" s="273"/>
      <c r="H9" s="291"/>
      <c r="I9" s="291"/>
      <c r="J9" s="136" t="str">
        <f t="shared" si="0"/>
        <v/>
      </c>
      <c r="K9" s="137">
        <f t="shared" si="1"/>
        <v>0</v>
      </c>
      <c r="L9" s="137" t="b">
        <f t="shared" si="2"/>
        <v>0</v>
      </c>
      <c r="M9" s="137" t="b">
        <f t="shared" si="3"/>
        <v>0</v>
      </c>
      <c r="N9" s="137" t="b">
        <f t="shared" si="4"/>
        <v>0</v>
      </c>
      <c r="O9" s="137" t="b">
        <f t="shared" si="5"/>
        <v>0</v>
      </c>
      <c r="P9" s="137" t="b">
        <f t="shared" si="6"/>
        <v>0</v>
      </c>
      <c r="Q9" s="137" t="b">
        <f t="shared" si="7"/>
        <v>0</v>
      </c>
      <c r="R9" s="137" t="b">
        <f t="shared" si="8"/>
        <v>0</v>
      </c>
      <c r="S9" s="138" t="str">
        <f t="shared" si="9"/>
        <v/>
      </c>
      <c r="T9" s="139" t="str">
        <f t="shared" si="10"/>
        <v/>
      </c>
      <c r="U9" s="140" t="e">
        <f t="shared" si="11"/>
        <v>#VALUE!</v>
      </c>
      <c r="V9" s="137" t="e">
        <f t="shared" si="12"/>
        <v>#VALUE!</v>
      </c>
      <c r="W9" s="137" t="e">
        <f t="shared" si="13"/>
        <v>#VALUE!</v>
      </c>
      <c r="X9" s="137" t="e">
        <f t="shared" si="14"/>
        <v>#VALUE!</v>
      </c>
      <c r="Y9" s="137" t="e">
        <f t="shared" si="15"/>
        <v>#VALUE!</v>
      </c>
      <c r="Z9" s="137" t="e">
        <f t="shared" si="16"/>
        <v>#VALUE!</v>
      </c>
      <c r="AA9" s="141" t="str">
        <f>IF(COUNTA(E9:F9:H9)&lt;3,"",(IF(V9=TRUE,$V$5,IF(W9=TRUE,$W$5,IF(X9=TRUE,$X$5,IF(Y9=TRUE,$Y$5,"Non"))))))</f>
        <v/>
      </c>
      <c r="AB9" s="137" t="e">
        <f t="shared" si="17"/>
        <v>#VALUE!</v>
      </c>
      <c r="AC9" s="137" t="e">
        <f t="shared" si="18"/>
        <v>#VALUE!</v>
      </c>
      <c r="AD9" s="137" t="e">
        <f t="shared" si="19"/>
        <v>#VALUE!</v>
      </c>
      <c r="AE9" s="137" t="e">
        <f t="shared" si="20"/>
        <v>#VALUE!</v>
      </c>
      <c r="AF9" s="137" t="e">
        <f t="shared" si="21"/>
        <v>#VALUE!</v>
      </c>
      <c r="AG9" s="141" t="str">
        <f>IF(COUNTA(E9:F9:H9)&lt;3,"",(IF(AB9=TRUE,$AB$5,IF(AC9=TRUE,$AC$5,IF(AD9=TRUE,$AD$5,IF(AE9=TRUE,$AE$5,IF(AF9=TRUE,$AF$5,"Aucune")))))))</f>
        <v/>
      </c>
      <c r="AH9" s="137" t="e">
        <f t="shared" si="22"/>
        <v>#VALUE!</v>
      </c>
      <c r="AI9" s="137" t="e">
        <f t="shared" si="23"/>
        <v>#VALUE!</v>
      </c>
      <c r="AJ9" s="137" t="e">
        <f t="shared" si="24"/>
        <v>#VALUE!</v>
      </c>
      <c r="AK9" s="137" t="e">
        <f t="shared" si="25"/>
        <v>#VALUE!</v>
      </c>
      <c r="AL9" s="137" t="e">
        <f t="shared" si="26"/>
        <v>#VALUE!</v>
      </c>
      <c r="AM9" s="141" t="str">
        <f>IF(COUNTA(E9:F9:H9)&lt;3,"",(IF(AH9=TRUE,$AH$5,IF(AI9=TRUE,$AI$5,IF(AJ9=TRUE,$AJ$5,IF(AK9=TRUE,$AK$5,IF(AL9=TRUE,$AL$5,"Aucune")))))))</f>
        <v/>
      </c>
      <c r="AN9" s="137" t="e">
        <f t="shared" si="27"/>
        <v>#VALUE!</v>
      </c>
      <c r="AO9" s="137" t="e">
        <f t="shared" si="28"/>
        <v>#VALUE!</v>
      </c>
      <c r="AP9" s="137" t="e">
        <f t="shared" si="29"/>
        <v>#VALUE!</v>
      </c>
      <c r="AQ9" s="141" t="str">
        <f>IF(COUNTA(E9:F9:H9)&lt;3,"",(IF(AN9=TRUE,$AN$5,IF(AO9=TRUE,$AO$5,IF(AP9=TRUE,$AP$5,"Aucune action requise")))))</f>
        <v/>
      </c>
      <c r="AR9" s="137" t="e">
        <f t="shared" si="30"/>
        <v>#VALUE!</v>
      </c>
      <c r="AS9" s="137" t="e">
        <f t="shared" si="31"/>
        <v>#VALUE!</v>
      </c>
      <c r="AT9" s="137" t="e">
        <f t="shared" si="32"/>
        <v>#VALUE!</v>
      </c>
      <c r="AU9" s="137" t="e">
        <f t="shared" si="33"/>
        <v>#VALUE!</v>
      </c>
      <c r="AV9" s="141" t="str">
        <f>IF(COUNTA(E9:F9:H9)&lt;3,"",(IF(AR9=TRUE,$AR$5,IF(AS9=TRUE,$AS$5,IF(AT9=TRUE,$AT$5,IF(AU9=TRUE,$AU$5,"Aucun"))))))</f>
        <v/>
      </c>
      <c r="AW9" s="142"/>
      <c r="AX9" s="309"/>
      <c r="AY9" s="70"/>
    </row>
    <row r="10" spans="1:51" s="57" customFormat="1" ht="114" customHeight="1" x14ac:dyDescent="0.35">
      <c r="A10" s="56"/>
      <c r="B10" s="374" t="s">
        <v>166</v>
      </c>
      <c r="C10" s="380" t="s">
        <v>416</v>
      </c>
      <c r="D10" s="255"/>
      <c r="E10" s="255"/>
      <c r="F10" s="273"/>
      <c r="G10" s="273"/>
      <c r="H10" s="291"/>
      <c r="I10" s="291"/>
      <c r="J10" s="136" t="str">
        <f t="shared" si="0"/>
        <v/>
      </c>
      <c r="K10" s="137">
        <f t="shared" si="1"/>
        <v>0</v>
      </c>
      <c r="L10" s="137" t="b">
        <f t="shared" si="2"/>
        <v>0</v>
      </c>
      <c r="M10" s="137" t="b">
        <f t="shared" si="3"/>
        <v>0</v>
      </c>
      <c r="N10" s="137" t="b">
        <f t="shared" si="4"/>
        <v>0</v>
      </c>
      <c r="O10" s="137" t="b">
        <f t="shared" si="5"/>
        <v>0</v>
      </c>
      <c r="P10" s="137" t="b">
        <f t="shared" si="6"/>
        <v>0</v>
      </c>
      <c r="Q10" s="137" t="b">
        <f t="shared" si="7"/>
        <v>0</v>
      </c>
      <c r="R10" s="137" t="b">
        <f t="shared" si="8"/>
        <v>0</v>
      </c>
      <c r="S10" s="138" t="str">
        <f t="shared" si="9"/>
        <v/>
      </c>
      <c r="T10" s="139" t="str">
        <f t="shared" si="10"/>
        <v/>
      </c>
      <c r="U10" s="140" t="e">
        <f t="shared" si="11"/>
        <v>#VALUE!</v>
      </c>
      <c r="V10" s="137" t="e">
        <f t="shared" si="12"/>
        <v>#VALUE!</v>
      </c>
      <c r="W10" s="137" t="e">
        <f t="shared" si="13"/>
        <v>#VALUE!</v>
      </c>
      <c r="X10" s="137" t="e">
        <f t="shared" si="14"/>
        <v>#VALUE!</v>
      </c>
      <c r="Y10" s="137" t="e">
        <f t="shared" si="15"/>
        <v>#VALUE!</v>
      </c>
      <c r="Z10" s="137" t="e">
        <f t="shared" si="16"/>
        <v>#VALUE!</v>
      </c>
      <c r="AA10" s="141" t="str">
        <f>IF(COUNTA(E10:F10:H10)&lt;3,"",(IF(V10=TRUE,$V$5,IF(W10=TRUE,$W$5,IF(X10=TRUE,$X$5,IF(Y10=TRUE,$Y$5,"Non"))))))</f>
        <v/>
      </c>
      <c r="AB10" s="137" t="e">
        <f t="shared" si="17"/>
        <v>#VALUE!</v>
      </c>
      <c r="AC10" s="137" t="e">
        <f t="shared" si="18"/>
        <v>#VALUE!</v>
      </c>
      <c r="AD10" s="137" t="e">
        <f t="shared" si="19"/>
        <v>#VALUE!</v>
      </c>
      <c r="AE10" s="137" t="e">
        <f t="shared" si="20"/>
        <v>#VALUE!</v>
      </c>
      <c r="AF10" s="137" t="e">
        <f t="shared" si="21"/>
        <v>#VALUE!</v>
      </c>
      <c r="AG10" s="141" t="str">
        <f>IF(COUNTA(E10:F10:H10)&lt;3,"",(IF(AB10=TRUE,$AB$5,IF(AC10=TRUE,$AC$5,IF(AD10=TRUE,$AD$5,IF(AE10=TRUE,$AE$5,IF(AF10=TRUE,$AF$5,"Aucune")))))))</f>
        <v/>
      </c>
      <c r="AH10" s="137" t="e">
        <f t="shared" si="22"/>
        <v>#VALUE!</v>
      </c>
      <c r="AI10" s="137" t="e">
        <f t="shared" si="23"/>
        <v>#VALUE!</v>
      </c>
      <c r="AJ10" s="137" t="e">
        <f t="shared" si="24"/>
        <v>#VALUE!</v>
      </c>
      <c r="AK10" s="137" t="e">
        <f t="shared" si="25"/>
        <v>#VALUE!</v>
      </c>
      <c r="AL10" s="137" t="e">
        <f t="shared" si="26"/>
        <v>#VALUE!</v>
      </c>
      <c r="AM10" s="141" t="str">
        <f>IF(COUNTA(E10:F10:H10)&lt;3,"",(IF(AH10=TRUE,$AH$5,IF(AI10=TRUE,$AI$5,IF(AJ10=TRUE,$AJ$5,IF(AK10=TRUE,$AK$5,IF(AL10=TRUE,$AL$5,"Aucune")))))))</f>
        <v/>
      </c>
      <c r="AN10" s="137" t="e">
        <f t="shared" si="27"/>
        <v>#VALUE!</v>
      </c>
      <c r="AO10" s="137" t="e">
        <f t="shared" si="28"/>
        <v>#VALUE!</v>
      </c>
      <c r="AP10" s="137" t="e">
        <f t="shared" si="29"/>
        <v>#VALUE!</v>
      </c>
      <c r="AQ10" s="141" t="str">
        <f>IF(COUNTA(E10:F10:H10)&lt;3,"",(IF(AN10=TRUE,$AN$5,IF(AO10=TRUE,$AO$5,IF(AP10=TRUE,$AP$5,"Aucune action requise")))))</f>
        <v/>
      </c>
      <c r="AR10" s="137" t="e">
        <f t="shared" si="30"/>
        <v>#VALUE!</v>
      </c>
      <c r="AS10" s="137" t="e">
        <f t="shared" si="31"/>
        <v>#VALUE!</v>
      </c>
      <c r="AT10" s="137" t="e">
        <f t="shared" si="32"/>
        <v>#VALUE!</v>
      </c>
      <c r="AU10" s="137" t="e">
        <f t="shared" si="33"/>
        <v>#VALUE!</v>
      </c>
      <c r="AV10" s="141" t="str">
        <f>IF(COUNTA(E10:F10:H10)&lt;3,"",(IF(AR10=TRUE,$AR$5,IF(AS10=TRUE,$AS$5,IF(AT10=TRUE,$AT$5,IF(AU10=TRUE,$AU$5,"Aucun"))))))</f>
        <v/>
      </c>
      <c r="AW10" s="142"/>
      <c r="AX10" s="309"/>
      <c r="AY10" s="70"/>
    </row>
    <row r="11" spans="1:51" s="57" customFormat="1" ht="114" customHeight="1" x14ac:dyDescent="0.35">
      <c r="A11" s="56"/>
      <c r="B11" s="374" t="s">
        <v>167</v>
      </c>
      <c r="C11" s="380" t="s">
        <v>417</v>
      </c>
      <c r="D11" s="255"/>
      <c r="E11" s="255"/>
      <c r="F11" s="273"/>
      <c r="G11" s="273"/>
      <c r="H11" s="291"/>
      <c r="I11" s="291"/>
      <c r="J11" s="136" t="str">
        <f t="shared" si="0"/>
        <v/>
      </c>
      <c r="K11" s="137">
        <f t="shared" si="1"/>
        <v>0</v>
      </c>
      <c r="L11" s="137" t="b">
        <f t="shared" si="2"/>
        <v>0</v>
      </c>
      <c r="M11" s="137" t="b">
        <f t="shared" si="3"/>
        <v>0</v>
      </c>
      <c r="N11" s="137" t="b">
        <f t="shared" si="4"/>
        <v>0</v>
      </c>
      <c r="O11" s="137" t="b">
        <f t="shared" si="5"/>
        <v>0</v>
      </c>
      <c r="P11" s="137" t="b">
        <f t="shared" si="6"/>
        <v>0</v>
      </c>
      <c r="Q11" s="137" t="b">
        <f t="shared" si="7"/>
        <v>0</v>
      </c>
      <c r="R11" s="137" t="b">
        <f t="shared" si="8"/>
        <v>0</v>
      </c>
      <c r="S11" s="138" t="str">
        <f t="shared" si="9"/>
        <v/>
      </c>
      <c r="T11" s="139" t="str">
        <f t="shared" si="10"/>
        <v/>
      </c>
      <c r="U11" s="140" t="e">
        <f t="shared" si="11"/>
        <v>#VALUE!</v>
      </c>
      <c r="V11" s="137" t="e">
        <f t="shared" si="12"/>
        <v>#VALUE!</v>
      </c>
      <c r="W11" s="137" t="e">
        <f t="shared" si="13"/>
        <v>#VALUE!</v>
      </c>
      <c r="X11" s="137" t="e">
        <f t="shared" si="14"/>
        <v>#VALUE!</v>
      </c>
      <c r="Y11" s="137" t="e">
        <f t="shared" si="15"/>
        <v>#VALUE!</v>
      </c>
      <c r="Z11" s="137" t="e">
        <f t="shared" si="16"/>
        <v>#VALUE!</v>
      </c>
      <c r="AA11" s="141" t="str">
        <f>IF(COUNTA(E11:F11:H11)&lt;3,"",(IF(V11=TRUE,$V$5,IF(W11=TRUE,$W$5,IF(X11=TRUE,$X$5,IF(Y11=TRUE,$Y$5,"Non"))))))</f>
        <v/>
      </c>
      <c r="AB11" s="137" t="e">
        <f t="shared" si="17"/>
        <v>#VALUE!</v>
      </c>
      <c r="AC11" s="137" t="e">
        <f t="shared" si="18"/>
        <v>#VALUE!</v>
      </c>
      <c r="AD11" s="137" t="e">
        <f t="shared" si="19"/>
        <v>#VALUE!</v>
      </c>
      <c r="AE11" s="137" t="e">
        <f t="shared" si="20"/>
        <v>#VALUE!</v>
      </c>
      <c r="AF11" s="137" t="e">
        <f t="shared" si="21"/>
        <v>#VALUE!</v>
      </c>
      <c r="AG11" s="141" t="str">
        <f>IF(COUNTA(E11:F11:H11)&lt;3,"",(IF(AB11=TRUE,$AB$5,IF(AC11=TRUE,$AC$5,IF(AD11=TRUE,$AD$5,IF(AE11=TRUE,$AE$5,IF(AF11=TRUE,$AF$5,"Aucune")))))))</f>
        <v/>
      </c>
      <c r="AH11" s="137" t="e">
        <f t="shared" si="22"/>
        <v>#VALUE!</v>
      </c>
      <c r="AI11" s="137" t="e">
        <f t="shared" si="23"/>
        <v>#VALUE!</v>
      </c>
      <c r="AJ11" s="137" t="e">
        <f t="shared" si="24"/>
        <v>#VALUE!</v>
      </c>
      <c r="AK11" s="137" t="e">
        <f t="shared" si="25"/>
        <v>#VALUE!</v>
      </c>
      <c r="AL11" s="137" t="e">
        <f t="shared" si="26"/>
        <v>#VALUE!</v>
      </c>
      <c r="AM11" s="141" t="str">
        <f>IF(COUNTA(E11:F11:H11)&lt;3,"",(IF(AH11=TRUE,$AH$5,IF(AI11=TRUE,$AI$5,IF(AJ11=TRUE,$AJ$5,IF(AK11=TRUE,$AK$5,IF(AL11=TRUE,$AL$5,"Aucune")))))))</f>
        <v/>
      </c>
      <c r="AN11" s="137" t="e">
        <f t="shared" si="27"/>
        <v>#VALUE!</v>
      </c>
      <c r="AO11" s="137" t="e">
        <f t="shared" si="28"/>
        <v>#VALUE!</v>
      </c>
      <c r="AP11" s="137" t="e">
        <f t="shared" si="29"/>
        <v>#VALUE!</v>
      </c>
      <c r="AQ11" s="141" t="str">
        <f>IF(COUNTA(E11:F11:H11)&lt;3,"",(IF(AN11=TRUE,$AN$5,IF(AO11=TRUE,$AO$5,IF(AP11=TRUE,$AP$5,"Aucune action requise")))))</f>
        <v/>
      </c>
      <c r="AR11" s="137" t="e">
        <f t="shared" si="30"/>
        <v>#VALUE!</v>
      </c>
      <c r="AS11" s="137" t="e">
        <f t="shared" si="31"/>
        <v>#VALUE!</v>
      </c>
      <c r="AT11" s="137" t="e">
        <f t="shared" si="32"/>
        <v>#VALUE!</v>
      </c>
      <c r="AU11" s="137" t="e">
        <f t="shared" si="33"/>
        <v>#VALUE!</v>
      </c>
      <c r="AV11" s="141" t="str">
        <f>IF(COUNTA(E11:F11:H11)&lt;3,"",(IF(AR11=TRUE,$AR$5,IF(AS11=TRUE,$AS$5,IF(AT11=TRUE,$AT$5,IF(AU11=TRUE,$AU$5,"Aucun"))))))</f>
        <v/>
      </c>
      <c r="AW11" s="142"/>
      <c r="AX11" s="309"/>
      <c r="AY11" s="70"/>
    </row>
    <row r="12" spans="1:51" s="57" customFormat="1" ht="114" customHeight="1" x14ac:dyDescent="0.35">
      <c r="A12" s="56"/>
      <c r="B12" s="378" t="s">
        <v>168</v>
      </c>
      <c r="C12" s="386" t="s">
        <v>418</v>
      </c>
      <c r="D12" s="258"/>
      <c r="E12" s="258"/>
      <c r="F12" s="277"/>
      <c r="G12" s="277"/>
      <c r="H12" s="295"/>
      <c r="I12" s="295"/>
      <c r="J12" s="157" t="str">
        <f t="shared" si="0"/>
        <v/>
      </c>
      <c r="K12" s="158">
        <f t="shared" si="1"/>
        <v>0</v>
      </c>
      <c r="L12" s="158" t="b">
        <f t="shared" si="2"/>
        <v>0</v>
      </c>
      <c r="M12" s="158" t="b">
        <f t="shared" si="3"/>
        <v>0</v>
      </c>
      <c r="N12" s="158" t="b">
        <f t="shared" si="4"/>
        <v>0</v>
      </c>
      <c r="O12" s="158" t="b">
        <f t="shared" si="5"/>
        <v>0</v>
      </c>
      <c r="P12" s="158" t="b">
        <f t="shared" si="6"/>
        <v>0</v>
      </c>
      <c r="Q12" s="158" t="b">
        <f t="shared" si="7"/>
        <v>0</v>
      </c>
      <c r="R12" s="158" t="b">
        <f t="shared" si="8"/>
        <v>0</v>
      </c>
      <c r="S12" s="159" t="str">
        <f t="shared" si="9"/>
        <v/>
      </c>
      <c r="T12" s="160" t="str">
        <f t="shared" si="10"/>
        <v/>
      </c>
      <c r="U12" s="161" t="e">
        <f t="shared" si="11"/>
        <v>#VALUE!</v>
      </c>
      <c r="V12" s="158" t="e">
        <f t="shared" si="12"/>
        <v>#VALUE!</v>
      </c>
      <c r="W12" s="158" t="e">
        <f t="shared" si="13"/>
        <v>#VALUE!</v>
      </c>
      <c r="X12" s="158" t="e">
        <f t="shared" si="14"/>
        <v>#VALUE!</v>
      </c>
      <c r="Y12" s="158" t="e">
        <f t="shared" si="15"/>
        <v>#VALUE!</v>
      </c>
      <c r="Z12" s="158" t="e">
        <f t="shared" si="16"/>
        <v>#VALUE!</v>
      </c>
      <c r="AA12" s="162" t="str">
        <f>IF(COUNTA(E12:F12:H12)&lt;3,"",(IF(V12=TRUE,$V$5,IF(W12=TRUE,$W$5,IF(X12=TRUE,$X$5,IF(Y12=TRUE,$Y$5,"Non"))))))</f>
        <v/>
      </c>
      <c r="AB12" s="158" t="e">
        <f t="shared" si="17"/>
        <v>#VALUE!</v>
      </c>
      <c r="AC12" s="158" t="e">
        <f t="shared" si="18"/>
        <v>#VALUE!</v>
      </c>
      <c r="AD12" s="158" t="e">
        <f t="shared" si="19"/>
        <v>#VALUE!</v>
      </c>
      <c r="AE12" s="158" t="e">
        <f t="shared" si="20"/>
        <v>#VALUE!</v>
      </c>
      <c r="AF12" s="158" t="e">
        <f t="shared" si="21"/>
        <v>#VALUE!</v>
      </c>
      <c r="AG12" s="162" t="str">
        <f>IF(COUNTA(E12:F12:H12)&lt;3,"",(IF(AB12=TRUE,$AB$5,IF(AC12=TRUE,$AC$5,IF(AD12=TRUE,$AD$5,IF(AE12=TRUE,$AE$5,IF(AF12=TRUE,$AF$5,"Aucune")))))))</f>
        <v/>
      </c>
      <c r="AH12" s="158" t="e">
        <f t="shared" si="22"/>
        <v>#VALUE!</v>
      </c>
      <c r="AI12" s="158" t="e">
        <f t="shared" si="23"/>
        <v>#VALUE!</v>
      </c>
      <c r="AJ12" s="158" t="e">
        <f t="shared" si="24"/>
        <v>#VALUE!</v>
      </c>
      <c r="AK12" s="158" t="e">
        <f t="shared" si="25"/>
        <v>#VALUE!</v>
      </c>
      <c r="AL12" s="158" t="e">
        <f t="shared" si="26"/>
        <v>#VALUE!</v>
      </c>
      <c r="AM12" s="162" t="str">
        <f>IF(COUNTA(E12:F12:H12)&lt;3,"",(IF(AH12=TRUE,$AH$5,IF(AI12=TRUE,$AI$5,IF(AJ12=TRUE,$AJ$5,IF(AK12=TRUE,$AK$5,IF(AL12=TRUE,$AL$5,"Aucune")))))))</f>
        <v/>
      </c>
      <c r="AN12" s="158" t="e">
        <f t="shared" si="27"/>
        <v>#VALUE!</v>
      </c>
      <c r="AO12" s="158" t="e">
        <f t="shared" si="28"/>
        <v>#VALUE!</v>
      </c>
      <c r="AP12" s="158" t="e">
        <f t="shared" si="29"/>
        <v>#VALUE!</v>
      </c>
      <c r="AQ12" s="162" t="str">
        <f>IF(COUNTA(E12:F12:H12)&lt;3,"",(IF(AN12=TRUE,$AN$5,IF(AO12=TRUE,$AO$5,IF(AP12=TRUE,$AP$5,"Aucune action requise")))))</f>
        <v/>
      </c>
      <c r="AR12" s="158" t="e">
        <f t="shared" si="30"/>
        <v>#VALUE!</v>
      </c>
      <c r="AS12" s="158" t="e">
        <f t="shared" si="31"/>
        <v>#VALUE!</v>
      </c>
      <c r="AT12" s="158" t="e">
        <f t="shared" si="32"/>
        <v>#VALUE!</v>
      </c>
      <c r="AU12" s="158" t="e">
        <f t="shared" si="33"/>
        <v>#VALUE!</v>
      </c>
      <c r="AV12" s="162" t="str">
        <f>IF(COUNTA(E12:F12:H12)&lt;3,"",(IF(AR12=TRUE,$AR$5,IF(AS12=TRUE,$AS$5,IF(AT12=TRUE,$AT$5,IF(AU12=TRUE,$AU$5,"Aucun"))))))</f>
        <v/>
      </c>
      <c r="AW12" s="163"/>
      <c r="AX12" s="313"/>
      <c r="AY12" s="67"/>
    </row>
    <row r="13" spans="1:51" s="57" customFormat="1" ht="114" customHeight="1" x14ac:dyDescent="0.35">
      <c r="A13" s="56"/>
      <c r="B13" s="374" t="s">
        <v>169</v>
      </c>
      <c r="C13" s="380" t="s">
        <v>419</v>
      </c>
      <c r="D13" s="255"/>
      <c r="E13" s="255"/>
      <c r="F13" s="273"/>
      <c r="G13" s="273"/>
      <c r="H13" s="291"/>
      <c r="I13" s="291"/>
      <c r="J13" s="136" t="str">
        <f t="shared" si="0"/>
        <v/>
      </c>
      <c r="K13" s="137">
        <f t="shared" si="1"/>
        <v>0</v>
      </c>
      <c r="L13" s="137" t="b">
        <f t="shared" si="2"/>
        <v>0</v>
      </c>
      <c r="M13" s="137" t="b">
        <f t="shared" si="3"/>
        <v>0</v>
      </c>
      <c r="N13" s="137" t="b">
        <f t="shared" si="4"/>
        <v>0</v>
      </c>
      <c r="O13" s="137" t="b">
        <f t="shared" si="5"/>
        <v>0</v>
      </c>
      <c r="P13" s="137" t="b">
        <f t="shared" si="6"/>
        <v>0</v>
      </c>
      <c r="Q13" s="137" t="b">
        <f t="shared" si="7"/>
        <v>0</v>
      </c>
      <c r="R13" s="137" t="b">
        <f t="shared" si="8"/>
        <v>0</v>
      </c>
      <c r="S13" s="138" t="str">
        <f t="shared" si="9"/>
        <v/>
      </c>
      <c r="T13" s="139" t="str">
        <f t="shared" si="10"/>
        <v/>
      </c>
      <c r="U13" s="140" t="e">
        <f t="shared" si="11"/>
        <v>#VALUE!</v>
      </c>
      <c r="V13" s="137" t="e">
        <f t="shared" si="12"/>
        <v>#VALUE!</v>
      </c>
      <c r="W13" s="137" t="e">
        <f t="shared" si="13"/>
        <v>#VALUE!</v>
      </c>
      <c r="X13" s="137" t="e">
        <f t="shared" si="14"/>
        <v>#VALUE!</v>
      </c>
      <c r="Y13" s="137" t="e">
        <f t="shared" si="15"/>
        <v>#VALUE!</v>
      </c>
      <c r="Z13" s="137" t="e">
        <f t="shared" si="16"/>
        <v>#VALUE!</v>
      </c>
      <c r="AA13" s="141" t="str">
        <f>IF(COUNTA(E13:F13:H13)&lt;3,"",(IF(V13=TRUE,$V$5,IF(W13=TRUE,$W$5,IF(X13=TRUE,$X$5,IF(Y13=TRUE,$Y$5,"Non"))))))</f>
        <v/>
      </c>
      <c r="AB13" s="137" t="e">
        <f t="shared" si="17"/>
        <v>#VALUE!</v>
      </c>
      <c r="AC13" s="137" t="e">
        <f t="shared" si="18"/>
        <v>#VALUE!</v>
      </c>
      <c r="AD13" s="137" t="e">
        <f t="shared" si="19"/>
        <v>#VALUE!</v>
      </c>
      <c r="AE13" s="137" t="e">
        <f t="shared" si="20"/>
        <v>#VALUE!</v>
      </c>
      <c r="AF13" s="137" t="e">
        <f t="shared" si="21"/>
        <v>#VALUE!</v>
      </c>
      <c r="AG13" s="141" t="str">
        <f>IF(COUNTA(E13:F13:H13)&lt;3,"",(IF(AB13=TRUE,$AB$5,IF(AC13=TRUE,$AC$5,IF(AD13=TRUE,$AD$5,IF(AE13=TRUE,$AE$5,IF(AF13=TRUE,$AF$5,"Aucune")))))))</f>
        <v/>
      </c>
      <c r="AH13" s="137" t="e">
        <f t="shared" si="22"/>
        <v>#VALUE!</v>
      </c>
      <c r="AI13" s="137" t="e">
        <f t="shared" si="23"/>
        <v>#VALUE!</v>
      </c>
      <c r="AJ13" s="137" t="e">
        <f t="shared" si="24"/>
        <v>#VALUE!</v>
      </c>
      <c r="AK13" s="137" t="e">
        <f t="shared" si="25"/>
        <v>#VALUE!</v>
      </c>
      <c r="AL13" s="137" t="e">
        <f t="shared" si="26"/>
        <v>#VALUE!</v>
      </c>
      <c r="AM13" s="141" t="str">
        <f>IF(COUNTA(E13:F13:H13)&lt;3,"",(IF(AH13=TRUE,$AH$5,IF(AI13=TRUE,$AI$5,IF(AJ13=TRUE,$AJ$5,IF(AK13=TRUE,$AK$5,IF(AL13=TRUE,$AL$5,"Aucune")))))))</f>
        <v/>
      </c>
      <c r="AN13" s="137" t="e">
        <f t="shared" si="27"/>
        <v>#VALUE!</v>
      </c>
      <c r="AO13" s="137" t="e">
        <f t="shared" si="28"/>
        <v>#VALUE!</v>
      </c>
      <c r="AP13" s="137" t="e">
        <f t="shared" si="29"/>
        <v>#VALUE!</v>
      </c>
      <c r="AQ13" s="141" t="str">
        <f>IF(COUNTA(E13:F13:H13)&lt;3,"",(IF(AN13=TRUE,$AN$5,IF(AO13=TRUE,$AO$5,IF(AP13=TRUE,$AP$5,"Aucune action requise")))))</f>
        <v/>
      </c>
      <c r="AR13" s="137" t="e">
        <f t="shared" si="30"/>
        <v>#VALUE!</v>
      </c>
      <c r="AS13" s="137" t="e">
        <f t="shared" si="31"/>
        <v>#VALUE!</v>
      </c>
      <c r="AT13" s="137" t="e">
        <f t="shared" si="32"/>
        <v>#VALUE!</v>
      </c>
      <c r="AU13" s="137" t="e">
        <f t="shared" si="33"/>
        <v>#VALUE!</v>
      </c>
      <c r="AV13" s="141" t="str">
        <f>IF(COUNTA(E13:F13:H13)&lt;3,"",(IF(AR13=TRUE,$AR$5,IF(AS13=TRUE,$AS$5,IF(AT13=TRUE,$AT$5,IF(AU13=TRUE,$AU$5,"Aucun"))))))</f>
        <v/>
      </c>
      <c r="AW13" s="142"/>
      <c r="AX13" s="309"/>
      <c r="AY13" s="70"/>
    </row>
    <row r="14" spans="1:51" s="57" customFormat="1" ht="114" customHeight="1" thickBot="1" x14ac:dyDescent="0.4">
      <c r="A14" s="56"/>
      <c r="B14" s="376" t="s">
        <v>170</v>
      </c>
      <c r="C14" s="382" t="s">
        <v>420</v>
      </c>
      <c r="D14" s="262"/>
      <c r="E14" s="262"/>
      <c r="F14" s="280"/>
      <c r="G14" s="280"/>
      <c r="H14" s="298"/>
      <c r="I14" s="298"/>
      <c r="J14" s="192" t="str">
        <f t="shared" si="0"/>
        <v/>
      </c>
      <c r="K14" s="215">
        <f t="shared" si="1"/>
        <v>0</v>
      </c>
      <c r="L14" s="215" t="b">
        <f t="shared" si="2"/>
        <v>0</v>
      </c>
      <c r="M14" s="215" t="b">
        <f t="shared" si="3"/>
        <v>0</v>
      </c>
      <c r="N14" s="215" t="b">
        <f t="shared" si="4"/>
        <v>0</v>
      </c>
      <c r="O14" s="215" t="b">
        <f t="shared" si="5"/>
        <v>0</v>
      </c>
      <c r="P14" s="215" t="b">
        <f t="shared" si="6"/>
        <v>0</v>
      </c>
      <c r="Q14" s="215" t="b">
        <f t="shared" si="7"/>
        <v>0</v>
      </c>
      <c r="R14" s="215" t="b">
        <f t="shared" si="8"/>
        <v>0</v>
      </c>
      <c r="S14" s="216" t="str">
        <f t="shared" si="9"/>
        <v/>
      </c>
      <c r="T14" s="217" t="str">
        <f t="shared" si="10"/>
        <v/>
      </c>
      <c r="U14" s="218" t="e">
        <f t="shared" si="11"/>
        <v>#VALUE!</v>
      </c>
      <c r="V14" s="215" t="e">
        <f t="shared" si="12"/>
        <v>#VALUE!</v>
      </c>
      <c r="W14" s="215" t="e">
        <f t="shared" si="13"/>
        <v>#VALUE!</v>
      </c>
      <c r="X14" s="215" t="e">
        <f t="shared" si="14"/>
        <v>#VALUE!</v>
      </c>
      <c r="Y14" s="215" t="e">
        <f t="shared" si="15"/>
        <v>#VALUE!</v>
      </c>
      <c r="Z14" s="215" t="e">
        <f t="shared" si="16"/>
        <v>#VALUE!</v>
      </c>
      <c r="AA14" s="219" t="str">
        <f>IF(COUNTA(E14:F14:H14)&lt;3,"",(IF(V14=TRUE,$V$5,IF(W14=TRUE,$W$5,IF(X14=TRUE,$X$5,IF(Y14=TRUE,$Y$5,"Non"))))))</f>
        <v/>
      </c>
      <c r="AB14" s="215" t="e">
        <f t="shared" si="17"/>
        <v>#VALUE!</v>
      </c>
      <c r="AC14" s="215" t="e">
        <f t="shared" si="18"/>
        <v>#VALUE!</v>
      </c>
      <c r="AD14" s="215" t="e">
        <f t="shared" si="19"/>
        <v>#VALUE!</v>
      </c>
      <c r="AE14" s="215" t="e">
        <f t="shared" si="20"/>
        <v>#VALUE!</v>
      </c>
      <c r="AF14" s="215" t="e">
        <f t="shared" si="21"/>
        <v>#VALUE!</v>
      </c>
      <c r="AG14" s="219" t="str">
        <f>IF(COUNTA(E14:F14:H14)&lt;3,"",(IF(AB14=TRUE,$AB$5,IF(AC14=TRUE,$AC$5,IF(AD14=TRUE,$AD$5,IF(AE14=TRUE,$AE$5,IF(AF14=TRUE,$AF$5,"Aucune")))))))</f>
        <v/>
      </c>
      <c r="AH14" s="215" t="e">
        <f t="shared" si="22"/>
        <v>#VALUE!</v>
      </c>
      <c r="AI14" s="215" t="e">
        <f t="shared" si="23"/>
        <v>#VALUE!</v>
      </c>
      <c r="AJ14" s="215" t="e">
        <f t="shared" si="24"/>
        <v>#VALUE!</v>
      </c>
      <c r="AK14" s="215" t="e">
        <f t="shared" si="25"/>
        <v>#VALUE!</v>
      </c>
      <c r="AL14" s="215" t="e">
        <f t="shared" si="26"/>
        <v>#VALUE!</v>
      </c>
      <c r="AM14" s="219" t="str">
        <f>IF(COUNTA(E14:F14:H14)&lt;3,"",(IF(AH14=TRUE,$AH$5,IF(AI14=TRUE,$AI$5,IF(AJ14=TRUE,$AJ$5,IF(AK14=TRUE,$AK$5,IF(AL14=TRUE,$AL$5,"Aucune")))))))</f>
        <v/>
      </c>
      <c r="AN14" s="215" t="e">
        <f t="shared" si="27"/>
        <v>#VALUE!</v>
      </c>
      <c r="AO14" s="215" t="e">
        <f t="shared" si="28"/>
        <v>#VALUE!</v>
      </c>
      <c r="AP14" s="215" t="e">
        <f t="shared" si="29"/>
        <v>#VALUE!</v>
      </c>
      <c r="AQ14" s="219" t="str">
        <f>IF(COUNTA(E14:F14:H14)&lt;3,"",(IF(AN14=TRUE,$AN$5,IF(AO14=TRUE,$AO$5,IF(AP14=TRUE,$AP$5,"Aucune action requise")))))</f>
        <v/>
      </c>
      <c r="AR14" s="215" t="e">
        <f t="shared" si="30"/>
        <v>#VALUE!</v>
      </c>
      <c r="AS14" s="215" t="e">
        <f t="shared" si="31"/>
        <v>#VALUE!</v>
      </c>
      <c r="AT14" s="215" t="e">
        <f t="shared" si="32"/>
        <v>#VALUE!</v>
      </c>
      <c r="AU14" s="215" t="e">
        <f t="shared" si="33"/>
        <v>#VALUE!</v>
      </c>
      <c r="AV14" s="219" t="str">
        <f>IF(COUNTA(E14:F14:H14)&lt;3,"",(IF(AR14=TRUE,$AR$5,IF(AS14=TRUE,$AS$5,IF(AT14=TRUE,$AT$5,IF(AU14=TRUE,$AU$5,"Aucun"))))))</f>
        <v/>
      </c>
      <c r="AW14" s="220"/>
      <c r="AX14" s="316"/>
      <c r="AY14" s="166"/>
    </row>
    <row r="15" spans="1:51" ht="114" customHeight="1" x14ac:dyDescent="0.25">
      <c r="B15" s="377" t="s">
        <v>171</v>
      </c>
      <c r="C15" s="395" t="s">
        <v>421</v>
      </c>
      <c r="D15" s="257"/>
      <c r="E15" s="257"/>
      <c r="F15" s="276"/>
      <c r="G15" s="276"/>
      <c r="H15" s="294"/>
      <c r="I15" s="294"/>
      <c r="J15" s="200" t="str">
        <f t="shared" si="0"/>
        <v/>
      </c>
      <c r="K15" s="201">
        <f t="shared" si="1"/>
        <v>0</v>
      </c>
      <c r="L15" s="201" t="b">
        <f t="shared" si="2"/>
        <v>0</v>
      </c>
      <c r="M15" s="201" t="b">
        <f t="shared" si="3"/>
        <v>0</v>
      </c>
      <c r="N15" s="201" t="b">
        <f t="shared" si="4"/>
        <v>0</v>
      </c>
      <c r="O15" s="201" t="b">
        <f t="shared" si="5"/>
        <v>0</v>
      </c>
      <c r="P15" s="201" t="b">
        <f t="shared" si="6"/>
        <v>0</v>
      </c>
      <c r="Q15" s="201" t="b">
        <f t="shared" si="7"/>
        <v>0</v>
      </c>
      <c r="R15" s="201" t="b">
        <f t="shared" si="8"/>
        <v>0</v>
      </c>
      <c r="S15" s="202" t="str">
        <f t="shared" si="9"/>
        <v/>
      </c>
      <c r="T15" s="203" t="str">
        <f t="shared" si="10"/>
        <v/>
      </c>
      <c r="U15" s="204" t="e">
        <f t="shared" si="11"/>
        <v>#VALUE!</v>
      </c>
      <c r="V15" s="201" t="e">
        <f t="shared" si="12"/>
        <v>#VALUE!</v>
      </c>
      <c r="W15" s="201" t="e">
        <f t="shared" si="13"/>
        <v>#VALUE!</v>
      </c>
      <c r="X15" s="201" t="e">
        <f t="shared" si="14"/>
        <v>#VALUE!</v>
      </c>
      <c r="Y15" s="201" t="e">
        <f t="shared" si="15"/>
        <v>#VALUE!</v>
      </c>
      <c r="Z15" s="201" t="e">
        <f t="shared" si="16"/>
        <v>#VALUE!</v>
      </c>
      <c r="AA15" s="205" t="str">
        <f>IF(COUNTA(E15:F15:H15)&lt;3,"",(IF(V15=TRUE,$V$5,IF(W15=TRUE,$W$5,IF(X15=TRUE,$X$5,IF(Y15=TRUE,$Y$5,"Non"))))))</f>
        <v/>
      </c>
      <c r="AB15" s="201" t="e">
        <f t="shared" si="17"/>
        <v>#VALUE!</v>
      </c>
      <c r="AC15" s="201" t="e">
        <f t="shared" si="18"/>
        <v>#VALUE!</v>
      </c>
      <c r="AD15" s="201" t="e">
        <f t="shared" si="19"/>
        <v>#VALUE!</v>
      </c>
      <c r="AE15" s="201" t="e">
        <f t="shared" si="20"/>
        <v>#VALUE!</v>
      </c>
      <c r="AF15" s="201" t="e">
        <f t="shared" si="21"/>
        <v>#VALUE!</v>
      </c>
      <c r="AG15" s="205" t="str">
        <f>IF(COUNTA(E15:F15:H15)&lt;3,"",(IF(AB15=TRUE,$AB$5,IF(AC15=TRUE,$AC$5,IF(AD15=TRUE,$AD$5,IF(AE15=TRUE,$AE$5,IF(AF15=TRUE,$AF$5,"Aucune")))))))</f>
        <v/>
      </c>
      <c r="AH15" s="201" t="e">
        <f t="shared" si="22"/>
        <v>#VALUE!</v>
      </c>
      <c r="AI15" s="201" t="e">
        <f t="shared" si="23"/>
        <v>#VALUE!</v>
      </c>
      <c r="AJ15" s="201" t="e">
        <f t="shared" si="24"/>
        <v>#VALUE!</v>
      </c>
      <c r="AK15" s="201" t="e">
        <f t="shared" si="25"/>
        <v>#VALUE!</v>
      </c>
      <c r="AL15" s="201" t="e">
        <f t="shared" si="26"/>
        <v>#VALUE!</v>
      </c>
      <c r="AM15" s="205" t="str">
        <f>IF(COUNTA(E15:F15:H15)&lt;3,"",(IF(AH15=TRUE,$AH$5,IF(AI15=TRUE,$AI$5,IF(AJ15=TRUE,$AJ$5,IF(AK15=TRUE,$AK$5,IF(AL15=TRUE,$AL$5,"Aucune")))))))</f>
        <v/>
      </c>
      <c r="AN15" s="201" t="e">
        <f t="shared" si="27"/>
        <v>#VALUE!</v>
      </c>
      <c r="AO15" s="201" t="e">
        <f t="shared" si="28"/>
        <v>#VALUE!</v>
      </c>
      <c r="AP15" s="201" t="e">
        <f t="shared" si="29"/>
        <v>#VALUE!</v>
      </c>
      <c r="AQ15" s="205" t="str">
        <f>IF(COUNTA(E15:F15:H15)&lt;3,"",(IF(AN15=TRUE,$AN$5,IF(AO15=TRUE,$AO$5,IF(AP15=TRUE,$AP$5,"Aucune action requise")))))</f>
        <v/>
      </c>
      <c r="AR15" s="201" t="e">
        <f t="shared" si="30"/>
        <v>#VALUE!</v>
      </c>
      <c r="AS15" s="201" t="e">
        <f t="shared" si="31"/>
        <v>#VALUE!</v>
      </c>
      <c r="AT15" s="201" t="e">
        <f t="shared" si="32"/>
        <v>#VALUE!</v>
      </c>
      <c r="AU15" s="201" t="e">
        <f t="shared" si="33"/>
        <v>#VALUE!</v>
      </c>
      <c r="AV15" s="205" t="str">
        <f>IF(COUNTA(E15:F15:H15)&lt;3,"",(IF(AR15=TRUE,$AR$5,IF(AS15=TRUE,$AS$5,IF(AT15=TRUE,$AT$5,IF(AU15=TRUE,$AU$5,"Aucun"))))))</f>
        <v/>
      </c>
      <c r="AW15" s="206"/>
      <c r="AX15" s="312"/>
      <c r="AY15" s="66"/>
    </row>
    <row r="16" spans="1:51" ht="114" customHeight="1" x14ac:dyDescent="0.25">
      <c r="B16" s="374" t="s">
        <v>172</v>
      </c>
      <c r="C16" s="380" t="s">
        <v>422</v>
      </c>
      <c r="D16" s="255"/>
      <c r="E16" s="255"/>
      <c r="F16" s="273"/>
      <c r="G16" s="273"/>
      <c r="H16" s="291"/>
      <c r="I16" s="291"/>
      <c r="J16" s="136" t="str">
        <f t="shared" si="0"/>
        <v/>
      </c>
      <c r="K16" s="137">
        <f t="shared" si="1"/>
        <v>0</v>
      </c>
      <c r="L16" s="137" t="b">
        <f t="shared" si="2"/>
        <v>0</v>
      </c>
      <c r="M16" s="137" t="b">
        <f t="shared" si="3"/>
        <v>0</v>
      </c>
      <c r="N16" s="137" t="b">
        <f t="shared" si="4"/>
        <v>0</v>
      </c>
      <c r="O16" s="137" t="b">
        <f t="shared" si="5"/>
        <v>0</v>
      </c>
      <c r="P16" s="137" t="b">
        <f t="shared" si="6"/>
        <v>0</v>
      </c>
      <c r="Q16" s="137" t="b">
        <f t="shared" si="7"/>
        <v>0</v>
      </c>
      <c r="R16" s="137" t="b">
        <f t="shared" si="8"/>
        <v>0</v>
      </c>
      <c r="S16" s="138" t="str">
        <f t="shared" si="9"/>
        <v/>
      </c>
      <c r="T16" s="139" t="str">
        <f t="shared" si="10"/>
        <v/>
      </c>
      <c r="U16" s="140" t="e">
        <f t="shared" si="11"/>
        <v>#VALUE!</v>
      </c>
      <c r="V16" s="137" t="e">
        <f t="shared" si="12"/>
        <v>#VALUE!</v>
      </c>
      <c r="W16" s="137" t="e">
        <f t="shared" si="13"/>
        <v>#VALUE!</v>
      </c>
      <c r="X16" s="137" t="e">
        <f t="shared" si="14"/>
        <v>#VALUE!</v>
      </c>
      <c r="Y16" s="137" t="e">
        <f t="shared" si="15"/>
        <v>#VALUE!</v>
      </c>
      <c r="Z16" s="137" t="e">
        <f t="shared" si="16"/>
        <v>#VALUE!</v>
      </c>
      <c r="AA16" s="141" t="str">
        <f>IF(COUNTA(E16:F16:H16)&lt;3,"",(IF(V16=TRUE,$V$5,IF(W16=TRUE,$W$5,IF(X16=TRUE,$X$5,IF(Y16=TRUE,$Y$5,"Non"))))))</f>
        <v/>
      </c>
      <c r="AB16" s="137" t="e">
        <f t="shared" si="17"/>
        <v>#VALUE!</v>
      </c>
      <c r="AC16" s="137" t="e">
        <f t="shared" si="18"/>
        <v>#VALUE!</v>
      </c>
      <c r="AD16" s="137" t="e">
        <f t="shared" si="19"/>
        <v>#VALUE!</v>
      </c>
      <c r="AE16" s="137" t="e">
        <f t="shared" si="20"/>
        <v>#VALUE!</v>
      </c>
      <c r="AF16" s="137" t="e">
        <f t="shared" si="21"/>
        <v>#VALUE!</v>
      </c>
      <c r="AG16" s="141" t="str">
        <f>IF(COUNTA(E16:F16:H16)&lt;3,"",(IF(AB16=TRUE,$AB$5,IF(AC16=TRUE,$AC$5,IF(AD16=TRUE,$AD$5,IF(AE16=TRUE,$AE$5,IF(AF16=TRUE,$AF$5,"Aucune")))))))</f>
        <v/>
      </c>
      <c r="AH16" s="137" t="e">
        <f t="shared" si="22"/>
        <v>#VALUE!</v>
      </c>
      <c r="AI16" s="137" t="e">
        <f t="shared" si="23"/>
        <v>#VALUE!</v>
      </c>
      <c r="AJ16" s="137" t="e">
        <f t="shared" si="24"/>
        <v>#VALUE!</v>
      </c>
      <c r="AK16" s="137" t="e">
        <f t="shared" si="25"/>
        <v>#VALUE!</v>
      </c>
      <c r="AL16" s="137" t="e">
        <f t="shared" si="26"/>
        <v>#VALUE!</v>
      </c>
      <c r="AM16" s="141" t="str">
        <f>IF(COUNTA(E16:F16:H16)&lt;3,"",(IF(AH16=TRUE,$AH$5,IF(AI16=TRUE,$AI$5,IF(AJ16=TRUE,$AJ$5,IF(AK16=TRUE,$AK$5,IF(AL16=TRUE,$AL$5,"Aucune")))))))</f>
        <v/>
      </c>
      <c r="AN16" s="137" t="e">
        <f t="shared" si="27"/>
        <v>#VALUE!</v>
      </c>
      <c r="AO16" s="137" t="e">
        <f t="shared" si="28"/>
        <v>#VALUE!</v>
      </c>
      <c r="AP16" s="137" t="e">
        <f t="shared" si="29"/>
        <v>#VALUE!</v>
      </c>
      <c r="AQ16" s="141" t="str">
        <f>IF(COUNTA(E16:F16:H16)&lt;3,"",(IF(AN16=TRUE,$AN$5,IF(AO16=TRUE,$AO$5,IF(AP16=TRUE,$AP$5,"Aucune action requise")))))</f>
        <v/>
      </c>
      <c r="AR16" s="137" t="e">
        <f t="shared" si="30"/>
        <v>#VALUE!</v>
      </c>
      <c r="AS16" s="137" t="e">
        <f t="shared" si="31"/>
        <v>#VALUE!</v>
      </c>
      <c r="AT16" s="137" t="e">
        <f t="shared" si="32"/>
        <v>#VALUE!</v>
      </c>
      <c r="AU16" s="137" t="e">
        <f t="shared" si="33"/>
        <v>#VALUE!</v>
      </c>
      <c r="AV16" s="141" t="str">
        <f>IF(COUNTA(E16:F16:H16)&lt;3,"",(IF(AR16=TRUE,$AR$5,IF(AS16=TRUE,$AS$5,IF(AT16=TRUE,$AT$5,IF(AU16=TRUE,$AU$5,"Aucun"))))))</f>
        <v/>
      </c>
      <c r="AW16" s="142"/>
      <c r="AX16" s="309"/>
      <c r="AY16" s="70"/>
    </row>
    <row r="17" spans="2:51" ht="134.25" customHeight="1" thickBot="1" x14ac:dyDescent="0.3">
      <c r="B17" s="378" t="s">
        <v>173</v>
      </c>
      <c r="C17" s="386" t="s">
        <v>423</v>
      </c>
      <c r="D17" s="258"/>
      <c r="E17" s="258"/>
      <c r="F17" s="277"/>
      <c r="G17" s="277"/>
      <c r="H17" s="295"/>
      <c r="I17" s="295"/>
      <c r="J17" s="136" t="str">
        <f t="shared" si="0"/>
        <v/>
      </c>
      <c r="K17" s="158">
        <f t="shared" si="1"/>
        <v>0</v>
      </c>
      <c r="L17" s="158" t="b">
        <f t="shared" si="2"/>
        <v>0</v>
      </c>
      <c r="M17" s="158" t="b">
        <f t="shared" si="3"/>
        <v>0</v>
      </c>
      <c r="N17" s="158" t="b">
        <f t="shared" si="4"/>
        <v>0</v>
      </c>
      <c r="O17" s="158" t="b">
        <f t="shared" si="5"/>
        <v>0</v>
      </c>
      <c r="P17" s="158" t="b">
        <f t="shared" si="6"/>
        <v>0</v>
      </c>
      <c r="Q17" s="158" t="b">
        <f t="shared" si="7"/>
        <v>0</v>
      </c>
      <c r="R17" s="158" t="b">
        <f t="shared" si="8"/>
        <v>0</v>
      </c>
      <c r="S17" s="159" t="str">
        <f t="shared" si="9"/>
        <v/>
      </c>
      <c r="T17" s="160" t="str">
        <f t="shared" si="10"/>
        <v/>
      </c>
      <c r="U17" s="161" t="e">
        <f t="shared" si="11"/>
        <v>#VALUE!</v>
      </c>
      <c r="V17" s="158" t="e">
        <f t="shared" si="12"/>
        <v>#VALUE!</v>
      </c>
      <c r="W17" s="158" t="e">
        <f t="shared" si="13"/>
        <v>#VALUE!</v>
      </c>
      <c r="X17" s="158" t="e">
        <f t="shared" si="14"/>
        <v>#VALUE!</v>
      </c>
      <c r="Y17" s="158" t="e">
        <f t="shared" si="15"/>
        <v>#VALUE!</v>
      </c>
      <c r="Z17" s="158" t="e">
        <f t="shared" si="16"/>
        <v>#VALUE!</v>
      </c>
      <c r="AA17" s="162" t="str">
        <f>IF(COUNTA(E17:F17:H17)&lt;3,"",(IF(V17=TRUE,$V$5,IF(W17=TRUE,$W$5,IF(X17=TRUE,$X$5,IF(Y17=TRUE,$Y$5,"Non"))))))</f>
        <v/>
      </c>
      <c r="AB17" s="158" t="e">
        <f t="shared" si="17"/>
        <v>#VALUE!</v>
      </c>
      <c r="AC17" s="158" t="e">
        <f t="shared" si="18"/>
        <v>#VALUE!</v>
      </c>
      <c r="AD17" s="158" t="e">
        <f t="shared" si="19"/>
        <v>#VALUE!</v>
      </c>
      <c r="AE17" s="158" t="e">
        <f t="shared" si="20"/>
        <v>#VALUE!</v>
      </c>
      <c r="AF17" s="158" t="e">
        <f t="shared" si="21"/>
        <v>#VALUE!</v>
      </c>
      <c r="AG17" s="162" t="str">
        <f>IF(COUNTA(E17:F17:H17)&lt;3,"",(IF(AB17=TRUE,$AB$5,IF(AC17=TRUE,$AC$5,IF(AD17=TRUE,$AD$5,IF(AE17=TRUE,$AE$5,IF(AF17=TRUE,$AF$5,"Aucune")))))))</f>
        <v/>
      </c>
      <c r="AH17" s="158" t="e">
        <f t="shared" si="22"/>
        <v>#VALUE!</v>
      </c>
      <c r="AI17" s="158" t="e">
        <f t="shared" si="23"/>
        <v>#VALUE!</v>
      </c>
      <c r="AJ17" s="158" t="e">
        <f t="shared" si="24"/>
        <v>#VALUE!</v>
      </c>
      <c r="AK17" s="158" t="e">
        <f t="shared" si="25"/>
        <v>#VALUE!</v>
      </c>
      <c r="AL17" s="158" t="e">
        <f t="shared" si="26"/>
        <v>#VALUE!</v>
      </c>
      <c r="AM17" s="162" t="str">
        <f>IF(COUNTA(E17:F17:H17)&lt;3,"",(IF(AH17=TRUE,$AH$5,IF(AI17=TRUE,$AI$5,IF(AJ17=TRUE,$AJ$5,IF(AK17=TRUE,$AK$5,IF(AL17=TRUE,$AL$5,"Aucune")))))))</f>
        <v/>
      </c>
      <c r="AN17" s="158" t="e">
        <f t="shared" si="27"/>
        <v>#VALUE!</v>
      </c>
      <c r="AO17" s="158" t="e">
        <f t="shared" si="28"/>
        <v>#VALUE!</v>
      </c>
      <c r="AP17" s="158" t="e">
        <f t="shared" si="29"/>
        <v>#VALUE!</v>
      </c>
      <c r="AQ17" s="162" t="str">
        <f>IF(COUNTA(E17:F17:H17)&lt;3,"",(IF(AN17=TRUE,$AN$5,IF(AO17=TRUE,$AO$5,IF(AP17=TRUE,$AP$5,"Aucune action requise")))))</f>
        <v/>
      </c>
      <c r="AR17" s="158" t="e">
        <f t="shared" si="30"/>
        <v>#VALUE!</v>
      </c>
      <c r="AS17" s="158" t="e">
        <f t="shared" si="31"/>
        <v>#VALUE!</v>
      </c>
      <c r="AT17" s="158" t="e">
        <f t="shared" si="32"/>
        <v>#VALUE!</v>
      </c>
      <c r="AU17" s="158" t="e">
        <f t="shared" si="33"/>
        <v>#VALUE!</v>
      </c>
      <c r="AV17" s="162" t="str">
        <f>IF(COUNTA(E17:F17:H17)&lt;3,"",(IF(AR17=TRUE,$AR$5,IF(AS17=TRUE,$AS$5,IF(AT17=TRUE,$AT$5,IF(AU17=TRUE,$AU$5,"Aucun"))))))</f>
        <v/>
      </c>
      <c r="AW17" s="163"/>
      <c r="AX17" s="313"/>
      <c r="AY17" s="68"/>
    </row>
  </sheetData>
  <mergeCells count="8">
    <mergeCell ref="B2:G2"/>
    <mergeCell ref="B6:AY6"/>
    <mergeCell ref="B3:AY3"/>
    <mergeCell ref="B4:C5"/>
    <mergeCell ref="D4:E4"/>
    <mergeCell ref="F4:G4"/>
    <mergeCell ref="H4:I4"/>
    <mergeCell ref="AX4:AY4"/>
  </mergeCells>
  <conditionalFormatting sqref="A4 I7:I14">
    <cfRule type="expression" dxfId="6204" priority="460" stopIfTrue="1">
      <formula>ISTEXT(A4)</formula>
    </cfRule>
    <cfRule type="expression" dxfId="6203" priority="461">
      <formula>FIND("Agir",B4)</formula>
    </cfRule>
    <cfRule type="expression" dxfId="6202" priority="462">
      <formula>FIND("Réagir",B4)</formula>
    </cfRule>
  </conditionalFormatting>
  <conditionalFormatting sqref="A4">
    <cfRule type="expression" dxfId="6201" priority="457" stopIfTrue="1">
      <formula>ISTEXT(A4)</formula>
    </cfRule>
    <cfRule type="expression" dxfId="6200" priority="458">
      <formula>FIND("Agir",B4)</formula>
    </cfRule>
    <cfRule type="expression" dxfId="6199" priority="459">
      <formula>FIND("Réagir",B4)</formula>
    </cfRule>
  </conditionalFormatting>
  <conditionalFormatting sqref="A4">
    <cfRule type="expression" dxfId="6198" priority="454" stopIfTrue="1">
      <formula>ISTEXT(A4)</formula>
    </cfRule>
    <cfRule type="expression" dxfId="6197" priority="455">
      <formula>FIND("Agir",B4)</formula>
    </cfRule>
    <cfRule type="expression" dxfId="6196" priority="456">
      <formula>FIND("Réagir",B4)</formula>
    </cfRule>
  </conditionalFormatting>
  <conditionalFormatting sqref="I7 AA7:AA14 AG7:AG14 AM7:AM14 AQ7:AQ14 AV7:AY14 I8:J14">
    <cfRule type="containsText" dxfId="6195" priority="451" stopIfTrue="1" operator="containsText" text="Première">
      <formula>NOT(ISERROR(SEARCH("Première",I7)))</formula>
    </cfRule>
    <cfRule type="containsText" dxfId="6194" priority="452" stopIfTrue="1" operator="containsText" text="Seconde">
      <formula>NOT(ISERROR(SEARCH("Seconde",I7)))</formula>
    </cfRule>
    <cfRule type="containsText" dxfId="6193" priority="453" stopIfTrue="1" operator="containsText" text="Terme">
      <formula>NOT(ISERROR(SEARCH("Terme",I7)))</formula>
    </cfRule>
  </conditionalFormatting>
  <conditionalFormatting sqref="F7:F14">
    <cfRule type="expression" dxfId="6192" priority="449" stopIfTrue="1">
      <formula>ISTEXT(F7)</formula>
    </cfRule>
    <cfRule type="expression" dxfId="6191" priority="450">
      <formula>FIND("Conforter",I7)</formula>
    </cfRule>
  </conditionalFormatting>
  <conditionalFormatting sqref="G7:G14">
    <cfRule type="expression" dxfId="6190" priority="446" stopIfTrue="1">
      <formula>ISTEXT(G7)</formula>
    </cfRule>
    <cfRule type="expression" dxfId="6189" priority="447">
      <formula>FIND("Agir",I7)</formula>
    </cfRule>
    <cfRule type="expression" dxfId="6188" priority="448">
      <formula>FIND("Réagir",I7)</formula>
    </cfRule>
  </conditionalFormatting>
  <conditionalFormatting sqref="G7:H14">
    <cfRule type="expression" dxfId="6187" priority="444" stopIfTrue="1">
      <formula>ISTEXT(G7)</formula>
    </cfRule>
    <cfRule type="expression" dxfId="6186" priority="445">
      <formula>FIND("Conforter",J7)</formula>
    </cfRule>
  </conditionalFormatting>
  <conditionalFormatting sqref="J8:J14">
    <cfRule type="containsText" dxfId="6185" priority="443" stopIfTrue="1" operator="containsText" text="Non">
      <formula>NOT(ISERROR(SEARCH("Non",J8)))</formula>
    </cfRule>
  </conditionalFormatting>
  <conditionalFormatting sqref="I9">
    <cfRule type="expression" dxfId="6184" priority="440" stopIfTrue="1">
      <formula>ISTEXT(I9)</formula>
    </cfRule>
    <cfRule type="expression" dxfId="6183" priority="441">
      <formula>FIND("Agir",J9)</formula>
    </cfRule>
    <cfRule type="expression" dxfId="6182" priority="442">
      <formula>FIND("Réagir",J9)</formula>
    </cfRule>
  </conditionalFormatting>
  <conditionalFormatting sqref="G9:H9">
    <cfRule type="expression" dxfId="6181" priority="438" stopIfTrue="1">
      <formula>ISTEXT(G9)</formula>
    </cfRule>
    <cfRule type="expression" dxfId="6180" priority="439">
      <formula>FIND("Conforter",J9)</formula>
    </cfRule>
  </conditionalFormatting>
  <conditionalFormatting sqref="I10">
    <cfRule type="expression" dxfId="6179" priority="435" stopIfTrue="1">
      <formula>ISTEXT(I10)</formula>
    </cfRule>
    <cfRule type="expression" dxfId="6178" priority="436">
      <formula>FIND("Agir",J10)</formula>
    </cfRule>
    <cfRule type="expression" dxfId="6177" priority="437">
      <formula>FIND("Réagir",J10)</formula>
    </cfRule>
  </conditionalFormatting>
  <conditionalFormatting sqref="G10:H10">
    <cfRule type="expression" dxfId="6176" priority="433" stopIfTrue="1">
      <formula>ISTEXT(G10)</formula>
    </cfRule>
    <cfRule type="expression" dxfId="6175" priority="434">
      <formula>FIND("Conforter",J10)</formula>
    </cfRule>
  </conditionalFormatting>
  <conditionalFormatting sqref="I11">
    <cfRule type="expression" dxfId="6174" priority="430" stopIfTrue="1">
      <formula>ISTEXT(I11)</formula>
    </cfRule>
    <cfRule type="expression" dxfId="6173" priority="431">
      <formula>FIND("Agir",J11)</formula>
    </cfRule>
    <cfRule type="expression" dxfId="6172" priority="432">
      <formula>FIND("Réagir",J11)</formula>
    </cfRule>
  </conditionalFormatting>
  <conditionalFormatting sqref="G11:H11">
    <cfRule type="expression" dxfId="6171" priority="428" stopIfTrue="1">
      <formula>ISTEXT(G11)</formula>
    </cfRule>
    <cfRule type="expression" dxfId="6170" priority="429">
      <formula>FIND("Conforter",J11)</formula>
    </cfRule>
  </conditionalFormatting>
  <conditionalFormatting sqref="I12">
    <cfRule type="expression" dxfId="6169" priority="425" stopIfTrue="1">
      <formula>ISTEXT(I12)</formula>
    </cfRule>
    <cfRule type="expression" dxfId="6168" priority="426">
      <formula>FIND("Agir",J12)</formula>
    </cfRule>
    <cfRule type="expression" dxfId="6167" priority="427">
      <formula>FIND("Réagir",J12)</formula>
    </cfRule>
  </conditionalFormatting>
  <conditionalFormatting sqref="G12:H12">
    <cfRule type="expression" dxfId="6166" priority="423" stopIfTrue="1">
      <formula>ISTEXT(G12)</formula>
    </cfRule>
    <cfRule type="expression" dxfId="6165" priority="424">
      <formula>FIND("Conforter",J12)</formula>
    </cfRule>
  </conditionalFormatting>
  <conditionalFormatting sqref="I13">
    <cfRule type="expression" dxfId="6164" priority="420" stopIfTrue="1">
      <formula>ISTEXT(I13)</formula>
    </cfRule>
    <cfRule type="expression" dxfId="6163" priority="421">
      <formula>FIND("Agir",J13)</formula>
    </cfRule>
    <cfRule type="expression" dxfId="6162" priority="422">
      <formula>FIND("Réagir",J13)</formula>
    </cfRule>
  </conditionalFormatting>
  <conditionalFormatting sqref="G13:H13">
    <cfRule type="expression" dxfId="6161" priority="418" stopIfTrue="1">
      <formula>ISTEXT(G13)</formula>
    </cfRule>
    <cfRule type="expression" dxfId="6160" priority="419">
      <formula>FIND("Conforter",J13)</formula>
    </cfRule>
  </conditionalFormatting>
  <conditionalFormatting sqref="I14">
    <cfRule type="expression" dxfId="6159" priority="415" stopIfTrue="1">
      <formula>ISTEXT(I14)</formula>
    </cfRule>
    <cfRule type="expression" dxfId="6158" priority="416">
      <formula>FIND("Agir",J14)</formula>
    </cfRule>
    <cfRule type="expression" dxfId="6157" priority="417">
      <formula>FIND("Réagir",J14)</formula>
    </cfRule>
  </conditionalFormatting>
  <conditionalFormatting sqref="G14:H14">
    <cfRule type="expression" dxfId="6156" priority="413" stopIfTrue="1">
      <formula>ISTEXT(G14)</formula>
    </cfRule>
    <cfRule type="expression" dxfId="6155" priority="414">
      <formula>FIND("Conforter",J14)</formula>
    </cfRule>
  </conditionalFormatting>
  <conditionalFormatting sqref="I8">
    <cfRule type="expression" dxfId="6154" priority="410" stopIfTrue="1">
      <formula>ISTEXT(I8)</formula>
    </cfRule>
    <cfRule type="expression" dxfId="6153" priority="411">
      <formula>FIND("Agir",J8)</formula>
    </cfRule>
    <cfRule type="expression" dxfId="6152" priority="412">
      <formula>FIND("Réagir",J8)</formula>
    </cfRule>
  </conditionalFormatting>
  <conditionalFormatting sqref="J7:J14">
    <cfRule type="containsText" dxfId="6151" priority="403" operator="containsText" text="Intervention prioritaire">
      <formula>NOT(ISERROR(SEARCH("Intervention prioritaire",J7)))</formula>
    </cfRule>
    <cfRule type="containsText" dxfId="6150" priority="404" stopIfTrue="1" operator="containsText" text="Non pertinent">
      <formula>NOT(ISERROR(SEARCH("Non pertinent",J7)))</formula>
    </cfRule>
    <cfRule type="containsText" dxfId="6149" priority="405" stopIfTrue="1" operator="containsText" text="consolidation">
      <formula>NOT(ISERROR(SEARCH("consolidation",J7)))</formula>
    </cfRule>
    <cfRule type="containsText" dxfId="6148" priority="406" stopIfTrue="1" operator="containsText" text="Non Prioritaire">
      <formula>NOT(ISERROR(SEARCH("Non Prioritaire",J7)))</formula>
    </cfRule>
    <cfRule type="containsText" dxfId="6147" priority="407" stopIfTrue="1" operator="containsText" text="Urgent">
      <formula>NOT(ISERROR(SEARCH("Urgent",J7)))</formula>
    </cfRule>
  </conditionalFormatting>
  <conditionalFormatting sqref="D7:D14">
    <cfRule type="expression" dxfId="6146" priority="400" stopIfTrue="1">
      <formula>ISTEXT(D7)</formula>
    </cfRule>
    <cfRule type="expression" dxfId="6145" priority="401">
      <formula>FIND("Agir",E7)</formula>
    </cfRule>
    <cfRule type="expression" dxfId="6144" priority="402">
      <formula>FIND("Réagir",E7)</formula>
    </cfRule>
  </conditionalFormatting>
  <conditionalFormatting sqref="D8:D14">
    <cfRule type="expression" dxfId="6143" priority="398" stopIfTrue="1">
      <formula>ISTEXT(D8)</formula>
    </cfRule>
    <cfRule type="expression" dxfId="6142" priority="399">
      <formula>FIND("Conforter",F8)</formula>
    </cfRule>
  </conditionalFormatting>
  <conditionalFormatting sqref="D7">
    <cfRule type="expression" dxfId="6141" priority="396" stopIfTrue="1">
      <formula>ISTEXT(D7)</formula>
    </cfRule>
    <cfRule type="expression" dxfId="6140" priority="397">
      <formula>FIND("Conforter",F7)</formula>
    </cfRule>
  </conditionalFormatting>
  <conditionalFormatting sqref="D9">
    <cfRule type="expression" dxfId="6139" priority="394" stopIfTrue="1">
      <formula>ISTEXT(D9)</formula>
    </cfRule>
    <cfRule type="expression" dxfId="6138" priority="395">
      <formula>FIND("Conforter",F9)</formula>
    </cfRule>
  </conditionalFormatting>
  <conditionalFormatting sqref="D10">
    <cfRule type="expression" dxfId="6137" priority="392" stopIfTrue="1">
      <formula>ISTEXT(D10)</formula>
    </cfRule>
    <cfRule type="expression" dxfId="6136" priority="393">
      <formula>FIND("Conforter",F10)</formula>
    </cfRule>
  </conditionalFormatting>
  <conditionalFormatting sqref="D11">
    <cfRule type="expression" dxfId="6135" priority="390" stopIfTrue="1">
      <formula>ISTEXT(D11)</formula>
    </cfRule>
    <cfRule type="expression" dxfId="6134" priority="391">
      <formula>FIND("Conforter",F11)</formula>
    </cfRule>
  </conditionalFormatting>
  <conditionalFormatting sqref="D12">
    <cfRule type="expression" dxfId="6133" priority="388" stopIfTrue="1">
      <formula>ISTEXT(D12)</formula>
    </cfRule>
    <cfRule type="expression" dxfId="6132" priority="389">
      <formula>FIND("Conforter",F12)</formula>
    </cfRule>
  </conditionalFormatting>
  <conditionalFormatting sqref="D13">
    <cfRule type="expression" dxfId="6131" priority="386" stopIfTrue="1">
      <formula>ISTEXT(D13)</formula>
    </cfRule>
    <cfRule type="expression" dxfId="6130" priority="387">
      <formula>FIND("Conforter",F13)</formula>
    </cfRule>
  </conditionalFormatting>
  <conditionalFormatting sqref="D14">
    <cfRule type="expression" dxfId="6129" priority="384" stopIfTrue="1">
      <formula>ISTEXT(D14)</formula>
    </cfRule>
    <cfRule type="expression" dxfId="6128" priority="385">
      <formula>FIND("Conforter",F14)</formula>
    </cfRule>
  </conditionalFormatting>
  <conditionalFormatting sqref="H7:H14">
    <cfRule type="expression" dxfId="6127" priority="381" stopIfTrue="1">
      <formula>ISTEXT(H7)</formula>
    </cfRule>
    <cfRule type="expression" dxfId="6126" priority="382">
      <formula>FIND("Agir",J7)</formula>
    </cfRule>
    <cfRule type="expression" dxfId="6125" priority="383">
      <formula>FIND("Réagir",J7)</formula>
    </cfRule>
  </conditionalFormatting>
  <conditionalFormatting sqref="AX7:AY14">
    <cfRule type="expression" dxfId="6124" priority="378" stopIfTrue="1">
      <formula>ISTEXT(AX7)</formula>
    </cfRule>
    <cfRule type="expression" dxfId="6123" priority="379">
      <formula>FIND("Agir",#REF!)</formula>
    </cfRule>
    <cfRule type="expression" dxfId="6122" priority="380">
      <formula>FIND("Réagir",#REF!)</formula>
    </cfRule>
  </conditionalFormatting>
  <conditionalFormatting sqref="AM7:AM14 AQ7:AQ14 AV7:AV14">
    <cfRule type="expression" dxfId="6121" priority="375" stopIfTrue="1">
      <formula>ISTEXT(AM7)</formula>
    </cfRule>
    <cfRule type="expression" dxfId="6120" priority="376">
      <formula>FIND("Agir",#REF!)</formula>
    </cfRule>
    <cfRule type="expression" dxfId="6119" priority="377">
      <formula>FIND("Réagir",#REF!)</formula>
    </cfRule>
  </conditionalFormatting>
  <conditionalFormatting sqref="H7">
    <cfRule type="expression" dxfId="6118" priority="373" stopIfTrue="1">
      <formula>ISTEXT(H7)</formula>
    </cfRule>
    <cfRule type="expression" dxfId="6117" priority="374">
      <formula>FIND("Conforter",J7)</formula>
    </cfRule>
  </conditionalFormatting>
  <conditionalFormatting sqref="AQ7:AQ14">
    <cfRule type="expression" dxfId="6116" priority="370" stopIfTrue="1">
      <formula>ISTEXT(AQ7)</formula>
    </cfRule>
    <cfRule type="expression" dxfId="6115" priority="371">
      <formula>FIND("Agir",AV7)</formula>
    </cfRule>
    <cfRule type="expression" dxfId="6114" priority="372">
      <formula>FIND("Réagir",AV7)</formula>
    </cfRule>
  </conditionalFormatting>
  <conditionalFormatting sqref="AQ9">
    <cfRule type="expression" dxfId="6113" priority="367" stopIfTrue="1">
      <formula>ISTEXT(AQ9)</formula>
    </cfRule>
    <cfRule type="expression" dxfId="6112" priority="368">
      <formula>FIND("Agir",AV9)</formula>
    </cfRule>
    <cfRule type="expression" dxfId="6111" priority="369">
      <formula>FIND("Réagir",AV9)</formula>
    </cfRule>
  </conditionalFormatting>
  <conditionalFormatting sqref="AQ10">
    <cfRule type="expression" dxfId="6110" priority="364" stopIfTrue="1">
      <formula>ISTEXT(AQ10)</formula>
    </cfRule>
    <cfRule type="expression" dxfId="6109" priority="365">
      <formula>FIND("Agir",AV10)</formula>
    </cfRule>
    <cfRule type="expression" dxfId="6108" priority="366">
      <formula>FIND("Réagir",AV10)</formula>
    </cfRule>
  </conditionalFormatting>
  <conditionalFormatting sqref="AQ11">
    <cfRule type="expression" dxfId="6107" priority="361" stopIfTrue="1">
      <formula>ISTEXT(AQ11)</formula>
    </cfRule>
    <cfRule type="expression" dxfId="6106" priority="362">
      <formula>FIND("Agir",AV11)</formula>
    </cfRule>
    <cfRule type="expression" dxfId="6105" priority="363">
      <formula>FIND("Réagir",AV11)</formula>
    </cfRule>
  </conditionalFormatting>
  <conditionalFormatting sqref="AQ12">
    <cfRule type="expression" dxfId="6104" priority="358" stopIfTrue="1">
      <formula>ISTEXT(AQ12)</formula>
    </cfRule>
    <cfRule type="expression" dxfId="6103" priority="359">
      <formula>FIND("Agir",AV12)</formula>
    </cfRule>
    <cfRule type="expression" dxfId="6102" priority="360">
      <formula>FIND("Réagir",AV12)</formula>
    </cfRule>
  </conditionalFormatting>
  <conditionalFormatting sqref="AQ13">
    <cfRule type="expression" dxfId="6101" priority="355" stopIfTrue="1">
      <formula>ISTEXT(AQ13)</formula>
    </cfRule>
    <cfRule type="expression" dxfId="6100" priority="356">
      <formula>FIND("Agir",AV13)</formula>
    </cfRule>
    <cfRule type="expression" dxfId="6099" priority="357">
      <formula>FIND("Réagir",AV13)</formula>
    </cfRule>
  </conditionalFormatting>
  <conditionalFormatting sqref="AQ14">
    <cfRule type="expression" dxfId="6098" priority="352" stopIfTrue="1">
      <formula>ISTEXT(AQ14)</formula>
    </cfRule>
    <cfRule type="expression" dxfId="6097" priority="353">
      <formula>FIND("Agir",AV14)</formula>
    </cfRule>
    <cfRule type="expression" dxfId="6096" priority="354">
      <formula>FIND("Réagir",AV14)</formula>
    </cfRule>
  </conditionalFormatting>
  <conditionalFormatting sqref="AQ8">
    <cfRule type="expression" dxfId="6095" priority="349" stopIfTrue="1">
      <formula>ISTEXT(AQ8)</formula>
    </cfRule>
    <cfRule type="expression" dxfId="6094" priority="350">
      <formula>FIND("Agir",AV8)</formula>
    </cfRule>
    <cfRule type="expression" dxfId="6093" priority="351">
      <formula>FIND("Réagir",AV8)</formula>
    </cfRule>
  </conditionalFormatting>
  <conditionalFormatting sqref="AA7:AA14">
    <cfRule type="expression" dxfId="6092" priority="346" stopIfTrue="1">
      <formula>ISTEXT(AA7)</formula>
    </cfRule>
    <cfRule type="expression" dxfId="6091" priority="347">
      <formula>FIND("Agir",AV7)</formula>
    </cfRule>
    <cfRule type="expression" dxfId="6090" priority="348">
      <formula>FIND("Réagir",AV7)</formula>
    </cfRule>
  </conditionalFormatting>
  <conditionalFormatting sqref="AG7:AG14 AM7:AM14 AQ7:AQ14 AV7:AV14">
    <cfRule type="expression" dxfId="6089" priority="343" stopIfTrue="1">
      <formula>ISTEXT(AG7)</formula>
    </cfRule>
    <cfRule type="expression" dxfId="6088" priority="344">
      <formula>FIND("Agir",#REF!)</formula>
    </cfRule>
    <cfRule type="expression" dxfId="6087" priority="345">
      <formula>FIND("Réagir",#REF!)</formula>
    </cfRule>
  </conditionalFormatting>
  <conditionalFormatting sqref="AM7:AM14 AQ7:AQ14 AV7:AV14">
    <cfRule type="expression" dxfId="6086" priority="340" stopIfTrue="1">
      <formula>ISTEXT(AM7)</formula>
    </cfRule>
    <cfRule type="expression" dxfId="6085" priority="341">
      <formula>FIND("Agir",#REF!)</formula>
    </cfRule>
    <cfRule type="expression" dxfId="6084" priority="342">
      <formula>FIND("Réagir",#REF!)</formula>
    </cfRule>
  </conditionalFormatting>
  <conditionalFormatting sqref="AV7:AV14">
    <cfRule type="expression" dxfId="6083" priority="337" stopIfTrue="1">
      <formula>ISTEXT(AV7)</formula>
    </cfRule>
    <cfRule type="expression" dxfId="6082" priority="338">
      <formula>FIND("Agir",#REF!)</formula>
    </cfRule>
    <cfRule type="expression" dxfId="6081" priority="339">
      <formula>FIND("Réagir",#REF!)</formula>
    </cfRule>
  </conditionalFormatting>
  <conditionalFormatting sqref="AG7:AG14">
    <cfRule type="expression" dxfId="6080" priority="334" stopIfTrue="1">
      <formula>ISTEXT(AG7)</formula>
    </cfRule>
    <cfRule type="expression" dxfId="6079" priority="335">
      <formula>FIND("Agir",#REF!)</formula>
    </cfRule>
    <cfRule type="expression" dxfId="6078" priority="336">
      <formula>FIND("Réagir",#REF!)</formula>
    </cfRule>
  </conditionalFormatting>
  <conditionalFormatting sqref="AW7:AW14">
    <cfRule type="expression" dxfId="6077" priority="331" stopIfTrue="1">
      <formula>ISTEXT(AW7)</formula>
    </cfRule>
    <cfRule type="expression" dxfId="6076" priority="332">
      <formula>FIND("Agir",#REF!)</formula>
    </cfRule>
    <cfRule type="expression" dxfId="6075" priority="333">
      <formula>FIND("Réagir",#REF!)</formula>
    </cfRule>
  </conditionalFormatting>
  <conditionalFormatting sqref="I15">
    <cfRule type="expression" dxfId="6074" priority="328" stopIfTrue="1">
      <formula>ISTEXT(I15)</formula>
    </cfRule>
    <cfRule type="expression" dxfId="6073" priority="329">
      <formula>FIND("Agir",J15)</formula>
    </cfRule>
    <cfRule type="expression" dxfId="6072" priority="330">
      <formula>FIND("Réagir",J15)</formula>
    </cfRule>
  </conditionalFormatting>
  <conditionalFormatting sqref="AA15 AG15 AM15 AQ15 AV15:AY15 I15:J15">
    <cfRule type="containsText" dxfId="6071" priority="325" stopIfTrue="1" operator="containsText" text="Première">
      <formula>NOT(ISERROR(SEARCH("Première",I15)))</formula>
    </cfRule>
    <cfRule type="containsText" dxfId="6070" priority="326" stopIfTrue="1" operator="containsText" text="Seconde">
      <formula>NOT(ISERROR(SEARCH("Seconde",I15)))</formula>
    </cfRule>
    <cfRule type="containsText" dxfId="6069" priority="327" stopIfTrue="1" operator="containsText" text="Terme">
      <formula>NOT(ISERROR(SEARCH("Terme",I15)))</formula>
    </cfRule>
  </conditionalFormatting>
  <conditionalFormatting sqref="F15">
    <cfRule type="expression" dxfId="6068" priority="323" stopIfTrue="1">
      <formula>ISTEXT(F15)</formula>
    </cfRule>
    <cfRule type="expression" dxfId="6067" priority="324">
      <formula>FIND("Conforter",I15)</formula>
    </cfRule>
  </conditionalFormatting>
  <conditionalFormatting sqref="G15">
    <cfRule type="expression" dxfId="6066" priority="320" stopIfTrue="1">
      <formula>ISTEXT(G15)</formula>
    </cfRule>
    <cfRule type="expression" dxfId="6065" priority="321">
      <formula>FIND("Agir",I15)</formula>
    </cfRule>
    <cfRule type="expression" dxfId="6064" priority="322">
      <formula>FIND("Réagir",I15)</formula>
    </cfRule>
  </conditionalFormatting>
  <conditionalFormatting sqref="G15:H15">
    <cfRule type="expression" dxfId="6063" priority="318" stopIfTrue="1">
      <formula>ISTEXT(G15)</formula>
    </cfRule>
    <cfRule type="expression" dxfId="6062" priority="319">
      <formula>FIND("Conforter",J15)</formula>
    </cfRule>
  </conditionalFormatting>
  <conditionalFormatting sqref="J15">
    <cfRule type="containsText" dxfId="6061" priority="317" stopIfTrue="1" operator="containsText" text="Non">
      <formula>NOT(ISERROR(SEARCH("Non",J15)))</formula>
    </cfRule>
  </conditionalFormatting>
  <conditionalFormatting sqref="I15">
    <cfRule type="expression" dxfId="6060" priority="314" stopIfTrue="1">
      <formula>ISTEXT(I15)</formula>
    </cfRule>
    <cfRule type="expression" dxfId="6059" priority="315">
      <formula>FIND("Agir",J15)</formula>
    </cfRule>
    <cfRule type="expression" dxfId="6058" priority="316">
      <formula>FIND("Réagir",J15)</formula>
    </cfRule>
  </conditionalFormatting>
  <conditionalFormatting sqref="G15:H15">
    <cfRule type="expression" dxfId="6057" priority="312" stopIfTrue="1">
      <formula>ISTEXT(G15)</formula>
    </cfRule>
    <cfRule type="expression" dxfId="6056" priority="313">
      <formula>FIND("Conforter",J15)</formula>
    </cfRule>
  </conditionalFormatting>
  <conditionalFormatting sqref="J15">
    <cfRule type="containsText" dxfId="6055" priority="305" operator="containsText" text="Intervention prioritaire">
      <formula>NOT(ISERROR(SEARCH("Intervention prioritaire",J15)))</formula>
    </cfRule>
    <cfRule type="containsText" dxfId="6054" priority="306" stopIfTrue="1" operator="containsText" text="Non pertinent">
      <formula>NOT(ISERROR(SEARCH("Non pertinent",J15)))</formula>
    </cfRule>
    <cfRule type="containsText" dxfId="6053" priority="307" stopIfTrue="1" operator="containsText" text="consolidation">
      <formula>NOT(ISERROR(SEARCH("consolidation",J15)))</formula>
    </cfRule>
    <cfRule type="containsText" dxfId="6052" priority="308" stopIfTrue="1" operator="containsText" text="Non Prioritaire">
      <formula>NOT(ISERROR(SEARCH("Non Prioritaire",J15)))</formula>
    </cfRule>
    <cfRule type="containsText" dxfId="6051" priority="309" stopIfTrue="1" operator="containsText" text="Urgent">
      <formula>NOT(ISERROR(SEARCH("Urgent",J15)))</formula>
    </cfRule>
  </conditionalFormatting>
  <conditionalFormatting sqref="D15">
    <cfRule type="expression" dxfId="6050" priority="302" stopIfTrue="1">
      <formula>ISTEXT(D15)</formula>
    </cfRule>
    <cfRule type="expression" dxfId="6049" priority="303">
      <formula>FIND("Agir",E15)</formula>
    </cfRule>
    <cfRule type="expression" dxfId="6048" priority="304">
      <formula>FIND("Réagir",E15)</formula>
    </cfRule>
  </conditionalFormatting>
  <conditionalFormatting sqref="D15">
    <cfRule type="expression" dxfId="6047" priority="300" stopIfTrue="1">
      <formula>ISTEXT(D15)</formula>
    </cfRule>
    <cfRule type="expression" dxfId="6046" priority="301">
      <formula>FIND("Conforter",F15)</formula>
    </cfRule>
  </conditionalFormatting>
  <conditionalFormatting sqref="D15">
    <cfRule type="expression" dxfId="6045" priority="298" stopIfTrue="1">
      <formula>ISTEXT(D15)</formula>
    </cfRule>
    <cfRule type="expression" dxfId="6044" priority="299">
      <formula>FIND("Conforter",F15)</formula>
    </cfRule>
  </conditionalFormatting>
  <conditionalFormatting sqref="H15">
    <cfRule type="expression" dxfId="6043" priority="295" stopIfTrue="1">
      <formula>ISTEXT(H15)</formula>
    </cfRule>
    <cfRule type="expression" dxfId="6042" priority="296">
      <formula>FIND("Agir",J15)</formula>
    </cfRule>
    <cfRule type="expression" dxfId="6041" priority="297">
      <formula>FIND("Réagir",J15)</formula>
    </cfRule>
  </conditionalFormatting>
  <conditionalFormatting sqref="AX15:AY15">
    <cfRule type="expression" dxfId="6040" priority="292" stopIfTrue="1">
      <formula>ISTEXT(AX15)</formula>
    </cfRule>
    <cfRule type="expression" dxfId="6039" priority="293">
      <formula>FIND("Agir",#REF!)</formula>
    </cfRule>
    <cfRule type="expression" dxfId="6038" priority="294">
      <formula>FIND("Réagir",#REF!)</formula>
    </cfRule>
  </conditionalFormatting>
  <conditionalFormatting sqref="AM15 AQ15 AV15">
    <cfRule type="expression" dxfId="6037" priority="289" stopIfTrue="1">
      <formula>ISTEXT(AM15)</formula>
    </cfRule>
    <cfRule type="expression" dxfId="6036" priority="290">
      <formula>FIND("Agir",#REF!)</formula>
    </cfRule>
    <cfRule type="expression" dxfId="6035" priority="291">
      <formula>FIND("Réagir",#REF!)</formula>
    </cfRule>
  </conditionalFormatting>
  <conditionalFormatting sqref="AQ15">
    <cfRule type="expression" dxfId="6034" priority="286" stopIfTrue="1">
      <formula>ISTEXT(AQ15)</formula>
    </cfRule>
    <cfRule type="expression" dxfId="6033" priority="287">
      <formula>FIND("Agir",AV15)</formula>
    </cfRule>
    <cfRule type="expression" dxfId="6032" priority="288">
      <formula>FIND("Réagir",AV15)</formula>
    </cfRule>
  </conditionalFormatting>
  <conditionalFormatting sqref="AQ15">
    <cfRule type="expression" dxfId="6031" priority="283" stopIfTrue="1">
      <formula>ISTEXT(AQ15)</formula>
    </cfRule>
    <cfRule type="expression" dxfId="6030" priority="284">
      <formula>FIND("Agir",AV15)</formula>
    </cfRule>
    <cfRule type="expression" dxfId="6029" priority="285">
      <formula>FIND("Réagir",AV15)</formula>
    </cfRule>
  </conditionalFormatting>
  <conditionalFormatting sqref="AA15">
    <cfRule type="expression" dxfId="6028" priority="280" stopIfTrue="1">
      <formula>ISTEXT(AA15)</formula>
    </cfRule>
    <cfRule type="expression" dxfId="6027" priority="281">
      <formula>FIND("Agir",AV15)</formula>
    </cfRule>
    <cfRule type="expression" dxfId="6026" priority="282">
      <formula>FIND("Réagir",AV15)</formula>
    </cfRule>
  </conditionalFormatting>
  <conditionalFormatting sqref="AG15 AM15 AQ15 AV15">
    <cfRule type="expression" dxfId="6025" priority="277" stopIfTrue="1">
      <formula>ISTEXT(AG15)</formula>
    </cfRule>
    <cfRule type="expression" dxfId="6024" priority="278">
      <formula>FIND("Agir",#REF!)</formula>
    </cfRule>
    <cfRule type="expression" dxfId="6023" priority="279">
      <formula>FIND("Réagir",#REF!)</formula>
    </cfRule>
  </conditionalFormatting>
  <conditionalFormatting sqref="AM15 AQ15 AV15">
    <cfRule type="expression" dxfId="6022" priority="274" stopIfTrue="1">
      <formula>ISTEXT(AM15)</formula>
    </cfRule>
    <cfRule type="expression" dxfId="6021" priority="275">
      <formula>FIND("Agir",#REF!)</formula>
    </cfRule>
    <cfRule type="expression" dxfId="6020" priority="276">
      <formula>FIND("Réagir",#REF!)</formula>
    </cfRule>
  </conditionalFormatting>
  <conditionalFormatting sqref="AV15">
    <cfRule type="expression" dxfId="6019" priority="271" stopIfTrue="1">
      <formula>ISTEXT(AV15)</formula>
    </cfRule>
    <cfRule type="expression" dxfId="6018" priority="272">
      <formula>FIND("Agir",#REF!)</formula>
    </cfRule>
    <cfRule type="expression" dxfId="6017" priority="273">
      <formula>FIND("Réagir",#REF!)</formula>
    </cfRule>
  </conditionalFormatting>
  <conditionalFormatting sqref="AG15">
    <cfRule type="expression" dxfId="6016" priority="268" stopIfTrue="1">
      <formula>ISTEXT(AG15)</formula>
    </cfRule>
    <cfRule type="expression" dxfId="6015" priority="269">
      <formula>FIND("Agir",#REF!)</formula>
    </cfRule>
    <cfRule type="expression" dxfId="6014" priority="270">
      <formula>FIND("Réagir",#REF!)</formula>
    </cfRule>
  </conditionalFormatting>
  <conditionalFormatting sqref="AW15">
    <cfRule type="expression" dxfId="6013" priority="265" stopIfTrue="1">
      <formula>ISTEXT(AW15)</formula>
    </cfRule>
    <cfRule type="expression" dxfId="6012" priority="266">
      <formula>FIND("Agir",#REF!)</formula>
    </cfRule>
    <cfRule type="expression" dxfId="6011" priority="267">
      <formula>FIND("Réagir",#REF!)</formula>
    </cfRule>
  </conditionalFormatting>
  <conditionalFormatting sqref="I17">
    <cfRule type="expression" dxfId="6010" priority="262" stopIfTrue="1">
      <formula>ISTEXT(I17)</formula>
    </cfRule>
    <cfRule type="expression" dxfId="6009" priority="263">
      <formula>FIND("Agir",J17)</formula>
    </cfRule>
    <cfRule type="expression" dxfId="6008" priority="264">
      <formula>FIND("Réagir",J17)</formula>
    </cfRule>
  </conditionalFormatting>
  <conditionalFormatting sqref="AA17 AG17 AM17 AQ17 AV17:AY17 I17:J17">
    <cfRule type="containsText" dxfId="6007" priority="259" stopIfTrue="1" operator="containsText" text="Première">
      <formula>NOT(ISERROR(SEARCH("Première",I17)))</formula>
    </cfRule>
    <cfRule type="containsText" dxfId="6006" priority="260" stopIfTrue="1" operator="containsText" text="Seconde">
      <formula>NOT(ISERROR(SEARCH("Seconde",I17)))</formula>
    </cfRule>
    <cfRule type="containsText" dxfId="6005" priority="261" stopIfTrue="1" operator="containsText" text="Terme">
      <formula>NOT(ISERROR(SEARCH("Terme",I17)))</formula>
    </cfRule>
  </conditionalFormatting>
  <conditionalFormatting sqref="F17">
    <cfRule type="expression" dxfId="6004" priority="257" stopIfTrue="1">
      <formula>ISTEXT(F17)</formula>
    </cfRule>
    <cfRule type="expression" dxfId="6003" priority="258">
      <formula>FIND("Conforter",I17)</formula>
    </cfRule>
  </conditionalFormatting>
  <conditionalFormatting sqref="G17">
    <cfRule type="expression" dxfId="6002" priority="254" stopIfTrue="1">
      <formula>ISTEXT(G17)</formula>
    </cfRule>
    <cfRule type="expression" dxfId="6001" priority="255">
      <formula>FIND("Agir",I17)</formula>
    </cfRule>
    <cfRule type="expression" dxfId="6000" priority="256">
      <formula>FIND("Réagir",I17)</formula>
    </cfRule>
  </conditionalFormatting>
  <conditionalFormatting sqref="G17:H17">
    <cfRule type="expression" dxfId="5999" priority="252" stopIfTrue="1">
      <formula>ISTEXT(G17)</formula>
    </cfRule>
    <cfRule type="expression" dxfId="5998" priority="253">
      <formula>FIND("Conforter",J17)</formula>
    </cfRule>
  </conditionalFormatting>
  <conditionalFormatting sqref="J17">
    <cfRule type="containsText" dxfId="5997" priority="251" stopIfTrue="1" operator="containsText" text="Non">
      <formula>NOT(ISERROR(SEARCH("Non",J17)))</formula>
    </cfRule>
  </conditionalFormatting>
  <conditionalFormatting sqref="I17">
    <cfRule type="expression" dxfId="5996" priority="248" stopIfTrue="1">
      <formula>ISTEXT(I17)</formula>
    </cfRule>
    <cfRule type="expression" dxfId="5995" priority="249">
      <formula>FIND("Agir",J17)</formula>
    </cfRule>
    <cfRule type="expression" dxfId="5994" priority="250">
      <formula>FIND("Réagir",J17)</formula>
    </cfRule>
  </conditionalFormatting>
  <conditionalFormatting sqref="G17:H17">
    <cfRule type="expression" dxfId="5993" priority="246" stopIfTrue="1">
      <formula>ISTEXT(G17)</formula>
    </cfRule>
    <cfRule type="expression" dxfId="5992" priority="247">
      <formula>FIND("Conforter",J17)</formula>
    </cfRule>
  </conditionalFormatting>
  <conditionalFormatting sqref="J17">
    <cfRule type="containsText" dxfId="5991" priority="239" operator="containsText" text="Intervention prioritaire">
      <formula>NOT(ISERROR(SEARCH("Intervention prioritaire",J17)))</formula>
    </cfRule>
    <cfRule type="containsText" dxfId="5990" priority="240" stopIfTrue="1" operator="containsText" text="Non pertinent">
      <formula>NOT(ISERROR(SEARCH("Non pertinent",J17)))</formula>
    </cfRule>
    <cfRule type="containsText" dxfId="5989" priority="241" stopIfTrue="1" operator="containsText" text="consolidation">
      <formula>NOT(ISERROR(SEARCH("consolidation",J17)))</formula>
    </cfRule>
    <cfRule type="containsText" dxfId="5988" priority="242" stopIfTrue="1" operator="containsText" text="Non Prioritaire">
      <formula>NOT(ISERROR(SEARCH("Non Prioritaire",J17)))</formula>
    </cfRule>
    <cfRule type="containsText" dxfId="5987" priority="243" stopIfTrue="1" operator="containsText" text="Urgent">
      <formula>NOT(ISERROR(SEARCH("Urgent",J17)))</formula>
    </cfRule>
  </conditionalFormatting>
  <conditionalFormatting sqref="D17">
    <cfRule type="expression" dxfId="5986" priority="236" stopIfTrue="1">
      <formula>ISTEXT(D17)</formula>
    </cfRule>
    <cfRule type="expression" dxfId="5985" priority="237">
      <formula>FIND("Agir",E17)</formula>
    </cfRule>
    <cfRule type="expression" dxfId="5984" priority="238">
      <formula>FIND("Réagir",E17)</formula>
    </cfRule>
  </conditionalFormatting>
  <conditionalFormatting sqref="D17">
    <cfRule type="expression" dxfId="5983" priority="234" stopIfTrue="1">
      <formula>ISTEXT(D17)</formula>
    </cfRule>
    <cfRule type="expression" dxfId="5982" priority="235">
      <formula>FIND("Conforter",F17)</formula>
    </cfRule>
  </conditionalFormatting>
  <conditionalFormatting sqref="D17">
    <cfRule type="expression" dxfId="5981" priority="232" stopIfTrue="1">
      <formula>ISTEXT(D17)</formula>
    </cfRule>
    <cfRule type="expression" dxfId="5980" priority="233">
      <formula>FIND("Conforter",F17)</formula>
    </cfRule>
  </conditionalFormatting>
  <conditionalFormatting sqref="H17">
    <cfRule type="expression" dxfId="5979" priority="229" stopIfTrue="1">
      <formula>ISTEXT(H17)</formula>
    </cfRule>
    <cfRule type="expression" dxfId="5978" priority="230">
      <formula>FIND("Agir",J17)</formula>
    </cfRule>
    <cfRule type="expression" dxfId="5977" priority="231">
      <formula>FIND("Réagir",J17)</formula>
    </cfRule>
  </conditionalFormatting>
  <conditionalFormatting sqref="AX17:AY17">
    <cfRule type="expression" dxfId="5976" priority="226" stopIfTrue="1">
      <formula>ISTEXT(AX17)</formula>
    </cfRule>
    <cfRule type="expression" dxfId="5975" priority="227">
      <formula>FIND("Agir",#REF!)</formula>
    </cfRule>
    <cfRule type="expression" dxfId="5974" priority="228">
      <formula>FIND("Réagir",#REF!)</formula>
    </cfRule>
  </conditionalFormatting>
  <conditionalFormatting sqref="AM17 AQ17 AV17">
    <cfRule type="expression" dxfId="5973" priority="223" stopIfTrue="1">
      <formula>ISTEXT(AM17)</formula>
    </cfRule>
    <cfRule type="expression" dxfId="5972" priority="224">
      <formula>FIND("Agir",#REF!)</formula>
    </cfRule>
    <cfRule type="expression" dxfId="5971" priority="225">
      <formula>FIND("Réagir",#REF!)</formula>
    </cfRule>
  </conditionalFormatting>
  <conditionalFormatting sqref="AQ17">
    <cfRule type="expression" dxfId="5970" priority="220" stopIfTrue="1">
      <formula>ISTEXT(AQ17)</formula>
    </cfRule>
    <cfRule type="expression" dxfId="5969" priority="221">
      <formula>FIND("Agir",AV17)</formula>
    </cfRule>
    <cfRule type="expression" dxfId="5968" priority="222">
      <formula>FIND("Réagir",AV17)</formula>
    </cfRule>
  </conditionalFormatting>
  <conditionalFormatting sqref="AQ17">
    <cfRule type="expression" dxfId="5967" priority="217" stopIfTrue="1">
      <formula>ISTEXT(AQ17)</formula>
    </cfRule>
    <cfRule type="expression" dxfId="5966" priority="218">
      <formula>FIND("Agir",AV17)</formula>
    </cfRule>
    <cfRule type="expression" dxfId="5965" priority="219">
      <formula>FIND("Réagir",AV17)</formula>
    </cfRule>
  </conditionalFormatting>
  <conditionalFormatting sqref="AA17">
    <cfRule type="expression" dxfId="5964" priority="214" stopIfTrue="1">
      <formula>ISTEXT(AA17)</formula>
    </cfRule>
    <cfRule type="expression" dxfId="5963" priority="215">
      <formula>FIND("Agir",AV17)</formula>
    </cfRule>
    <cfRule type="expression" dxfId="5962" priority="216">
      <formula>FIND("Réagir",AV17)</formula>
    </cfRule>
  </conditionalFormatting>
  <conditionalFormatting sqref="AG17 AM17 AQ17 AV17">
    <cfRule type="expression" dxfId="5961" priority="211" stopIfTrue="1">
      <formula>ISTEXT(AG17)</formula>
    </cfRule>
    <cfRule type="expression" dxfId="5960" priority="212">
      <formula>FIND("Agir",#REF!)</formula>
    </cfRule>
    <cfRule type="expression" dxfId="5959" priority="213">
      <formula>FIND("Réagir",#REF!)</formula>
    </cfRule>
  </conditionalFormatting>
  <conditionalFormatting sqref="AM17 AQ17 AV17">
    <cfRule type="expression" dxfId="5958" priority="208" stopIfTrue="1">
      <formula>ISTEXT(AM17)</formula>
    </cfRule>
    <cfRule type="expression" dxfId="5957" priority="209">
      <formula>FIND("Agir",#REF!)</formula>
    </cfRule>
    <cfRule type="expression" dxfId="5956" priority="210">
      <formula>FIND("Réagir",#REF!)</formula>
    </cfRule>
  </conditionalFormatting>
  <conditionalFormatting sqref="AV17">
    <cfRule type="expression" dxfId="5955" priority="205" stopIfTrue="1">
      <formula>ISTEXT(AV17)</formula>
    </cfRule>
    <cfRule type="expression" dxfId="5954" priority="206">
      <formula>FIND("Agir",#REF!)</formula>
    </cfRule>
    <cfRule type="expression" dxfId="5953" priority="207">
      <formula>FIND("Réagir",#REF!)</formula>
    </cfRule>
  </conditionalFormatting>
  <conditionalFormatting sqref="AG17">
    <cfRule type="expression" dxfId="5952" priority="202" stopIfTrue="1">
      <formula>ISTEXT(AG17)</formula>
    </cfRule>
    <cfRule type="expression" dxfId="5951" priority="203">
      <formula>FIND("Agir",#REF!)</formula>
    </cfRule>
    <cfRule type="expression" dxfId="5950" priority="204">
      <formula>FIND("Réagir",#REF!)</formula>
    </cfRule>
  </conditionalFormatting>
  <conditionalFormatting sqref="AW17">
    <cfRule type="expression" dxfId="5949" priority="199" stopIfTrue="1">
      <formula>ISTEXT(AW17)</formula>
    </cfRule>
    <cfRule type="expression" dxfId="5948" priority="200">
      <formula>FIND("Agir",#REF!)</formula>
    </cfRule>
    <cfRule type="expression" dxfId="5947" priority="201">
      <formula>FIND("Réagir",#REF!)</formula>
    </cfRule>
  </conditionalFormatting>
  <conditionalFormatting sqref="I13">
    <cfRule type="expression" dxfId="5946" priority="196" stopIfTrue="1">
      <formula>ISTEXT(I13)</formula>
    </cfRule>
    <cfRule type="expression" dxfId="5945" priority="197">
      <formula>FIND("Agir",J13)</formula>
    </cfRule>
    <cfRule type="expression" dxfId="5944" priority="198">
      <formula>FIND("Réagir",J13)</formula>
    </cfRule>
  </conditionalFormatting>
  <conditionalFormatting sqref="G13:H13">
    <cfRule type="expression" dxfId="5943" priority="194" stopIfTrue="1">
      <formula>ISTEXT(G13)</formula>
    </cfRule>
    <cfRule type="expression" dxfId="5942" priority="195">
      <formula>FIND("Conforter",J13)</formula>
    </cfRule>
  </conditionalFormatting>
  <conditionalFormatting sqref="D13">
    <cfRule type="expression" dxfId="5941" priority="192" stopIfTrue="1">
      <formula>ISTEXT(D13)</formula>
    </cfRule>
    <cfRule type="expression" dxfId="5940" priority="193">
      <formula>FIND("Conforter",F13)</formula>
    </cfRule>
  </conditionalFormatting>
  <conditionalFormatting sqref="AQ13">
    <cfRule type="expression" dxfId="5939" priority="189" stopIfTrue="1">
      <formula>ISTEXT(AQ13)</formula>
    </cfRule>
    <cfRule type="expression" dxfId="5938" priority="190">
      <formula>FIND("Agir",AV13)</formula>
    </cfRule>
    <cfRule type="expression" dxfId="5937" priority="191">
      <formula>FIND("Réagir",AV13)</formula>
    </cfRule>
  </conditionalFormatting>
  <conditionalFormatting sqref="I14">
    <cfRule type="expression" dxfId="5936" priority="186" stopIfTrue="1">
      <formula>ISTEXT(I14)</formula>
    </cfRule>
    <cfRule type="expression" dxfId="5935" priority="187">
      <formula>FIND("Agir",J14)</formula>
    </cfRule>
    <cfRule type="expression" dxfId="5934" priority="188">
      <formula>FIND("Réagir",J14)</formula>
    </cfRule>
  </conditionalFormatting>
  <conditionalFormatting sqref="G14:H14">
    <cfRule type="expression" dxfId="5933" priority="184" stopIfTrue="1">
      <formula>ISTEXT(G14)</formula>
    </cfRule>
    <cfRule type="expression" dxfId="5932" priority="185">
      <formula>FIND("Conforter",J14)</formula>
    </cfRule>
  </conditionalFormatting>
  <conditionalFormatting sqref="D14">
    <cfRule type="expression" dxfId="5931" priority="182" stopIfTrue="1">
      <formula>ISTEXT(D14)</formula>
    </cfRule>
    <cfRule type="expression" dxfId="5930" priority="183">
      <formula>FIND("Conforter",F14)</formula>
    </cfRule>
  </conditionalFormatting>
  <conditionalFormatting sqref="AQ14">
    <cfRule type="expression" dxfId="5929" priority="179" stopIfTrue="1">
      <formula>ISTEXT(AQ14)</formula>
    </cfRule>
    <cfRule type="expression" dxfId="5928" priority="180">
      <formula>FIND("Agir",AV14)</formula>
    </cfRule>
    <cfRule type="expression" dxfId="5927" priority="181">
      <formula>FIND("Réagir",AV14)</formula>
    </cfRule>
  </conditionalFormatting>
  <conditionalFormatting sqref="I16">
    <cfRule type="expression" dxfId="5926" priority="176" stopIfTrue="1">
      <formula>ISTEXT(I16)</formula>
    </cfRule>
    <cfRule type="expression" dxfId="5925" priority="177">
      <formula>FIND("Agir",J16)</formula>
    </cfRule>
    <cfRule type="expression" dxfId="5924" priority="178">
      <formula>FIND("Réagir",J16)</formula>
    </cfRule>
  </conditionalFormatting>
  <conditionalFormatting sqref="AA16 AG16 AM16 AQ16 AV16:AY16 I16:J16">
    <cfRule type="containsText" dxfId="5923" priority="173" stopIfTrue="1" operator="containsText" text="Première">
      <formula>NOT(ISERROR(SEARCH("Première",I16)))</formula>
    </cfRule>
    <cfRule type="containsText" dxfId="5922" priority="174" stopIfTrue="1" operator="containsText" text="Seconde">
      <formula>NOT(ISERROR(SEARCH("Seconde",I16)))</formula>
    </cfRule>
    <cfRule type="containsText" dxfId="5921" priority="175" stopIfTrue="1" operator="containsText" text="Terme">
      <formula>NOT(ISERROR(SEARCH("Terme",I16)))</formula>
    </cfRule>
  </conditionalFormatting>
  <conditionalFormatting sqref="F16">
    <cfRule type="expression" dxfId="5920" priority="171" stopIfTrue="1">
      <formula>ISTEXT(F16)</formula>
    </cfRule>
    <cfRule type="expression" dxfId="5919" priority="172">
      <formula>FIND("Conforter",I16)</formula>
    </cfRule>
  </conditionalFormatting>
  <conditionalFormatting sqref="G16">
    <cfRule type="expression" dxfId="5918" priority="168" stopIfTrue="1">
      <formula>ISTEXT(G16)</formula>
    </cfRule>
    <cfRule type="expression" dxfId="5917" priority="169">
      <formula>FIND("Agir",I16)</formula>
    </cfRule>
    <cfRule type="expression" dxfId="5916" priority="170">
      <formula>FIND("Réagir",I16)</formula>
    </cfRule>
  </conditionalFormatting>
  <conditionalFormatting sqref="G16:H16">
    <cfRule type="expression" dxfId="5915" priority="166" stopIfTrue="1">
      <formula>ISTEXT(G16)</formula>
    </cfRule>
    <cfRule type="expression" dxfId="5914" priority="167">
      <formula>FIND("Conforter",J16)</formula>
    </cfRule>
  </conditionalFormatting>
  <conditionalFormatting sqref="J16">
    <cfRule type="containsText" dxfId="5913" priority="165" stopIfTrue="1" operator="containsText" text="Non">
      <formula>NOT(ISERROR(SEARCH("Non",J16)))</formula>
    </cfRule>
  </conditionalFormatting>
  <conditionalFormatting sqref="I16">
    <cfRule type="expression" dxfId="5912" priority="162" stopIfTrue="1">
      <formula>ISTEXT(I16)</formula>
    </cfRule>
    <cfRule type="expression" dxfId="5911" priority="163">
      <formula>FIND("Agir",J16)</formula>
    </cfRule>
    <cfRule type="expression" dxfId="5910" priority="164">
      <formula>FIND("Réagir",J16)</formula>
    </cfRule>
  </conditionalFormatting>
  <conditionalFormatting sqref="G16:H16">
    <cfRule type="expression" dxfId="5909" priority="160" stopIfTrue="1">
      <formula>ISTEXT(G16)</formula>
    </cfRule>
    <cfRule type="expression" dxfId="5908" priority="161">
      <formula>FIND("Conforter",J16)</formula>
    </cfRule>
  </conditionalFormatting>
  <conditionalFormatting sqref="J16">
    <cfRule type="containsText" dxfId="5907" priority="153" operator="containsText" text="Intervention prioritaire">
      <formula>NOT(ISERROR(SEARCH("Intervention prioritaire",J16)))</formula>
    </cfRule>
    <cfRule type="containsText" dxfId="5906" priority="154" stopIfTrue="1" operator="containsText" text="Non pertinent">
      <formula>NOT(ISERROR(SEARCH("Non pertinent",J16)))</formula>
    </cfRule>
    <cfRule type="containsText" dxfId="5905" priority="155" stopIfTrue="1" operator="containsText" text="consolidation">
      <formula>NOT(ISERROR(SEARCH("consolidation",J16)))</formula>
    </cfRule>
    <cfRule type="containsText" dxfId="5904" priority="156" stopIfTrue="1" operator="containsText" text="Non Prioritaire">
      <formula>NOT(ISERROR(SEARCH("Non Prioritaire",J16)))</formula>
    </cfRule>
    <cfRule type="containsText" dxfId="5903" priority="157" stopIfTrue="1" operator="containsText" text="Urgent">
      <formula>NOT(ISERROR(SEARCH("Urgent",J16)))</formula>
    </cfRule>
  </conditionalFormatting>
  <conditionalFormatting sqref="D16">
    <cfRule type="expression" dxfId="5902" priority="150" stopIfTrue="1">
      <formula>ISTEXT(D16)</formula>
    </cfRule>
    <cfRule type="expression" dxfId="5901" priority="151">
      <formula>FIND("Agir",E16)</formula>
    </cfRule>
    <cfRule type="expression" dxfId="5900" priority="152">
      <formula>FIND("Réagir",E16)</formula>
    </cfRule>
  </conditionalFormatting>
  <conditionalFormatting sqref="D16">
    <cfRule type="expression" dxfId="5899" priority="148" stopIfTrue="1">
      <formula>ISTEXT(D16)</formula>
    </cfRule>
    <cfRule type="expression" dxfId="5898" priority="149">
      <formula>FIND("Conforter",F16)</formula>
    </cfRule>
  </conditionalFormatting>
  <conditionalFormatting sqref="D16">
    <cfRule type="expression" dxfId="5897" priority="146" stopIfTrue="1">
      <formula>ISTEXT(D16)</formula>
    </cfRule>
    <cfRule type="expression" dxfId="5896" priority="147">
      <formula>FIND("Conforter",F16)</formula>
    </cfRule>
  </conditionalFormatting>
  <conditionalFormatting sqref="H16">
    <cfRule type="expression" dxfId="5895" priority="143" stopIfTrue="1">
      <formula>ISTEXT(H16)</formula>
    </cfRule>
    <cfRule type="expression" dxfId="5894" priority="144">
      <formula>FIND("Agir",J16)</formula>
    </cfRule>
    <cfRule type="expression" dxfId="5893" priority="145">
      <formula>FIND("Réagir",J16)</formula>
    </cfRule>
  </conditionalFormatting>
  <conditionalFormatting sqref="AX16:AY16">
    <cfRule type="expression" dxfId="5892" priority="140" stopIfTrue="1">
      <formula>ISTEXT(AX16)</formula>
    </cfRule>
    <cfRule type="expression" dxfId="5891" priority="141">
      <formula>FIND("Agir",#REF!)</formula>
    </cfRule>
    <cfRule type="expression" dxfId="5890" priority="142">
      <formula>FIND("Réagir",#REF!)</formula>
    </cfRule>
  </conditionalFormatting>
  <conditionalFormatting sqref="AM16 AQ16 AV16">
    <cfRule type="expression" dxfId="5889" priority="137" stopIfTrue="1">
      <formula>ISTEXT(AM16)</formula>
    </cfRule>
    <cfRule type="expression" dxfId="5888" priority="138">
      <formula>FIND("Agir",#REF!)</formula>
    </cfRule>
    <cfRule type="expression" dxfId="5887" priority="139">
      <formula>FIND("Réagir",#REF!)</formula>
    </cfRule>
  </conditionalFormatting>
  <conditionalFormatting sqref="AQ16">
    <cfRule type="expression" dxfId="5886" priority="134" stopIfTrue="1">
      <formula>ISTEXT(AQ16)</formula>
    </cfRule>
    <cfRule type="expression" dxfId="5885" priority="135">
      <formula>FIND("Agir",AV16)</formula>
    </cfRule>
    <cfRule type="expression" dxfId="5884" priority="136">
      <formula>FIND("Réagir",AV16)</formula>
    </cfRule>
  </conditionalFormatting>
  <conditionalFormatting sqref="AQ16">
    <cfRule type="expression" dxfId="5883" priority="131" stopIfTrue="1">
      <formula>ISTEXT(AQ16)</formula>
    </cfRule>
    <cfRule type="expression" dxfId="5882" priority="132">
      <formula>FIND("Agir",AV16)</formula>
    </cfRule>
    <cfRule type="expression" dxfId="5881" priority="133">
      <formula>FIND("Réagir",AV16)</formula>
    </cfRule>
  </conditionalFormatting>
  <conditionalFormatting sqref="AA16">
    <cfRule type="expression" dxfId="5880" priority="128" stopIfTrue="1">
      <formula>ISTEXT(AA16)</formula>
    </cfRule>
    <cfRule type="expression" dxfId="5879" priority="129">
      <formula>FIND("Agir",AV16)</formula>
    </cfRule>
    <cfRule type="expression" dxfId="5878" priority="130">
      <formula>FIND("Réagir",AV16)</formula>
    </cfRule>
  </conditionalFormatting>
  <conditionalFormatting sqref="AG16 AM16 AQ16 AV16">
    <cfRule type="expression" dxfId="5877" priority="125" stopIfTrue="1">
      <formula>ISTEXT(AG16)</formula>
    </cfRule>
    <cfRule type="expression" dxfId="5876" priority="126">
      <formula>FIND("Agir",#REF!)</formula>
    </cfRule>
    <cfRule type="expression" dxfId="5875" priority="127">
      <formula>FIND("Réagir",#REF!)</formula>
    </cfRule>
  </conditionalFormatting>
  <conditionalFormatting sqref="AM16 AQ16 AV16">
    <cfRule type="expression" dxfId="5874" priority="122" stopIfTrue="1">
      <formula>ISTEXT(AM16)</formula>
    </cfRule>
    <cfRule type="expression" dxfId="5873" priority="123">
      <formula>FIND("Agir",#REF!)</formula>
    </cfRule>
    <cfRule type="expression" dxfId="5872" priority="124">
      <formula>FIND("Réagir",#REF!)</formula>
    </cfRule>
  </conditionalFormatting>
  <conditionalFormatting sqref="AV16">
    <cfRule type="expression" dxfId="5871" priority="119" stopIfTrue="1">
      <formula>ISTEXT(AV16)</formula>
    </cfRule>
    <cfRule type="expression" dxfId="5870" priority="120">
      <formula>FIND("Agir",#REF!)</formula>
    </cfRule>
    <cfRule type="expression" dxfId="5869" priority="121">
      <formula>FIND("Réagir",#REF!)</formula>
    </cfRule>
  </conditionalFormatting>
  <conditionalFormatting sqref="AG16">
    <cfRule type="expression" dxfId="5868" priority="116" stopIfTrue="1">
      <formula>ISTEXT(AG16)</formula>
    </cfRule>
    <cfRule type="expression" dxfId="5867" priority="117">
      <formula>FIND("Agir",#REF!)</formula>
    </cfRule>
    <cfRule type="expression" dxfId="5866" priority="118">
      <formula>FIND("Réagir",#REF!)</formula>
    </cfRule>
  </conditionalFormatting>
  <conditionalFormatting sqref="AW16">
    <cfRule type="expression" dxfId="5865" priority="113" stopIfTrue="1">
      <formula>ISTEXT(AW16)</formula>
    </cfRule>
    <cfRule type="expression" dxfId="5864" priority="114">
      <formula>FIND("Agir",#REF!)</formula>
    </cfRule>
    <cfRule type="expression" dxfId="5863" priority="115">
      <formula>FIND("Réagir",#REF!)</formula>
    </cfRule>
  </conditionalFormatting>
  <conditionalFormatting sqref="I7">
    <cfRule type="expression" dxfId="5862" priority="110" stopIfTrue="1">
      <formula>ISTEXT(I7)</formula>
    </cfRule>
    <cfRule type="expression" dxfId="5861" priority="111">
      <formula>FIND("Agir",J7)</formula>
    </cfRule>
    <cfRule type="expression" dxfId="5860" priority="112">
      <formula>FIND("Réagir",J7)</formula>
    </cfRule>
  </conditionalFormatting>
  <conditionalFormatting sqref="F7">
    <cfRule type="expression" dxfId="5859" priority="105" stopIfTrue="1">
      <formula>ISTEXT(F7)</formula>
    </cfRule>
    <cfRule type="expression" dxfId="5858" priority="106">
      <formula>FIND("Conforter",I7)</formula>
    </cfRule>
  </conditionalFormatting>
  <conditionalFormatting sqref="G7">
    <cfRule type="expression" dxfId="5857" priority="102" stopIfTrue="1">
      <formula>ISTEXT(G7)</formula>
    </cfRule>
    <cfRule type="expression" dxfId="5856" priority="103">
      <formula>FIND("Agir",I7)</formula>
    </cfRule>
    <cfRule type="expression" dxfId="5855" priority="104">
      <formula>FIND("Réagir",I7)</formula>
    </cfRule>
  </conditionalFormatting>
  <conditionalFormatting sqref="G7:H7">
    <cfRule type="expression" dxfId="5854" priority="100" stopIfTrue="1">
      <formula>ISTEXT(G7)</formula>
    </cfRule>
    <cfRule type="expression" dxfId="5853" priority="101">
      <formula>FIND("Conforter",J7)</formula>
    </cfRule>
  </conditionalFormatting>
  <conditionalFormatting sqref="I7">
    <cfRule type="expression" dxfId="5852" priority="96" stopIfTrue="1">
      <formula>ISTEXT(I7)</formula>
    </cfRule>
    <cfRule type="expression" dxfId="5851" priority="97">
      <formula>FIND("Agir",J7)</formula>
    </cfRule>
    <cfRule type="expression" dxfId="5850" priority="98">
      <formula>FIND("Réagir",J7)</formula>
    </cfRule>
  </conditionalFormatting>
  <conditionalFormatting sqref="G7:H7">
    <cfRule type="expression" dxfId="5849" priority="94" stopIfTrue="1">
      <formula>ISTEXT(G7)</formula>
    </cfRule>
    <cfRule type="expression" dxfId="5848" priority="95">
      <formula>FIND("Conforter",J7)</formula>
    </cfRule>
  </conditionalFormatting>
  <conditionalFormatting sqref="D7">
    <cfRule type="expression" dxfId="5847" priority="84" stopIfTrue="1">
      <formula>ISTEXT(D7)</formula>
    </cfRule>
    <cfRule type="expression" dxfId="5846" priority="85">
      <formula>FIND("Agir",E7)</formula>
    </cfRule>
    <cfRule type="expression" dxfId="5845" priority="86">
      <formula>FIND("Réagir",E7)</formula>
    </cfRule>
  </conditionalFormatting>
  <conditionalFormatting sqref="D7">
    <cfRule type="expression" dxfId="5844" priority="82" stopIfTrue="1">
      <formula>ISTEXT(D7)</formula>
    </cfRule>
    <cfRule type="expression" dxfId="5843" priority="83">
      <formula>FIND("Conforter",F7)</formula>
    </cfRule>
  </conditionalFormatting>
  <conditionalFormatting sqref="D7">
    <cfRule type="expression" dxfId="5842" priority="80" stopIfTrue="1">
      <formula>ISTEXT(D7)</formula>
    </cfRule>
    <cfRule type="expression" dxfId="5841" priority="81">
      <formula>FIND("Conforter",F7)</formula>
    </cfRule>
  </conditionalFormatting>
  <conditionalFormatting sqref="H7">
    <cfRule type="expression" dxfId="5840" priority="77" stopIfTrue="1">
      <formula>ISTEXT(H7)</formula>
    </cfRule>
    <cfRule type="expression" dxfId="5839" priority="78">
      <formula>FIND("Agir",J7)</formula>
    </cfRule>
    <cfRule type="expression" dxfId="5838" priority="79">
      <formula>FIND("Réagir",J7)</formula>
    </cfRule>
  </conditionalFormatting>
  <conditionalFormatting sqref="AX7:AY7">
    <cfRule type="expression" dxfId="5837" priority="74" stopIfTrue="1">
      <formula>ISTEXT(AX7)</formula>
    </cfRule>
    <cfRule type="expression" dxfId="5836" priority="75">
      <formula>FIND("Agir",#REF!)</formula>
    </cfRule>
    <cfRule type="expression" dxfId="5835" priority="76">
      <formula>FIND("Réagir",#REF!)</formula>
    </cfRule>
  </conditionalFormatting>
  <conditionalFormatting sqref="AM7 AQ7 AV7">
    <cfRule type="expression" dxfId="5834" priority="71" stopIfTrue="1">
      <formula>ISTEXT(AM7)</formula>
    </cfRule>
    <cfRule type="expression" dxfId="5833" priority="72">
      <formula>FIND("Agir",#REF!)</formula>
    </cfRule>
    <cfRule type="expression" dxfId="5832" priority="73">
      <formula>FIND("Réagir",#REF!)</formula>
    </cfRule>
  </conditionalFormatting>
  <conditionalFormatting sqref="AQ7">
    <cfRule type="expression" dxfId="5831" priority="68" stopIfTrue="1">
      <formula>ISTEXT(AQ7)</formula>
    </cfRule>
    <cfRule type="expression" dxfId="5830" priority="69">
      <formula>FIND("Agir",AV7)</formula>
    </cfRule>
    <cfRule type="expression" dxfId="5829" priority="70">
      <formula>FIND("Réagir",AV7)</formula>
    </cfRule>
  </conditionalFormatting>
  <conditionalFormatting sqref="AQ7">
    <cfRule type="expression" dxfId="5828" priority="65" stopIfTrue="1">
      <formula>ISTEXT(AQ7)</formula>
    </cfRule>
    <cfRule type="expression" dxfId="5827" priority="66">
      <formula>FIND("Agir",AV7)</formula>
    </cfRule>
    <cfRule type="expression" dxfId="5826" priority="67">
      <formula>FIND("Réagir",AV7)</formula>
    </cfRule>
  </conditionalFormatting>
  <conditionalFormatting sqref="AA7">
    <cfRule type="expression" dxfId="5825" priority="62" stopIfTrue="1">
      <formula>ISTEXT(AA7)</formula>
    </cfRule>
    <cfRule type="expression" dxfId="5824" priority="63">
      <formula>FIND("Agir",AV7)</formula>
    </cfRule>
    <cfRule type="expression" dxfId="5823" priority="64">
      <formula>FIND("Réagir",AV7)</formula>
    </cfRule>
  </conditionalFormatting>
  <conditionalFormatting sqref="AG7 AM7 AQ7 AV7">
    <cfRule type="expression" dxfId="5822" priority="59" stopIfTrue="1">
      <formula>ISTEXT(AG7)</formula>
    </cfRule>
    <cfRule type="expression" dxfId="5821" priority="60">
      <formula>FIND("Agir",#REF!)</formula>
    </cfRule>
    <cfRule type="expression" dxfId="5820" priority="61">
      <formula>FIND("Réagir",#REF!)</formula>
    </cfRule>
  </conditionalFormatting>
  <conditionalFormatting sqref="AM7 AQ7 AV7">
    <cfRule type="expression" dxfId="5819" priority="56" stopIfTrue="1">
      <formula>ISTEXT(AM7)</formula>
    </cfRule>
    <cfRule type="expression" dxfId="5818" priority="57">
      <formula>FIND("Agir",#REF!)</formula>
    </cfRule>
    <cfRule type="expression" dxfId="5817" priority="58">
      <formula>FIND("Réagir",#REF!)</formula>
    </cfRule>
  </conditionalFormatting>
  <conditionalFormatting sqref="AV7">
    <cfRule type="expression" dxfId="5816" priority="53" stopIfTrue="1">
      <formula>ISTEXT(AV7)</formula>
    </cfRule>
    <cfRule type="expression" dxfId="5815" priority="54">
      <formula>FIND("Agir",#REF!)</formula>
    </cfRule>
    <cfRule type="expression" dxfId="5814" priority="55">
      <formula>FIND("Réagir",#REF!)</formula>
    </cfRule>
  </conditionalFormatting>
  <conditionalFormatting sqref="AG7">
    <cfRule type="expression" dxfId="5813" priority="50" stopIfTrue="1">
      <formula>ISTEXT(AG7)</formula>
    </cfRule>
    <cfRule type="expression" dxfId="5812" priority="51">
      <formula>FIND("Agir",#REF!)</formula>
    </cfRule>
    <cfRule type="expression" dxfId="5811" priority="52">
      <formula>FIND("Réagir",#REF!)</formula>
    </cfRule>
  </conditionalFormatting>
  <conditionalFormatting sqref="AW7">
    <cfRule type="expression" dxfId="5810" priority="47" stopIfTrue="1">
      <formula>ISTEXT(AW7)</formula>
    </cfRule>
    <cfRule type="expression" dxfId="5809" priority="48">
      <formula>FIND("Agir",#REF!)</formula>
    </cfRule>
    <cfRule type="expression" dxfId="5808" priority="49">
      <formula>FIND("Réagir",#REF!)</formula>
    </cfRule>
  </conditionalFormatting>
  <conditionalFormatting sqref="I11">
    <cfRule type="expression" dxfId="5807" priority="44" stopIfTrue="1">
      <formula>ISTEXT(I11)</formula>
    </cfRule>
    <cfRule type="expression" dxfId="5806" priority="45">
      <formula>FIND("Agir",J11)</formula>
    </cfRule>
    <cfRule type="expression" dxfId="5805" priority="46">
      <formula>FIND("Réagir",J11)</formula>
    </cfRule>
  </conditionalFormatting>
  <conditionalFormatting sqref="G11:H11">
    <cfRule type="expression" dxfId="5804" priority="42" stopIfTrue="1">
      <formula>ISTEXT(G11)</formula>
    </cfRule>
    <cfRule type="expression" dxfId="5803" priority="43">
      <formula>FIND("Conforter",J11)</formula>
    </cfRule>
  </conditionalFormatting>
  <conditionalFormatting sqref="D11">
    <cfRule type="expression" dxfId="5802" priority="40" stopIfTrue="1">
      <formula>ISTEXT(D11)</formula>
    </cfRule>
    <cfRule type="expression" dxfId="5801" priority="41">
      <formula>FIND("Conforter",F11)</formula>
    </cfRule>
  </conditionalFormatting>
  <conditionalFormatting sqref="AQ11">
    <cfRule type="expression" dxfId="5800" priority="37" stopIfTrue="1">
      <formula>ISTEXT(AQ11)</formula>
    </cfRule>
    <cfRule type="expression" dxfId="5799" priority="38">
      <formula>FIND("Agir",AV11)</formula>
    </cfRule>
    <cfRule type="expression" dxfId="5798" priority="39">
      <formula>FIND("Réagir",AV11)</formula>
    </cfRule>
  </conditionalFormatting>
  <conditionalFormatting sqref="I11">
    <cfRule type="expression" dxfId="5797" priority="34" stopIfTrue="1">
      <formula>ISTEXT(I11)</formula>
    </cfRule>
    <cfRule type="expression" dxfId="5796" priority="35">
      <formula>FIND("Agir",J11)</formula>
    </cfRule>
    <cfRule type="expression" dxfId="5795" priority="36">
      <formula>FIND("Réagir",J11)</formula>
    </cfRule>
  </conditionalFormatting>
  <conditionalFormatting sqref="G11:H11">
    <cfRule type="expression" dxfId="5794" priority="32" stopIfTrue="1">
      <formula>ISTEXT(G11)</formula>
    </cfRule>
    <cfRule type="expression" dxfId="5793" priority="33">
      <formula>FIND("Conforter",J11)</formula>
    </cfRule>
  </conditionalFormatting>
  <conditionalFormatting sqref="D11">
    <cfRule type="expression" dxfId="5792" priority="30" stopIfTrue="1">
      <formula>ISTEXT(D11)</formula>
    </cfRule>
    <cfRule type="expression" dxfId="5791" priority="31">
      <formula>FIND("Conforter",F11)</formula>
    </cfRule>
  </conditionalFormatting>
  <conditionalFormatting sqref="AQ11">
    <cfRule type="expression" dxfId="5790" priority="27" stopIfTrue="1">
      <formula>ISTEXT(AQ11)</formula>
    </cfRule>
    <cfRule type="expression" dxfId="5789" priority="28">
      <formula>FIND("Agir",AV11)</formula>
    </cfRule>
    <cfRule type="expression" dxfId="5788" priority="29">
      <formula>FIND("Réagir",AV11)</formula>
    </cfRule>
  </conditionalFormatting>
  <conditionalFormatting sqref="AA5 AG5 AM5 AQ5 AV5:AY5 AW4 I5:J5">
    <cfRule type="containsText" dxfId="5787" priority="15" stopIfTrue="1" operator="containsText" text="Première">
      <formula>NOT(ISERROR(SEARCH("Première",I4)))</formula>
    </cfRule>
    <cfRule type="containsText" dxfId="5786" priority="16" stopIfTrue="1" operator="containsText" text="Seconde">
      <formula>NOT(ISERROR(SEARCH("Seconde",I4)))</formula>
    </cfRule>
    <cfRule type="containsText" dxfId="5785" priority="17" stopIfTrue="1" operator="containsText" text="Terme">
      <formula>NOT(ISERROR(SEARCH("Terme",I4)))</formula>
    </cfRule>
  </conditionalFormatting>
  <conditionalFormatting sqref="AX4">
    <cfRule type="containsText" dxfId="5784" priority="12" stopIfTrue="1" operator="containsText" text="Première">
      <formula>NOT(ISERROR(SEARCH("Première",AX4)))</formula>
    </cfRule>
    <cfRule type="containsText" dxfId="5783" priority="13" stopIfTrue="1" operator="containsText" text="Seconde">
      <formula>NOT(ISERROR(SEARCH("Seconde",AX4)))</formula>
    </cfRule>
    <cfRule type="containsText" dxfId="5782" priority="14" stopIfTrue="1" operator="containsText" text="Terme">
      <formula>NOT(ISERROR(SEARCH("Terme",AX4)))</formula>
    </cfRule>
  </conditionalFormatting>
  <conditionalFormatting sqref="J15:J17">
    <cfRule type="containsText" dxfId="5781" priority="1" operator="containsText" text="Intervention prioritaire">
      <formula>NOT(ISERROR(SEARCH("Intervention prioritaire",J15)))</formula>
    </cfRule>
    <cfRule type="containsText" dxfId="5780" priority="2" stopIfTrue="1" operator="containsText" text="Non pertinent">
      <formula>NOT(ISERROR(SEARCH("Non pertinent",J15)))</formula>
    </cfRule>
    <cfRule type="containsText" dxfId="5779" priority="3" stopIfTrue="1" operator="containsText" text="consolidation">
      <formula>NOT(ISERROR(SEARCH("consolidation",J15)))</formula>
    </cfRule>
    <cfRule type="containsText" dxfId="5778" priority="4" stopIfTrue="1" operator="containsText" text="Non Prioritaire">
      <formula>NOT(ISERROR(SEARCH("Non Prioritaire",J15)))</formula>
    </cfRule>
    <cfRule type="containsText" dxfId="5777" priority="5" stopIfTrue="1" operator="containsText" text="Urgent">
      <formula>NOT(ISERROR(SEARCH("Urgent",J15)))</formula>
    </cfRule>
  </conditionalFormatting>
  <conditionalFormatting sqref="J15:J17">
    <cfRule type="containsText" dxfId="5776" priority="9" stopIfTrue="1" operator="containsText" text="Première">
      <formula>NOT(ISERROR(SEARCH("Première",J15)))</formula>
    </cfRule>
  </conditionalFormatting>
  <conditionalFormatting sqref="J15:J17">
    <cfRule type="containsText" dxfId="5775" priority="8" stopIfTrue="1" operator="containsText" text="Non">
      <formula>NOT(ISERROR(SEARCH("Non",J15)))</formula>
    </cfRule>
  </conditionalFormatting>
  <conditionalFormatting sqref="J7:J17">
    <cfRule type="containsText" dxfId="5774" priority="6" stopIfTrue="1" operator="containsText" text="moyen">
      <formula>NOT(ISERROR(SEARCH("moyen",J7)))</formula>
    </cfRule>
    <cfRule type="containsText" dxfId="5773" priority="7" stopIfTrue="1" operator="containsText" text="long">
      <formula>NOT(ISERROR(SEARCH("long",J7)))</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7" xr:uid="{00000000-0002-0000-0F00-000000000000}">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7" xr:uid="{00000000-0002-0000-0F00-000001000000}">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7" xr:uid="{00000000-0002-0000-0F00-000002000000}">
      <formula1>$M$1:$P$1</formula1>
    </dataValidation>
  </dataValidations>
  <pageMargins left="0.7" right="0.7"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215968"/>
  </sheetPr>
  <dimension ref="A1:AY11"/>
  <sheetViews>
    <sheetView showGridLines="0" zoomScale="60" zoomScaleNormal="60" workbookViewId="0"/>
  </sheetViews>
  <sheetFormatPr baseColWidth="10" defaultColWidth="10.453125" defaultRowHeight="11.5" x14ac:dyDescent="0.25"/>
  <cols>
    <col min="1" max="1" width="1.453125" style="50" customWidth="1"/>
    <col min="2" max="2" width="10.453125" style="59" customWidth="1"/>
    <col min="3" max="3" width="83" style="60" customWidth="1"/>
    <col min="4" max="4" width="46" style="61" customWidth="1"/>
    <col min="5" max="5" width="9.81640625" style="50" customWidth="1"/>
    <col min="6" max="6" width="9.81640625" style="62" customWidth="1"/>
    <col min="7" max="7" width="46" style="61" customWidth="1"/>
    <col min="8" max="8" width="8.81640625" style="61" customWidth="1"/>
    <col min="9" max="9" width="45.453125" style="61" customWidth="1"/>
    <col min="10" max="10" width="20.453125" style="61" customWidth="1"/>
    <col min="11" max="26" width="5.453125" style="50" hidden="1" customWidth="1"/>
    <col min="27" max="27" width="20.453125" style="61" hidden="1" customWidth="1"/>
    <col min="28" max="32" width="10.453125" style="50" hidden="1" customWidth="1"/>
    <col min="33" max="33" width="20.453125" style="61" hidden="1" customWidth="1"/>
    <col min="34" max="38" width="10.453125" style="50" hidden="1" customWidth="1"/>
    <col min="39" max="39" width="20.453125" style="61" hidden="1" customWidth="1"/>
    <col min="40" max="42" width="10.453125" style="50" hidden="1" customWidth="1"/>
    <col min="43" max="43" width="20.453125" style="61" hidden="1" customWidth="1"/>
    <col min="44" max="47" width="10.453125" style="50" hidden="1" customWidth="1"/>
    <col min="48" max="48" width="20.453125" style="61" hidden="1" customWidth="1"/>
    <col min="49" max="49" width="45.453125" style="61" hidden="1" customWidth="1"/>
    <col min="50" max="50" width="45.453125" style="61" customWidth="1"/>
    <col min="51" max="51" width="45.453125" style="61" hidden="1" customWidth="1"/>
    <col min="52" max="16384" width="10.453125" style="50"/>
  </cols>
  <sheetData>
    <row r="1" spans="1:51" s="45" customFormat="1" ht="13" customHeight="1" x14ac:dyDescent="0.3">
      <c r="B1" s="46"/>
      <c r="C1" s="47"/>
      <c r="D1" s="48"/>
      <c r="F1" s="49"/>
      <c r="G1" s="48"/>
      <c r="H1" s="48"/>
      <c r="I1" s="48"/>
      <c r="J1" s="48"/>
      <c r="L1" s="45">
        <v>0</v>
      </c>
      <c r="M1" s="45">
        <v>1</v>
      </c>
      <c r="N1" s="45">
        <v>2</v>
      </c>
      <c r="O1" s="45">
        <v>3</v>
      </c>
      <c r="P1" s="45">
        <v>4</v>
      </c>
      <c r="Q1" s="45">
        <v>5</v>
      </c>
      <c r="AA1" s="37"/>
      <c r="AG1" s="37"/>
      <c r="AM1" s="37"/>
      <c r="AQ1" s="37"/>
      <c r="AV1" s="37"/>
      <c r="AW1" s="48"/>
      <c r="AX1" s="48"/>
      <c r="AY1" s="48"/>
    </row>
    <row r="2" spans="1:51" s="45" customFormat="1" ht="30" customHeight="1" x14ac:dyDescent="0.3">
      <c r="B2" s="431" t="s">
        <v>331</v>
      </c>
      <c r="C2" s="431"/>
      <c r="D2" s="431"/>
      <c r="E2" s="431"/>
      <c r="F2" s="431"/>
      <c r="G2" s="431"/>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83"/>
    </row>
    <row r="3" spans="1:51" s="45" customFormat="1" ht="13" customHeight="1" x14ac:dyDescent="0.25">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row>
    <row r="4" spans="1:51" ht="30" customHeight="1" x14ac:dyDescent="0.25">
      <c r="A4" s="45"/>
      <c r="B4" s="435"/>
      <c r="C4" s="435"/>
      <c r="D4" s="436" t="s">
        <v>0</v>
      </c>
      <c r="E4" s="437"/>
      <c r="F4" s="438" t="s">
        <v>261</v>
      </c>
      <c r="G4" s="439"/>
      <c r="H4" s="440" t="s">
        <v>335</v>
      </c>
      <c r="I4" s="441"/>
      <c r="J4" s="108" t="s">
        <v>274</v>
      </c>
      <c r="K4" s="106"/>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6"/>
      <c r="AX4" s="442" t="s">
        <v>265</v>
      </c>
      <c r="AY4" s="443"/>
    </row>
    <row r="5" spans="1:51" s="52" customFormat="1" ht="170" customHeight="1" x14ac:dyDescent="0.3">
      <c r="A5" s="51"/>
      <c r="B5" s="435"/>
      <c r="C5" s="435"/>
      <c r="D5" s="87" t="s">
        <v>510</v>
      </c>
      <c r="E5" s="101" t="s">
        <v>0</v>
      </c>
      <c r="F5" s="103" t="s">
        <v>261</v>
      </c>
      <c r="G5" s="104" t="s">
        <v>260</v>
      </c>
      <c r="H5" s="102" t="s">
        <v>273</v>
      </c>
      <c r="I5" s="105" t="s">
        <v>271</v>
      </c>
      <c r="J5" s="109" t="s">
        <v>266</v>
      </c>
      <c r="K5" s="107" t="s">
        <v>23</v>
      </c>
      <c r="L5" s="88" t="s">
        <v>12</v>
      </c>
      <c r="M5" s="89" t="s">
        <v>13</v>
      </c>
      <c r="N5" s="90" t="s">
        <v>14</v>
      </c>
      <c r="O5" s="91" t="s">
        <v>15</v>
      </c>
      <c r="P5" s="92" t="s">
        <v>16</v>
      </c>
      <c r="Q5" s="93" t="s">
        <v>17</v>
      </c>
      <c r="R5" s="94" t="s">
        <v>18</v>
      </c>
      <c r="S5" s="95" t="s">
        <v>34</v>
      </c>
      <c r="T5" s="95" t="s">
        <v>35</v>
      </c>
      <c r="U5" s="95" t="s">
        <v>24</v>
      </c>
      <c r="V5" s="95" t="s">
        <v>44</v>
      </c>
      <c r="W5" s="95" t="s">
        <v>45</v>
      </c>
      <c r="X5" s="95" t="s">
        <v>47</v>
      </c>
      <c r="Y5" s="95" t="s">
        <v>46</v>
      </c>
      <c r="Z5" s="95" t="s">
        <v>33</v>
      </c>
      <c r="AA5" s="96" t="s">
        <v>19</v>
      </c>
      <c r="AB5" s="97" t="s">
        <v>36</v>
      </c>
      <c r="AC5" s="97" t="s">
        <v>37</v>
      </c>
      <c r="AD5" s="97" t="s">
        <v>25</v>
      </c>
      <c r="AE5" s="97" t="s">
        <v>38</v>
      </c>
      <c r="AF5" s="97" t="s">
        <v>26</v>
      </c>
      <c r="AG5" s="96" t="s">
        <v>22</v>
      </c>
      <c r="AH5" s="97" t="s">
        <v>39</v>
      </c>
      <c r="AI5" s="97" t="s">
        <v>41</v>
      </c>
      <c r="AJ5" s="97" t="s">
        <v>42</v>
      </c>
      <c r="AK5" s="97" t="s">
        <v>30</v>
      </c>
      <c r="AL5" s="97" t="s">
        <v>40</v>
      </c>
      <c r="AM5" s="96" t="s">
        <v>31</v>
      </c>
      <c r="AN5" s="97" t="s">
        <v>27</v>
      </c>
      <c r="AO5" s="97" t="s">
        <v>28</v>
      </c>
      <c r="AP5" s="97" t="s">
        <v>29</v>
      </c>
      <c r="AQ5" s="96" t="s">
        <v>43</v>
      </c>
      <c r="AR5" s="97" t="s">
        <v>48</v>
      </c>
      <c r="AS5" s="97" t="s">
        <v>49</v>
      </c>
      <c r="AT5" s="97" t="s">
        <v>50</v>
      </c>
      <c r="AU5" s="97" t="s">
        <v>51</v>
      </c>
      <c r="AV5" s="96" t="s">
        <v>32</v>
      </c>
      <c r="AW5" s="98" t="s">
        <v>11</v>
      </c>
      <c r="AX5" s="99" t="s">
        <v>511</v>
      </c>
      <c r="AY5" s="100" t="s">
        <v>52</v>
      </c>
    </row>
    <row r="6" spans="1:51" s="65" customFormat="1" ht="30" customHeight="1" x14ac:dyDescent="0.35">
      <c r="A6" s="64"/>
      <c r="B6" s="433" t="s">
        <v>512</v>
      </c>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row>
    <row r="7" spans="1:51" s="57" customFormat="1" ht="114" customHeight="1" x14ac:dyDescent="0.35">
      <c r="A7" s="56"/>
      <c r="B7" s="374" t="s">
        <v>175</v>
      </c>
      <c r="C7" s="380" t="s">
        <v>424</v>
      </c>
      <c r="D7" s="255"/>
      <c r="E7" s="255"/>
      <c r="F7" s="273"/>
      <c r="G7" s="273"/>
      <c r="H7" s="291"/>
      <c r="I7" s="291"/>
      <c r="J7" s="136" t="str">
        <f>S7</f>
        <v/>
      </c>
      <c r="K7" s="137">
        <f>E7*10+F7</f>
        <v>0</v>
      </c>
      <c r="L7" s="137" t="b">
        <f>OR(K7=31)</f>
        <v>0</v>
      </c>
      <c r="M7" s="137" t="b">
        <f>OR(K7=21,K7=32)</f>
        <v>0</v>
      </c>
      <c r="N7" s="137" t="b">
        <f>OR(K7=22,K7=33)</f>
        <v>0</v>
      </c>
      <c r="O7" s="137" t="b">
        <f>OR(K7=11,K7=12)</f>
        <v>0</v>
      </c>
      <c r="P7" s="137" t="b">
        <f>OR(K7=23,K7=34)</f>
        <v>0</v>
      </c>
      <c r="Q7" s="137" t="b">
        <f>OR(K7=13,K7=14,K7=24)</f>
        <v>0</v>
      </c>
      <c r="R7" s="137" t="b">
        <f>OR(K7=1,K7=2,K7=3,K7=4)</f>
        <v>0</v>
      </c>
      <c r="S7" s="138" t="str">
        <f>IF(COUNTA(E7:F7)&lt;2,"",(IF(L7=TRUE,$L$5,IF(M7=TRUE,$M$5,IF(N7=TRUE,$N$5,IF(O7=TRUE,$O$5,IF(P7=TRUE,$P$5,IF(Q7=TRUE,$Q$5,IF(R7=TRUE,$R$5,0)))))))))</f>
        <v/>
      </c>
      <c r="T7" s="139" t="str">
        <f>IF(COUNTA(E7:F7)&lt;2,"",(IF(L7=TRUE,6,IF(M7=TRUE,5,IF(N7=TRUE,4,IF(O7=TRUE,3,IF(P7=TRUE,2,IF(Q7=TRUE,1,IF(R7=TRUE,0,0)))))))))</f>
        <v/>
      </c>
      <c r="U7" s="140" t="e">
        <f>T7*10+H7</f>
        <v>#VALUE!</v>
      </c>
      <c r="V7" s="137" t="e">
        <f>OR(U7=61,U7=62,U7=63)</f>
        <v>#VALUE!</v>
      </c>
      <c r="W7" s="137" t="e">
        <f>OR(U7=51,U7=52)</f>
        <v>#VALUE!</v>
      </c>
      <c r="X7" s="137" t="e">
        <f>OR(U7=31,U7=41,U7=42,U7=53)</f>
        <v>#VALUE!</v>
      </c>
      <c r="Y7" s="137" t="e">
        <f>OR(U7=21,U7=32)</f>
        <v>#VALUE!</v>
      </c>
      <c r="Z7" s="137" t="e">
        <f>AND(V7=FALSE,W7=FALSE,X7=FALSE,Y7=FALSE)</f>
        <v>#VALUE!</v>
      </c>
      <c r="AA7" s="141" t="str">
        <f>IF(COUNTA(E7:F7:H7)&lt;3,"",(IF(V7=TRUE,$V$5,IF(W7=TRUE,$W$5,IF(X7=TRUE,$X$5,IF(Y7=TRUE,$Y$5,"Non"))))))</f>
        <v/>
      </c>
      <c r="AB7" s="137" t="e">
        <f>OR(U7=61,U7=62,U7=51,U7=52)</f>
        <v>#VALUE!</v>
      </c>
      <c r="AC7" s="137" t="e">
        <f>OR(U7=41,U7=42)</f>
        <v>#VALUE!</v>
      </c>
      <c r="AD7" s="137" t="e">
        <f>OR(U7=31,U7=32,U7=63,U7=64,U7=53,U7=54,)</f>
        <v>#VALUE!</v>
      </c>
      <c r="AE7" s="137" t="e">
        <f>OR(U7=21,U7=22,)</f>
        <v>#VALUE!</v>
      </c>
      <c r="AF7" s="137" t="e">
        <f>OR(U7=11,U7=12,U7=13,U7=23,)</f>
        <v>#VALUE!</v>
      </c>
      <c r="AG7" s="141" t="str">
        <f>IF(COUNTA(E7:F7:H7)&lt;3,"",(IF(AB7=TRUE,$AB$5,IF(AC7=TRUE,$AC$5,IF(AD7=TRUE,$AD$5,IF(AE7=TRUE,$AE$5,IF(AF7=TRUE,$AF$5,"Aucune")))))))</f>
        <v/>
      </c>
      <c r="AH7" s="137" t="e">
        <f>OR(U7=62,U7=52,U7=42)</f>
        <v>#VALUE!</v>
      </c>
      <c r="AI7" s="137" t="e">
        <f>OR(U7=63,U7=53,U7=43,U7=64,U7=54)</f>
        <v>#VALUE!</v>
      </c>
      <c r="AJ7" s="137" t="e">
        <f>OR(U7=61,U7=51,U7=41)</f>
        <v>#VALUE!</v>
      </c>
      <c r="AK7" s="137" t="e">
        <f>OR(U7=44,U7=32,U7=33,U7=34)</f>
        <v>#VALUE!</v>
      </c>
      <c r="AL7" s="137" t="e">
        <f>OR(U7=22,U7=23,U7=24,U7=12,U7=13,U7=14)</f>
        <v>#VALUE!</v>
      </c>
      <c r="AM7" s="141" t="str">
        <f>IF(COUNTA(E7:F7:H7)&lt;3,"",(IF(AH7=TRUE,$AH$5,IF(AI7=TRUE,$AI$5,IF(AJ7=TRUE,$AJ$5,IF(AK7=TRUE,$AK$5,IF(AL7=TRUE,$AL$5,"Aucune")))))))</f>
        <v/>
      </c>
      <c r="AN7" s="137" t="e">
        <f>OR(U7=61,U7=62,U7=63,U7=51,U7=52,U7=53)</f>
        <v>#VALUE!</v>
      </c>
      <c r="AO7" s="137" t="e">
        <f>OR(U7=41,U7=42,U7=43,U7=31,U7=32,U7=33)</f>
        <v>#VALUE!</v>
      </c>
      <c r="AP7" s="137" t="e">
        <f>OR(U7=21,U7=22,U7=23,U7=11,U7=12,U7=13)</f>
        <v>#VALUE!</v>
      </c>
      <c r="AQ7" s="141" t="str">
        <f>IF(COUNTA(E7:F7:H7)&lt;3,"",(IF(AN7=TRUE,$AN$5,IF(AO7=TRUE,$AO$5,IF(AP7=TRUE,$AP$5,"Aucune action requise")))))</f>
        <v/>
      </c>
      <c r="AR7" s="137" t="e">
        <f>OR(U7=61,U7=51,U7=41,U7=31,U7=21)</f>
        <v>#VALUE!</v>
      </c>
      <c r="AS7" s="137" t="e">
        <f>OR(U7=62,U7=52,U7=42,U7=32,U7=22,U7=63,U7=53)</f>
        <v>#VALUE!</v>
      </c>
      <c r="AT7" s="137" t="e">
        <f>OR(U7=43,U7=33,U7=23,U7=34,U7=24)</f>
        <v>#VALUE!</v>
      </c>
      <c r="AU7" s="137" t="e">
        <f>OR(U7=64,U7=54,U7=44)</f>
        <v>#VALUE!</v>
      </c>
      <c r="AV7" s="141" t="str">
        <f>IF(COUNTA(E7:F7:H7)&lt;3,"",(IF(AR7=TRUE,$AR$5,IF(AS7=TRUE,$AS$5,IF(AT7=TRUE,$AT$5,IF(AU7=TRUE,$AU$5,"Aucun"))))))</f>
        <v/>
      </c>
      <c r="AW7" s="142"/>
      <c r="AX7" s="309"/>
      <c r="AY7" s="69"/>
    </row>
    <row r="8" spans="1:51" s="57" customFormat="1" ht="114" customHeight="1" x14ac:dyDescent="0.35">
      <c r="A8" s="56"/>
      <c r="B8" s="378" t="s">
        <v>176</v>
      </c>
      <c r="C8" s="384" t="s">
        <v>425</v>
      </c>
      <c r="D8" s="258"/>
      <c r="E8" s="258"/>
      <c r="F8" s="277"/>
      <c r="G8" s="277"/>
      <c r="H8" s="295"/>
      <c r="I8" s="295"/>
      <c r="J8" s="157" t="str">
        <f>S8</f>
        <v/>
      </c>
      <c r="K8" s="158">
        <f>E8*10+F8</f>
        <v>0</v>
      </c>
      <c r="L8" s="158" t="b">
        <f>OR(K8=31)</f>
        <v>0</v>
      </c>
      <c r="M8" s="158" t="b">
        <f>OR(K8=21,K8=32)</f>
        <v>0</v>
      </c>
      <c r="N8" s="158" t="b">
        <f>OR(K8=22,K8=33)</f>
        <v>0</v>
      </c>
      <c r="O8" s="158" t="b">
        <f>OR(K8=11,K8=12)</f>
        <v>0</v>
      </c>
      <c r="P8" s="158" t="b">
        <f>OR(K8=23,K8=34)</f>
        <v>0</v>
      </c>
      <c r="Q8" s="158" t="b">
        <f>OR(K8=13,K8=14,K8=24)</f>
        <v>0</v>
      </c>
      <c r="R8" s="158" t="b">
        <f>OR(K8=1,K8=2,K8=3,K8=4)</f>
        <v>0</v>
      </c>
      <c r="S8" s="159" t="str">
        <f>IF(COUNTA(E8:F8)&lt;2,"",(IF(L8=TRUE,$L$5,IF(M8=TRUE,$M$5,IF(N8=TRUE,$N$5,IF(O8=TRUE,$O$5,IF(P8=TRUE,$P$5,IF(Q8=TRUE,$Q$5,IF(R8=TRUE,$R$5,0)))))))))</f>
        <v/>
      </c>
      <c r="T8" s="160" t="str">
        <f>IF(COUNTA(E8:F8)&lt;2,"",(IF(L8=TRUE,6,IF(M8=TRUE,5,IF(N8=TRUE,4,IF(O8=TRUE,3,IF(P8=TRUE,2,IF(Q8=TRUE,1,IF(R8=TRUE,0,0)))))))))</f>
        <v/>
      </c>
      <c r="U8" s="161" t="e">
        <f>T8*10+H8</f>
        <v>#VALUE!</v>
      </c>
      <c r="V8" s="158" t="e">
        <f>OR(U8=61,U8=62,U8=63)</f>
        <v>#VALUE!</v>
      </c>
      <c r="W8" s="158" t="e">
        <f>OR(U8=51,U8=52)</f>
        <v>#VALUE!</v>
      </c>
      <c r="X8" s="158" t="e">
        <f>OR(U8=31,U8=41,U8=42,U8=53)</f>
        <v>#VALUE!</v>
      </c>
      <c r="Y8" s="158" t="e">
        <f>OR(U8=21,U8=32)</f>
        <v>#VALUE!</v>
      </c>
      <c r="Z8" s="158" t="e">
        <f>AND(V8=FALSE,W8=FALSE,X8=FALSE,Y8=FALSE)</f>
        <v>#VALUE!</v>
      </c>
      <c r="AA8" s="162" t="str">
        <f>IF(COUNTA(E8:F8:H8)&lt;3,"",(IF(V8=TRUE,$V$5,IF(W8=TRUE,$W$5,IF(X8=TRUE,$X$5,IF(Y8=TRUE,$Y$5,"Non"))))))</f>
        <v/>
      </c>
      <c r="AB8" s="158" t="e">
        <f>OR(U8=61,U8=62,U8=51,U8=52)</f>
        <v>#VALUE!</v>
      </c>
      <c r="AC8" s="158" t="e">
        <f>OR(U8=41,U8=42)</f>
        <v>#VALUE!</v>
      </c>
      <c r="AD8" s="158" t="e">
        <f>OR(U8=31,U8=32,U8=63,U8=64,U8=53,U8=54,)</f>
        <v>#VALUE!</v>
      </c>
      <c r="AE8" s="158" t="e">
        <f>OR(U8=21,U8=22,)</f>
        <v>#VALUE!</v>
      </c>
      <c r="AF8" s="158" t="e">
        <f>OR(U8=11,U8=12,U8=13,U8=23,)</f>
        <v>#VALUE!</v>
      </c>
      <c r="AG8" s="162" t="str">
        <f>IF(COUNTA(E8:F8:H8)&lt;3,"",(IF(AB8=TRUE,$AB$5,IF(AC8=TRUE,$AC$5,IF(AD8=TRUE,$AD$5,IF(AE8=TRUE,$AE$5,IF(AF8=TRUE,$AF$5,"Aucune")))))))</f>
        <v/>
      </c>
      <c r="AH8" s="158" t="e">
        <f>OR(U8=62,U8=52,U8=42)</f>
        <v>#VALUE!</v>
      </c>
      <c r="AI8" s="158" t="e">
        <f>OR(U8=63,U8=53,U8=43,U8=64,U8=54)</f>
        <v>#VALUE!</v>
      </c>
      <c r="AJ8" s="158" t="e">
        <f>OR(U8=61,U8=51,U8=41)</f>
        <v>#VALUE!</v>
      </c>
      <c r="AK8" s="158" t="e">
        <f>OR(U8=44,U8=32,U8=33,U8=34)</f>
        <v>#VALUE!</v>
      </c>
      <c r="AL8" s="158" t="e">
        <f>OR(U8=22,U8=23,U8=24,U8=12,U8=13,U8=14)</f>
        <v>#VALUE!</v>
      </c>
      <c r="AM8" s="162" t="str">
        <f>IF(COUNTA(E8:F8:H8)&lt;3,"",(IF(AH8=TRUE,$AH$5,IF(AI8=TRUE,$AI$5,IF(AJ8=TRUE,$AJ$5,IF(AK8=TRUE,$AK$5,IF(AL8=TRUE,$AL$5,"Aucune")))))))</f>
        <v/>
      </c>
      <c r="AN8" s="158" t="e">
        <f>OR(U8=61,U8=62,U8=63,U8=51,U8=52,U8=53)</f>
        <v>#VALUE!</v>
      </c>
      <c r="AO8" s="158" t="e">
        <f>OR(U8=41,U8=42,U8=43,U8=31,U8=32,U8=33)</f>
        <v>#VALUE!</v>
      </c>
      <c r="AP8" s="158" t="e">
        <f>OR(U8=21,U8=22,U8=23,U8=11,U8=12,U8=13)</f>
        <v>#VALUE!</v>
      </c>
      <c r="AQ8" s="162" t="str">
        <f>IF(COUNTA(E8:F8:H8)&lt;3,"",(IF(AN8=TRUE,$AN$5,IF(AO8=TRUE,$AO$5,IF(AP8=TRUE,$AP$5,"Aucune action requise")))))</f>
        <v/>
      </c>
      <c r="AR8" s="158" t="e">
        <f>OR(U8=61,U8=51,U8=41,U8=31,U8=21)</f>
        <v>#VALUE!</v>
      </c>
      <c r="AS8" s="158" t="e">
        <f>OR(U8=62,U8=52,U8=42,U8=32,U8=22,U8=63,U8=53)</f>
        <v>#VALUE!</v>
      </c>
      <c r="AT8" s="158" t="e">
        <f>OR(U8=43,U8=33,U8=23,U8=34,U8=24)</f>
        <v>#VALUE!</v>
      </c>
      <c r="AU8" s="158" t="e">
        <f>OR(U8=64,U8=54,U8=44)</f>
        <v>#VALUE!</v>
      </c>
      <c r="AV8" s="162" t="str">
        <f>IF(COUNTA(E8:F8:H8)&lt;3,"",(IF(AR8=TRUE,$AR$5,IF(AS8=TRUE,$AS$5,IF(AT8=TRUE,$AT$5,IF(AU8=TRUE,$AU$5,"Aucun"))))))</f>
        <v/>
      </c>
      <c r="AW8" s="163"/>
      <c r="AX8" s="313"/>
      <c r="AY8" s="71"/>
    </row>
    <row r="9" spans="1:51" s="57" customFormat="1" ht="114" customHeight="1" thickBot="1" x14ac:dyDescent="0.4">
      <c r="A9" s="56"/>
      <c r="B9" s="376" t="s">
        <v>177</v>
      </c>
      <c r="C9" s="382" t="s">
        <v>426</v>
      </c>
      <c r="D9" s="262"/>
      <c r="E9" s="262"/>
      <c r="F9" s="280"/>
      <c r="G9" s="280"/>
      <c r="H9" s="298"/>
      <c r="I9" s="298"/>
      <c r="J9" s="192" t="str">
        <f>S9</f>
        <v/>
      </c>
      <c r="K9" s="215">
        <f>E9*10+F9</f>
        <v>0</v>
      </c>
      <c r="L9" s="215" t="b">
        <f>OR(K9=31)</f>
        <v>0</v>
      </c>
      <c r="M9" s="215" t="b">
        <f>OR(K9=21,K9=32)</f>
        <v>0</v>
      </c>
      <c r="N9" s="215" t="b">
        <f>OR(K9=22,K9=33)</f>
        <v>0</v>
      </c>
      <c r="O9" s="215" t="b">
        <f>OR(K9=11,K9=12)</f>
        <v>0</v>
      </c>
      <c r="P9" s="215" t="b">
        <f>OR(K9=23,K9=34)</f>
        <v>0</v>
      </c>
      <c r="Q9" s="215" t="b">
        <f>OR(K9=13,K9=14,K9=24)</f>
        <v>0</v>
      </c>
      <c r="R9" s="215" t="b">
        <f>OR(K9=1,K9=2,K9=3,K9=4)</f>
        <v>0</v>
      </c>
      <c r="S9" s="216" t="str">
        <f>IF(COUNTA(E9:F9)&lt;2,"",(IF(L9=TRUE,$L$5,IF(M9=TRUE,$M$5,IF(N9=TRUE,$N$5,IF(O9=TRUE,$O$5,IF(P9=TRUE,$P$5,IF(Q9=TRUE,$Q$5,IF(R9=TRUE,$R$5,0)))))))))</f>
        <v/>
      </c>
      <c r="T9" s="217" t="str">
        <f>IF(COUNTA(E9:F9)&lt;2,"",(IF(L9=TRUE,6,IF(M9=TRUE,5,IF(N9=TRUE,4,IF(O9=TRUE,3,IF(P9=TRUE,2,IF(Q9=TRUE,1,IF(R9=TRUE,0,0)))))))))</f>
        <v/>
      </c>
      <c r="U9" s="218" t="e">
        <f>T9*10+H9</f>
        <v>#VALUE!</v>
      </c>
      <c r="V9" s="215" t="e">
        <f>OR(U9=61,U9=62,U9=63)</f>
        <v>#VALUE!</v>
      </c>
      <c r="W9" s="215" t="e">
        <f>OR(U9=51,U9=52)</f>
        <v>#VALUE!</v>
      </c>
      <c r="X9" s="215" t="e">
        <f>OR(U9=31,U9=41,U9=42,U9=53)</f>
        <v>#VALUE!</v>
      </c>
      <c r="Y9" s="215" t="e">
        <f>OR(U9=21,U9=32)</f>
        <v>#VALUE!</v>
      </c>
      <c r="Z9" s="215" t="e">
        <f>AND(V9=FALSE,W9=FALSE,X9=FALSE,Y9=FALSE)</f>
        <v>#VALUE!</v>
      </c>
      <c r="AA9" s="219" t="str">
        <f>IF(COUNTA(E9:F9:H9)&lt;3,"",(IF(V9=TRUE,$V$5,IF(W9=TRUE,$W$5,IF(X9=TRUE,$X$5,IF(Y9=TRUE,$Y$5,"Non"))))))</f>
        <v/>
      </c>
      <c r="AB9" s="215" t="e">
        <f>OR(U9=61,U9=62,U9=51,U9=52)</f>
        <v>#VALUE!</v>
      </c>
      <c r="AC9" s="215" t="e">
        <f>OR(U9=41,U9=42)</f>
        <v>#VALUE!</v>
      </c>
      <c r="AD9" s="215" t="e">
        <f>OR(U9=31,U9=32,U9=63,U9=64,U9=53,U9=54,)</f>
        <v>#VALUE!</v>
      </c>
      <c r="AE9" s="215" t="e">
        <f>OR(U9=21,U9=22,)</f>
        <v>#VALUE!</v>
      </c>
      <c r="AF9" s="215" t="e">
        <f>OR(U9=11,U9=12,U9=13,U9=23,)</f>
        <v>#VALUE!</v>
      </c>
      <c r="AG9" s="219" t="str">
        <f>IF(COUNTA(E9:F9:H9)&lt;3,"",(IF(AB9=TRUE,$AB$5,IF(AC9=TRUE,$AC$5,IF(AD9=TRUE,$AD$5,IF(AE9=TRUE,$AE$5,IF(AF9=TRUE,$AF$5,"Aucune")))))))</f>
        <v/>
      </c>
      <c r="AH9" s="215" t="e">
        <f>OR(U9=62,U9=52,U9=42)</f>
        <v>#VALUE!</v>
      </c>
      <c r="AI9" s="215" t="e">
        <f>OR(U9=63,U9=53,U9=43,U9=64,U9=54)</f>
        <v>#VALUE!</v>
      </c>
      <c r="AJ9" s="215" t="e">
        <f>OR(U9=61,U9=51,U9=41)</f>
        <v>#VALUE!</v>
      </c>
      <c r="AK9" s="215" t="e">
        <f>OR(U9=44,U9=32,U9=33,U9=34)</f>
        <v>#VALUE!</v>
      </c>
      <c r="AL9" s="215" t="e">
        <f>OR(U9=22,U9=23,U9=24,U9=12,U9=13,U9=14)</f>
        <v>#VALUE!</v>
      </c>
      <c r="AM9" s="219" t="str">
        <f>IF(COUNTA(E9:F9:H9)&lt;3,"",(IF(AH9=TRUE,$AH$5,IF(AI9=TRUE,$AI$5,IF(AJ9=TRUE,$AJ$5,IF(AK9=TRUE,$AK$5,IF(AL9=TRUE,$AL$5,"Aucune")))))))</f>
        <v/>
      </c>
      <c r="AN9" s="215" t="e">
        <f>OR(U9=61,U9=62,U9=63,U9=51,U9=52,U9=53)</f>
        <v>#VALUE!</v>
      </c>
      <c r="AO9" s="215" t="e">
        <f>OR(U9=41,U9=42,U9=43,U9=31,U9=32,U9=33)</f>
        <v>#VALUE!</v>
      </c>
      <c r="AP9" s="215" t="e">
        <f>OR(U9=21,U9=22,U9=23,U9=11,U9=12,U9=13)</f>
        <v>#VALUE!</v>
      </c>
      <c r="AQ9" s="219" t="str">
        <f>IF(COUNTA(E9:F9:H9)&lt;3,"",(IF(AN9=TRUE,$AN$5,IF(AO9=TRUE,$AO$5,IF(AP9=TRUE,$AP$5,"Aucune action requise")))))</f>
        <v/>
      </c>
      <c r="AR9" s="215" t="e">
        <f>OR(U9=61,U9=51,U9=41,U9=31,U9=21)</f>
        <v>#VALUE!</v>
      </c>
      <c r="AS9" s="215" t="e">
        <f>OR(U9=62,U9=52,U9=42,U9=32,U9=22,U9=63,U9=53)</f>
        <v>#VALUE!</v>
      </c>
      <c r="AT9" s="215" t="e">
        <f>OR(U9=43,U9=33,U9=23,U9=34,U9=24)</f>
        <v>#VALUE!</v>
      </c>
      <c r="AU9" s="215" t="e">
        <f>OR(U9=64,U9=54,U9=44)</f>
        <v>#VALUE!</v>
      </c>
      <c r="AV9" s="219" t="str">
        <f>IF(COUNTA(E9:F9:H9)&lt;3,"",(IF(AR9=TRUE,$AR$5,IF(AS9=TRUE,$AS$5,IF(AT9=TRUE,$AT$5,IF(AU9=TRUE,$AU$5,"Aucun"))))))</f>
        <v/>
      </c>
      <c r="AW9" s="220"/>
      <c r="AX9" s="316"/>
      <c r="AY9" s="72"/>
    </row>
    <row r="10" spans="1:51" s="57" customFormat="1" ht="156.75" customHeight="1" x14ac:dyDescent="0.35">
      <c r="A10" s="56"/>
      <c r="B10" s="377" t="s">
        <v>178</v>
      </c>
      <c r="C10" s="395" t="s">
        <v>517</v>
      </c>
      <c r="D10" s="257"/>
      <c r="E10" s="257"/>
      <c r="F10" s="276"/>
      <c r="G10" s="276"/>
      <c r="H10" s="294"/>
      <c r="I10" s="294"/>
      <c r="J10" s="200" t="str">
        <f>S10</f>
        <v/>
      </c>
      <c r="K10" s="201">
        <f>E10*10+F10</f>
        <v>0</v>
      </c>
      <c r="L10" s="201" t="b">
        <f>OR(K10=31)</f>
        <v>0</v>
      </c>
      <c r="M10" s="201" t="b">
        <f>OR(K10=21,K10=32)</f>
        <v>0</v>
      </c>
      <c r="N10" s="201" t="b">
        <f>OR(K10=22,K10=33)</f>
        <v>0</v>
      </c>
      <c r="O10" s="201" t="b">
        <f>OR(K10=11,K10=12)</f>
        <v>0</v>
      </c>
      <c r="P10" s="201" t="b">
        <f>OR(K10=23,K10=34)</f>
        <v>0</v>
      </c>
      <c r="Q10" s="201" t="b">
        <f>OR(K10=13,K10=14,K10=24)</f>
        <v>0</v>
      </c>
      <c r="R10" s="201" t="b">
        <f>OR(K10=1,K10=2,K10=3,K10=4)</f>
        <v>0</v>
      </c>
      <c r="S10" s="202" t="str">
        <f>IF(COUNTA(E10:F10)&lt;2,"",(IF(L10=TRUE,$L$5,IF(M10=TRUE,$M$5,IF(N10=TRUE,$N$5,IF(O10=TRUE,$O$5,IF(P10=TRUE,$P$5,IF(Q10=TRUE,$Q$5,IF(R10=TRUE,$R$5,0)))))))))</f>
        <v/>
      </c>
      <c r="T10" s="203" t="str">
        <f>IF(COUNTA(E10:F10)&lt;2,"",(IF(L10=TRUE,6,IF(M10=TRUE,5,IF(N10=TRUE,4,IF(O10=TRUE,3,IF(P10=TRUE,2,IF(Q10=TRUE,1,IF(R10=TRUE,0,0)))))))))</f>
        <v/>
      </c>
      <c r="U10" s="204" t="e">
        <f>T10*10+H10</f>
        <v>#VALUE!</v>
      </c>
      <c r="V10" s="201" t="e">
        <f>OR(U10=61,U10=62,U10=63)</f>
        <v>#VALUE!</v>
      </c>
      <c r="W10" s="201" t="e">
        <f>OR(U10=51,U10=52)</f>
        <v>#VALUE!</v>
      </c>
      <c r="X10" s="201" t="e">
        <f>OR(U10=31,U10=41,U10=42,U10=53)</f>
        <v>#VALUE!</v>
      </c>
      <c r="Y10" s="201" t="e">
        <f>OR(U10=21,U10=32)</f>
        <v>#VALUE!</v>
      </c>
      <c r="Z10" s="201" t="e">
        <f>AND(V10=FALSE,W10=FALSE,X10=FALSE,Y10=FALSE)</f>
        <v>#VALUE!</v>
      </c>
      <c r="AA10" s="205" t="str">
        <f>IF(COUNTA(E10:F10:H10)&lt;3,"",(IF(V10=TRUE,$V$5,IF(W10=TRUE,$W$5,IF(X10=TRUE,$X$5,IF(Y10=TRUE,$Y$5,"Non"))))))</f>
        <v/>
      </c>
      <c r="AB10" s="201" t="e">
        <f>OR(U10=61,U10=62,U10=51,U10=52)</f>
        <v>#VALUE!</v>
      </c>
      <c r="AC10" s="201" t="e">
        <f>OR(U10=41,U10=42)</f>
        <v>#VALUE!</v>
      </c>
      <c r="AD10" s="201" t="e">
        <f>OR(U10=31,U10=32,U10=63,U10=64,U10=53,U10=54,)</f>
        <v>#VALUE!</v>
      </c>
      <c r="AE10" s="201" t="e">
        <f>OR(U10=21,U10=22,)</f>
        <v>#VALUE!</v>
      </c>
      <c r="AF10" s="201" t="e">
        <f>OR(U10=11,U10=12,U10=13,U10=23,)</f>
        <v>#VALUE!</v>
      </c>
      <c r="AG10" s="205" t="str">
        <f>IF(COUNTA(E10:F10:H10)&lt;3,"",(IF(AB10=TRUE,$AB$5,IF(AC10=TRUE,$AC$5,IF(AD10=TRUE,$AD$5,IF(AE10=TRUE,$AE$5,IF(AF10=TRUE,$AF$5,"Aucune")))))))</f>
        <v/>
      </c>
      <c r="AH10" s="201" t="e">
        <f>OR(U10=62,U10=52,U10=42)</f>
        <v>#VALUE!</v>
      </c>
      <c r="AI10" s="201" t="e">
        <f>OR(U10=63,U10=53,U10=43,U10=64,U10=54)</f>
        <v>#VALUE!</v>
      </c>
      <c r="AJ10" s="201" t="e">
        <f>OR(U10=61,U10=51,U10=41)</f>
        <v>#VALUE!</v>
      </c>
      <c r="AK10" s="201" t="e">
        <f>OR(U10=44,U10=32,U10=33,U10=34)</f>
        <v>#VALUE!</v>
      </c>
      <c r="AL10" s="201" t="e">
        <f>OR(U10=22,U10=23,U10=24,U10=12,U10=13,U10=14)</f>
        <v>#VALUE!</v>
      </c>
      <c r="AM10" s="205" t="str">
        <f>IF(COUNTA(E10:F10:H10)&lt;3,"",(IF(AH10=TRUE,$AH$5,IF(AI10=TRUE,$AI$5,IF(AJ10=TRUE,$AJ$5,IF(AK10=TRUE,$AK$5,IF(AL10=TRUE,$AL$5,"Aucune")))))))</f>
        <v/>
      </c>
      <c r="AN10" s="201" t="e">
        <f>OR(U10=61,U10=62,U10=63,U10=51,U10=52,U10=53)</f>
        <v>#VALUE!</v>
      </c>
      <c r="AO10" s="201" t="e">
        <f>OR(U10=41,U10=42,U10=43,U10=31,U10=32,U10=33)</f>
        <v>#VALUE!</v>
      </c>
      <c r="AP10" s="201" t="e">
        <f>OR(U10=21,U10=22,U10=23,U10=11,U10=12,U10=13)</f>
        <v>#VALUE!</v>
      </c>
      <c r="AQ10" s="205" t="str">
        <f>IF(COUNTA(E10:F10:H10)&lt;3,"",(IF(AN10=TRUE,$AN$5,IF(AO10=TRUE,$AO$5,IF(AP10=TRUE,$AP$5,"Aucune action requise")))))</f>
        <v/>
      </c>
      <c r="AR10" s="201" t="e">
        <f>OR(U10=61,U10=51,U10=41,U10=31,U10=21)</f>
        <v>#VALUE!</v>
      </c>
      <c r="AS10" s="201" t="e">
        <f>OR(U10=62,U10=52,U10=42,U10=32,U10=22,U10=63,U10=53)</f>
        <v>#VALUE!</v>
      </c>
      <c r="AT10" s="201" t="e">
        <f>OR(U10=43,U10=33,U10=23,U10=34,U10=24)</f>
        <v>#VALUE!</v>
      </c>
      <c r="AU10" s="201" t="e">
        <f>OR(U10=64,U10=54,U10=44)</f>
        <v>#VALUE!</v>
      </c>
      <c r="AV10" s="205" t="str">
        <f>IF(COUNTA(E10:F10:H10)&lt;3,"",(IF(AR10=TRUE,$AR$5,IF(AS10=TRUE,$AS$5,IF(AT10=TRUE,$AT$5,IF(AU10=TRUE,$AU$5,"Aucun"))))))</f>
        <v/>
      </c>
      <c r="AW10" s="206"/>
      <c r="AX10" s="312"/>
      <c r="AY10" s="66"/>
    </row>
    <row r="11" spans="1:51" s="57" customFormat="1" ht="114" customHeight="1" thickBot="1" x14ac:dyDescent="0.4">
      <c r="A11" s="56"/>
      <c r="B11" s="374" t="s">
        <v>179</v>
      </c>
      <c r="C11" s="380" t="s">
        <v>427</v>
      </c>
      <c r="D11" s="255"/>
      <c r="E11" s="255"/>
      <c r="F11" s="273"/>
      <c r="G11" s="273"/>
      <c r="H11" s="291"/>
      <c r="I11" s="291"/>
      <c r="J11" s="136" t="str">
        <f>S11</f>
        <v/>
      </c>
      <c r="K11" s="137">
        <f>E11*10+F11</f>
        <v>0</v>
      </c>
      <c r="L11" s="137" t="b">
        <f>OR(K11=31)</f>
        <v>0</v>
      </c>
      <c r="M11" s="137" t="b">
        <f>OR(K11=21,K11=32)</f>
        <v>0</v>
      </c>
      <c r="N11" s="137" t="b">
        <f>OR(K11=22,K11=33)</f>
        <v>0</v>
      </c>
      <c r="O11" s="137" t="b">
        <f>OR(K11=11,K11=12)</f>
        <v>0</v>
      </c>
      <c r="P11" s="137" t="b">
        <f>OR(K11=23,K11=34)</f>
        <v>0</v>
      </c>
      <c r="Q11" s="137" t="b">
        <f>OR(K11=13,K11=14,K11=24)</f>
        <v>0</v>
      </c>
      <c r="R11" s="137" t="b">
        <f>OR(K11=1,K11=2,K11=3,K11=4)</f>
        <v>0</v>
      </c>
      <c r="S11" s="138" t="str">
        <f>IF(COUNTA(E11:F11)&lt;2,"",(IF(L11=TRUE,$L$5,IF(M11=TRUE,$M$5,IF(N11=TRUE,$N$5,IF(O11=TRUE,$O$5,IF(P11=TRUE,$P$5,IF(Q11=TRUE,$Q$5,IF(R11=TRUE,$R$5,0)))))))))</f>
        <v/>
      </c>
      <c r="T11" s="139" t="str">
        <f>IF(COUNTA(E11:F11)&lt;2,"",(IF(L11=TRUE,6,IF(M11=TRUE,5,IF(N11=TRUE,4,IF(O11=TRUE,3,IF(P11=TRUE,2,IF(Q11=TRUE,1,IF(R11=TRUE,0,0)))))))))</f>
        <v/>
      </c>
      <c r="U11" s="140" t="e">
        <f>T11*10+H11</f>
        <v>#VALUE!</v>
      </c>
      <c r="V11" s="137" t="e">
        <f>OR(U11=61,U11=62,U11=63)</f>
        <v>#VALUE!</v>
      </c>
      <c r="W11" s="137" t="e">
        <f>OR(U11=51,U11=52)</f>
        <v>#VALUE!</v>
      </c>
      <c r="X11" s="137" t="e">
        <f>OR(U11=31,U11=41,U11=42,U11=53)</f>
        <v>#VALUE!</v>
      </c>
      <c r="Y11" s="137" t="e">
        <f>OR(U11=21,U11=32)</f>
        <v>#VALUE!</v>
      </c>
      <c r="Z11" s="137" t="e">
        <f>AND(V11=FALSE,W11=FALSE,X11=FALSE,Y11=FALSE)</f>
        <v>#VALUE!</v>
      </c>
      <c r="AA11" s="141" t="str">
        <f>IF(COUNTA(E11:F11:H11)&lt;3,"",(IF(V11=TRUE,$V$5,IF(W11=TRUE,$W$5,IF(X11=TRUE,$X$5,IF(Y11=TRUE,$Y$5,"Non"))))))</f>
        <v/>
      </c>
      <c r="AB11" s="137" t="e">
        <f>OR(U11=61,U11=62,U11=51,U11=52)</f>
        <v>#VALUE!</v>
      </c>
      <c r="AC11" s="137" t="e">
        <f>OR(U11=41,U11=42)</f>
        <v>#VALUE!</v>
      </c>
      <c r="AD11" s="137" t="e">
        <f>OR(U11=31,U11=32,U11=63,U11=64,U11=53,U11=54,)</f>
        <v>#VALUE!</v>
      </c>
      <c r="AE11" s="137" t="e">
        <f>OR(U11=21,U11=22,)</f>
        <v>#VALUE!</v>
      </c>
      <c r="AF11" s="137" t="e">
        <f>OR(U11=11,U11=12,U11=13,U11=23,)</f>
        <v>#VALUE!</v>
      </c>
      <c r="AG11" s="141" t="str">
        <f>IF(COUNTA(E11:F11:H11)&lt;3,"",(IF(AB11=TRUE,$AB$5,IF(AC11=TRUE,$AC$5,IF(AD11=TRUE,$AD$5,IF(AE11=TRUE,$AE$5,IF(AF11=TRUE,$AF$5,"Aucune")))))))</f>
        <v/>
      </c>
      <c r="AH11" s="137" t="e">
        <f>OR(U11=62,U11=52,U11=42)</f>
        <v>#VALUE!</v>
      </c>
      <c r="AI11" s="137" t="e">
        <f>OR(U11=63,U11=53,U11=43,U11=64,U11=54)</f>
        <v>#VALUE!</v>
      </c>
      <c r="AJ11" s="137" t="e">
        <f>OR(U11=61,U11=51,U11=41)</f>
        <v>#VALUE!</v>
      </c>
      <c r="AK11" s="137" t="e">
        <f>OR(U11=44,U11=32,U11=33,U11=34)</f>
        <v>#VALUE!</v>
      </c>
      <c r="AL11" s="137" t="e">
        <f>OR(U11=22,U11=23,U11=24,U11=12,U11=13,U11=14)</f>
        <v>#VALUE!</v>
      </c>
      <c r="AM11" s="141" t="str">
        <f>IF(COUNTA(E11:F11:H11)&lt;3,"",(IF(AH11=TRUE,$AH$5,IF(AI11=TRUE,$AI$5,IF(AJ11=TRUE,$AJ$5,IF(AK11=TRUE,$AK$5,IF(AL11=TRUE,$AL$5,"Aucune")))))))</f>
        <v/>
      </c>
      <c r="AN11" s="137" t="e">
        <f>OR(U11=61,U11=62,U11=63,U11=51,U11=52,U11=53)</f>
        <v>#VALUE!</v>
      </c>
      <c r="AO11" s="137" t="e">
        <f>OR(U11=41,U11=42,U11=43,U11=31,U11=32,U11=33)</f>
        <v>#VALUE!</v>
      </c>
      <c r="AP11" s="137" t="e">
        <f>OR(U11=21,U11=22,U11=23,U11=11,U11=12,U11=13)</f>
        <v>#VALUE!</v>
      </c>
      <c r="AQ11" s="141" t="str">
        <f>IF(COUNTA(E11:F11:H11)&lt;3,"",(IF(AN11=TRUE,$AN$5,IF(AO11=TRUE,$AO$5,IF(AP11=TRUE,$AP$5,"Aucune action requise")))))</f>
        <v/>
      </c>
      <c r="AR11" s="137" t="e">
        <f>OR(U11=61,U11=51,U11=41,U11=31,U11=21)</f>
        <v>#VALUE!</v>
      </c>
      <c r="AS11" s="137" t="e">
        <f>OR(U11=62,U11=52,U11=42,U11=32,U11=22,U11=63,U11=53)</f>
        <v>#VALUE!</v>
      </c>
      <c r="AT11" s="137" t="e">
        <f>OR(U11=43,U11=33,U11=23,U11=34,U11=24)</f>
        <v>#VALUE!</v>
      </c>
      <c r="AU11" s="137" t="e">
        <f>OR(U11=64,U11=54,U11=44)</f>
        <v>#VALUE!</v>
      </c>
      <c r="AV11" s="141" t="str">
        <f>IF(COUNTA(E11:F11:H11)&lt;3,"",(IF(AR11=TRUE,$AR$5,IF(AS11=TRUE,$AS$5,IF(AT11=TRUE,$AT$5,IF(AU11=TRUE,$AU$5,"Aucun"))))))</f>
        <v/>
      </c>
      <c r="AW11" s="142"/>
      <c r="AX11" s="309"/>
      <c r="AY11" s="166"/>
    </row>
  </sheetData>
  <mergeCells count="8">
    <mergeCell ref="B2:AX2"/>
    <mergeCell ref="B6:AY6"/>
    <mergeCell ref="B3:AY3"/>
    <mergeCell ref="B4:C5"/>
    <mergeCell ref="D4:E4"/>
    <mergeCell ref="F4:G4"/>
    <mergeCell ref="H4:I4"/>
    <mergeCell ref="AX4:AY4"/>
  </mergeCells>
  <conditionalFormatting sqref="A4 I7:I11 D7:D11">
    <cfRule type="expression" dxfId="5772" priority="175" stopIfTrue="1">
      <formula>ISTEXT(A4)</formula>
    </cfRule>
    <cfRule type="expression" dxfId="5771" priority="176">
      <formula>FIND("Agir",B4)</formula>
    </cfRule>
    <cfRule type="expression" dxfId="5770" priority="177">
      <formula>FIND("Réagir",B4)</formula>
    </cfRule>
  </conditionalFormatting>
  <conditionalFormatting sqref="A4">
    <cfRule type="expression" dxfId="5769" priority="172" stopIfTrue="1">
      <formula>ISTEXT(A4)</formula>
    </cfRule>
    <cfRule type="expression" dxfId="5768" priority="173">
      <formula>FIND("Agir",B4)</formula>
    </cfRule>
    <cfRule type="expression" dxfId="5767" priority="174">
      <formula>FIND("Réagir",B4)</formula>
    </cfRule>
  </conditionalFormatting>
  <conditionalFormatting sqref="A4">
    <cfRule type="expression" dxfId="5766" priority="169" stopIfTrue="1">
      <formula>ISTEXT(A4)</formula>
    </cfRule>
    <cfRule type="expression" dxfId="5765" priority="170">
      <formula>FIND("Agir",B4)</formula>
    </cfRule>
    <cfRule type="expression" dxfId="5764" priority="171">
      <formula>FIND("Réagir",B4)</formula>
    </cfRule>
  </conditionalFormatting>
  <conditionalFormatting sqref="I7 AA7:AA11 AG7:AG11 AM7:AM11 AQ7:AQ11 AV7:AY11 I8:J11">
    <cfRule type="containsText" dxfId="5763" priority="166" stopIfTrue="1" operator="containsText" text="Première">
      <formula>NOT(ISERROR(SEARCH("Première",I7)))</formula>
    </cfRule>
    <cfRule type="containsText" dxfId="5762" priority="167" stopIfTrue="1" operator="containsText" text="Seconde">
      <formula>NOT(ISERROR(SEARCH("Seconde",I7)))</formula>
    </cfRule>
    <cfRule type="containsText" dxfId="5761" priority="168" stopIfTrue="1" operator="containsText" text="Terme">
      <formula>NOT(ISERROR(SEARCH("Terme",I7)))</formula>
    </cfRule>
  </conditionalFormatting>
  <conditionalFormatting sqref="F7:H11">
    <cfRule type="expression" dxfId="5760" priority="164" stopIfTrue="1">
      <formula>ISTEXT(F7)</formula>
    </cfRule>
    <cfRule type="expression" dxfId="5759" priority="165">
      <formula>FIND("Conforter",I7)</formula>
    </cfRule>
  </conditionalFormatting>
  <conditionalFormatting sqref="G7:H11">
    <cfRule type="expression" dxfId="5758" priority="161" stopIfTrue="1">
      <formula>ISTEXT(G7)</formula>
    </cfRule>
    <cfRule type="expression" dxfId="5757" priority="162">
      <formula>FIND("Agir",I7)</formula>
    </cfRule>
    <cfRule type="expression" dxfId="5756" priority="163">
      <formula>FIND("Réagir",I7)</formula>
    </cfRule>
  </conditionalFormatting>
  <conditionalFormatting sqref="J8:J11">
    <cfRule type="containsText" dxfId="5755" priority="158" stopIfTrue="1" operator="containsText" text="Non">
      <formula>NOT(ISERROR(SEARCH("Non",J8)))</formula>
    </cfRule>
  </conditionalFormatting>
  <conditionalFormatting sqref="I9">
    <cfRule type="expression" dxfId="5754" priority="155" stopIfTrue="1">
      <formula>ISTEXT(I9)</formula>
    </cfRule>
    <cfRule type="expression" dxfId="5753" priority="156">
      <formula>FIND("Agir",J9)</formula>
    </cfRule>
    <cfRule type="expression" dxfId="5752" priority="157">
      <formula>FIND("Réagir",J9)</formula>
    </cfRule>
  </conditionalFormatting>
  <conditionalFormatting sqref="G9:H9">
    <cfRule type="expression" dxfId="5751" priority="153" stopIfTrue="1">
      <formula>ISTEXT(G9)</formula>
    </cfRule>
    <cfRule type="expression" dxfId="5750" priority="154">
      <formula>FIND("Conforter",J9)</formula>
    </cfRule>
  </conditionalFormatting>
  <conditionalFormatting sqref="I10">
    <cfRule type="expression" dxfId="5749" priority="150" stopIfTrue="1">
      <formula>ISTEXT(I10)</formula>
    </cfRule>
    <cfRule type="expression" dxfId="5748" priority="151">
      <formula>FIND("Agir",J10)</formula>
    </cfRule>
    <cfRule type="expression" dxfId="5747" priority="152">
      <formula>FIND("Réagir",J10)</formula>
    </cfRule>
  </conditionalFormatting>
  <conditionalFormatting sqref="G10:H10">
    <cfRule type="expression" dxfId="5746" priority="148" stopIfTrue="1">
      <formula>ISTEXT(G10)</formula>
    </cfRule>
    <cfRule type="expression" dxfId="5745" priority="149">
      <formula>FIND("Conforter",J10)</formula>
    </cfRule>
  </conditionalFormatting>
  <conditionalFormatting sqref="I11">
    <cfRule type="expression" dxfId="5744" priority="145" stopIfTrue="1">
      <formula>ISTEXT(I11)</formula>
    </cfRule>
    <cfRule type="expression" dxfId="5743" priority="146">
      <formula>FIND("Agir",J11)</formula>
    </cfRule>
    <cfRule type="expression" dxfId="5742" priority="147">
      <formula>FIND("Réagir",J11)</formula>
    </cfRule>
  </conditionalFormatting>
  <conditionalFormatting sqref="G11:H11">
    <cfRule type="expression" dxfId="5741" priority="143" stopIfTrue="1">
      <formula>ISTEXT(G11)</formula>
    </cfRule>
    <cfRule type="expression" dxfId="5740" priority="144">
      <formula>FIND("Conforter",J11)</formula>
    </cfRule>
  </conditionalFormatting>
  <conditionalFormatting sqref="I8">
    <cfRule type="expression" dxfId="5739" priority="125" stopIfTrue="1">
      <formula>ISTEXT(I8)</formula>
    </cfRule>
    <cfRule type="expression" dxfId="5738" priority="126">
      <formula>FIND("Agir",J8)</formula>
    </cfRule>
    <cfRule type="expression" dxfId="5737" priority="127">
      <formula>FIND("Réagir",J8)</formula>
    </cfRule>
  </conditionalFormatting>
  <conditionalFormatting sqref="J7:J11">
    <cfRule type="containsText" dxfId="5736" priority="118" operator="containsText" text="Intervention prioritaire">
      <formula>NOT(ISERROR(SEARCH("Intervention prioritaire",J7)))</formula>
    </cfRule>
    <cfRule type="containsText" dxfId="5735" priority="119" stopIfTrue="1" operator="containsText" text="Non pertinent">
      <formula>NOT(ISERROR(SEARCH("Non pertinent",J7)))</formula>
    </cfRule>
    <cfRule type="containsText" dxfId="5734" priority="120" stopIfTrue="1" operator="containsText" text="consolidation">
      <formula>NOT(ISERROR(SEARCH("consolidation",J7)))</formula>
    </cfRule>
    <cfRule type="containsText" dxfId="5733" priority="121" stopIfTrue="1" operator="containsText" text="Non Prioritaire">
      <formula>NOT(ISERROR(SEARCH("Non Prioritaire",J7)))</formula>
    </cfRule>
    <cfRule type="containsText" dxfId="5732" priority="122" stopIfTrue="1" operator="containsText" text="Urgent">
      <formula>NOT(ISERROR(SEARCH("Urgent",J7)))</formula>
    </cfRule>
    <cfRule type="containsText" dxfId="5731" priority="123" stopIfTrue="1" operator="containsText" text="moyen">
      <formula>NOT(ISERROR(SEARCH("moyen",J7)))</formula>
    </cfRule>
    <cfRule type="containsText" dxfId="5730" priority="124" stopIfTrue="1" operator="containsText" text="long">
      <formula>NOT(ISERROR(SEARCH("long",J7)))</formula>
    </cfRule>
  </conditionalFormatting>
  <conditionalFormatting sqref="D8:D11">
    <cfRule type="expression" dxfId="5729" priority="113" stopIfTrue="1">
      <formula>ISTEXT(D8)</formula>
    </cfRule>
    <cfRule type="expression" dxfId="5728" priority="114">
      <formula>FIND("Conforter",F8)</formula>
    </cfRule>
  </conditionalFormatting>
  <conditionalFormatting sqref="D7">
    <cfRule type="expression" dxfId="5727" priority="111" stopIfTrue="1">
      <formula>ISTEXT(D7)</formula>
    </cfRule>
    <cfRule type="expression" dxfId="5726" priority="112">
      <formula>FIND("Conforter",F7)</formula>
    </cfRule>
  </conditionalFormatting>
  <conditionalFormatting sqref="D9">
    <cfRule type="expression" dxfId="5725" priority="109" stopIfTrue="1">
      <formula>ISTEXT(D9)</formula>
    </cfRule>
    <cfRule type="expression" dxfId="5724" priority="110">
      <formula>FIND("Conforter",F9)</formula>
    </cfRule>
  </conditionalFormatting>
  <conditionalFormatting sqref="D10">
    <cfRule type="expression" dxfId="5723" priority="107" stopIfTrue="1">
      <formula>ISTEXT(D10)</formula>
    </cfRule>
    <cfRule type="expression" dxfId="5722" priority="108">
      <formula>FIND("Conforter",F10)</formula>
    </cfRule>
  </conditionalFormatting>
  <conditionalFormatting sqref="D11">
    <cfRule type="expression" dxfId="5721" priority="105" stopIfTrue="1">
      <formula>ISTEXT(D11)</formula>
    </cfRule>
    <cfRule type="expression" dxfId="5720" priority="106">
      <formula>FIND("Conforter",F11)</formula>
    </cfRule>
  </conditionalFormatting>
  <conditionalFormatting sqref="AX7:AY11 AG7:AG11 AM7:AM11 AQ7:AQ11 AV7:AV11">
    <cfRule type="expression" dxfId="5719" priority="93" stopIfTrue="1">
      <formula>ISTEXT(AG7)</formula>
    </cfRule>
    <cfRule type="expression" dxfId="5718" priority="94">
      <formula>FIND("Agir",#REF!)</formula>
    </cfRule>
    <cfRule type="expression" dxfId="5717" priority="95">
      <formula>FIND("Réagir",#REF!)</formula>
    </cfRule>
  </conditionalFormatting>
  <conditionalFormatting sqref="AM7:AM11 AQ7:AQ11 AV7:AV11">
    <cfRule type="expression" dxfId="5716" priority="90" stopIfTrue="1">
      <formula>ISTEXT(AM7)</formula>
    </cfRule>
    <cfRule type="expression" dxfId="5715" priority="91">
      <formula>FIND("Agir",#REF!)</formula>
    </cfRule>
    <cfRule type="expression" dxfId="5714" priority="92">
      <formula>FIND("Réagir",#REF!)</formula>
    </cfRule>
  </conditionalFormatting>
  <conditionalFormatting sqref="H7">
    <cfRule type="expression" dxfId="5713" priority="88" stopIfTrue="1">
      <formula>ISTEXT(H7)</formula>
    </cfRule>
    <cfRule type="expression" dxfId="5712" priority="89">
      <formula>FIND("Conforter",J7)</formula>
    </cfRule>
  </conditionalFormatting>
  <conditionalFormatting sqref="AQ7:AQ11">
    <cfRule type="expression" dxfId="5711" priority="85" stopIfTrue="1">
      <formula>ISTEXT(AQ7)</formula>
    </cfRule>
    <cfRule type="expression" dxfId="5710" priority="86">
      <formula>FIND("Agir",AV7)</formula>
    </cfRule>
    <cfRule type="expression" dxfId="5709" priority="87">
      <formula>FIND("Réagir",AV7)</formula>
    </cfRule>
  </conditionalFormatting>
  <conditionalFormatting sqref="AQ9">
    <cfRule type="expression" dxfId="5708" priority="82" stopIfTrue="1">
      <formula>ISTEXT(AQ9)</formula>
    </cfRule>
    <cfRule type="expression" dxfId="5707" priority="83">
      <formula>FIND("Agir",AV9)</formula>
    </cfRule>
    <cfRule type="expression" dxfId="5706" priority="84">
      <formula>FIND("Réagir",AV9)</formula>
    </cfRule>
  </conditionalFormatting>
  <conditionalFormatting sqref="AQ10">
    <cfRule type="expression" dxfId="5705" priority="79" stopIfTrue="1">
      <formula>ISTEXT(AQ10)</formula>
    </cfRule>
    <cfRule type="expression" dxfId="5704" priority="80">
      <formula>FIND("Agir",AV10)</formula>
    </cfRule>
    <cfRule type="expression" dxfId="5703" priority="81">
      <formula>FIND("Réagir",AV10)</formula>
    </cfRule>
  </conditionalFormatting>
  <conditionalFormatting sqref="AQ11">
    <cfRule type="expression" dxfId="5702" priority="76" stopIfTrue="1">
      <formula>ISTEXT(AQ11)</formula>
    </cfRule>
    <cfRule type="expression" dxfId="5701" priority="77">
      <formula>FIND("Agir",AV11)</formula>
    </cfRule>
    <cfRule type="expression" dxfId="5700" priority="78">
      <formula>FIND("Réagir",AV11)</formula>
    </cfRule>
  </conditionalFormatting>
  <conditionalFormatting sqref="AQ8">
    <cfRule type="expression" dxfId="5699" priority="64" stopIfTrue="1">
      <formula>ISTEXT(AQ8)</formula>
    </cfRule>
    <cfRule type="expression" dxfId="5698" priority="65">
      <formula>FIND("Agir",AV8)</formula>
    </cfRule>
    <cfRule type="expression" dxfId="5697" priority="66">
      <formula>FIND("Réagir",AV8)</formula>
    </cfRule>
  </conditionalFormatting>
  <conditionalFormatting sqref="AA7:AA11">
    <cfRule type="expression" dxfId="5696" priority="61" stopIfTrue="1">
      <formula>ISTEXT(AA7)</formula>
    </cfRule>
    <cfRule type="expression" dxfId="5695" priority="62">
      <formula>FIND("Agir",AV7)</formula>
    </cfRule>
    <cfRule type="expression" dxfId="5694" priority="63">
      <formula>FIND("Réagir",AV7)</formula>
    </cfRule>
  </conditionalFormatting>
  <conditionalFormatting sqref="AG7:AG11 AV7:AW11">
    <cfRule type="expression" dxfId="5693" priority="52" stopIfTrue="1">
      <formula>ISTEXT(AG7)</formula>
    </cfRule>
    <cfRule type="expression" dxfId="5692" priority="53">
      <formula>FIND("Agir",#REF!)</formula>
    </cfRule>
    <cfRule type="expression" dxfId="5691" priority="54">
      <formula>FIND("Réagir",#REF!)</formula>
    </cfRule>
  </conditionalFormatting>
  <conditionalFormatting sqref="I10">
    <cfRule type="expression" dxfId="5690" priority="43" stopIfTrue="1">
      <formula>ISTEXT(I10)</formula>
    </cfRule>
    <cfRule type="expression" dxfId="5689" priority="44">
      <formula>FIND("Agir",J10)</formula>
    </cfRule>
    <cfRule type="expression" dxfId="5688" priority="45">
      <formula>FIND("Réagir",J10)</formula>
    </cfRule>
  </conditionalFormatting>
  <conditionalFormatting sqref="G10:H10">
    <cfRule type="expression" dxfId="5687" priority="41" stopIfTrue="1">
      <formula>ISTEXT(G10)</formula>
    </cfRule>
    <cfRule type="expression" dxfId="5686" priority="42">
      <formula>FIND("Conforter",J10)</formula>
    </cfRule>
  </conditionalFormatting>
  <conditionalFormatting sqref="D10">
    <cfRule type="expression" dxfId="5685" priority="39" stopIfTrue="1">
      <formula>ISTEXT(D10)</formula>
    </cfRule>
    <cfRule type="expression" dxfId="5684" priority="40">
      <formula>FIND("Conforter",F10)</formula>
    </cfRule>
  </conditionalFormatting>
  <conditionalFormatting sqref="AQ10">
    <cfRule type="expression" dxfId="5683" priority="36" stopIfTrue="1">
      <formula>ISTEXT(AQ10)</formula>
    </cfRule>
    <cfRule type="expression" dxfId="5682" priority="37">
      <formula>FIND("Agir",AV10)</formula>
    </cfRule>
    <cfRule type="expression" dxfId="5681" priority="38">
      <formula>FIND("Réagir",AV10)</formula>
    </cfRule>
  </conditionalFormatting>
  <conditionalFormatting sqref="I8">
    <cfRule type="expression" dxfId="5680" priority="33" stopIfTrue="1">
      <formula>ISTEXT(I8)</formula>
    </cfRule>
    <cfRule type="expression" dxfId="5679" priority="34">
      <formula>FIND("Agir",J8)</formula>
    </cfRule>
    <cfRule type="expression" dxfId="5678" priority="35">
      <formula>FIND("Réagir",J8)</formula>
    </cfRule>
  </conditionalFormatting>
  <conditionalFormatting sqref="G8:H8">
    <cfRule type="expression" dxfId="5677" priority="31" stopIfTrue="1">
      <formula>ISTEXT(G8)</formula>
    </cfRule>
    <cfRule type="expression" dxfId="5676" priority="32">
      <formula>FIND("Conforter",J8)</formula>
    </cfRule>
  </conditionalFormatting>
  <conditionalFormatting sqref="D8">
    <cfRule type="expression" dxfId="5675" priority="29" stopIfTrue="1">
      <formula>ISTEXT(D8)</formula>
    </cfRule>
    <cfRule type="expression" dxfId="5674" priority="30">
      <formula>FIND("Conforter",F8)</formula>
    </cfRule>
  </conditionalFormatting>
  <conditionalFormatting sqref="AQ8">
    <cfRule type="expression" dxfId="5673" priority="26" stopIfTrue="1">
      <formula>ISTEXT(AQ8)</formula>
    </cfRule>
    <cfRule type="expression" dxfId="5672" priority="27">
      <formula>FIND("Agir",AV8)</formula>
    </cfRule>
    <cfRule type="expression" dxfId="5671" priority="28">
      <formula>FIND("Réagir",AV8)</formula>
    </cfRule>
  </conditionalFormatting>
  <conditionalFormatting sqref="I11">
    <cfRule type="expression" dxfId="5670" priority="23" stopIfTrue="1">
      <formula>ISTEXT(I11)</formula>
    </cfRule>
    <cfRule type="expression" dxfId="5669" priority="24">
      <formula>FIND("Agir",J11)</formula>
    </cfRule>
    <cfRule type="expression" dxfId="5668" priority="25">
      <formula>FIND("Réagir",J11)</formula>
    </cfRule>
  </conditionalFormatting>
  <conditionalFormatting sqref="G11:H11">
    <cfRule type="expression" dxfId="5667" priority="21" stopIfTrue="1">
      <formula>ISTEXT(G11)</formula>
    </cfRule>
    <cfRule type="expression" dxfId="5666" priority="22">
      <formula>FIND("Conforter",J11)</formula>
    </cfRule>
  </conditionalFormatting>
  <conditionalFormatting sqref="D11">
    <cfRule type="expression" dxfId="5665" priority="19" stopIfTrue="1">
      <formula>ISTEXT(D11)</formula>
    </cfRule>
    <cfRule type="expression" dxfId="5664" priority="20">
      <formula>FIND("Conforter",F11)</formula>
    </cfRule>
  </conditionalFormatting>
  <conditionalFormatting sqref="AQ11">
    <cfRule type="expression" dxfId="5663" priority="16" stopIfTrue="1">
      <formula>ISTEXT(AQ11)</formula>
    </cfRule>
    <cfRule type="expression" dxfId="5662" priority="17">
      <formula>FIND("Agir",AV11)</formula>
    </cfRule>
    <cfRule type="expression" dxfId="5661" priority="18">
      <formula>FIND("Réagir",AV11)</formula>
    </cfRule>
  </conditionalFormatting>
  <conditionalFormatting sqref="AA5 AG5 AM5 AQ5 AV5:AY5 AW4 I5:J5">
    <cfRule type="containsText" dxfId="5660" priority="4" stopIfTrue="1" operator="containsText" text="Première">
      <formula>NOT(ISERROR(SEARCH("Première",I4)))</formula>
    </cfRule>
    <cfRule type="containsText" dxfId="5659" priority="5" stopIfTrue="1" operator="containsText" text="Seconde">
      <formula>NOT(ISERROR(SEARCH("Seconde",I4)))</formula>
    </cfRule>
    <cfRule type="containsText" dxfId="5658" priority="6" stopIfTrue="1" operator="containsText" text="Terme">
      <formula>NOT(ISERROR(SEARCH("Terme",I4)))</formula>
    </cfRule>
  </conditionalFormatting>
  <conditionalFormatting sqref="AX4">
    <cfRule type="containsText" dxfId="5657" priority="1" stopIfTrue="1" operator="containsText" text="Première">
      <formula>NOT(ISERROR(SEARCH("Première",AX4)))</formula>
    </cfRule>
    <cfRule type="containsText" dxfId="5656" priority="2" stopIfTrue="1" operator="containsText" text="Seconde">
      <formula>NOT(ISERROR(SEARCH("Seconde",AX4)))</formula>
    </cfRule>
    <cfRule type="containsText" dxfId="5655" priority="3" stopIfTrue="1" operator="containsText" text="Terme">
      <formula>NOT(ISERROR(SEARCH("Terme",AX4)))</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1" xr:uid="{00000000-0002-0000-1000-000000000000}">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1" xr:uid="{00000000-0002-0000-1000-000001000000}">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1" xr:uid="{00000000-0002-0000-1000-000002000000}">
      <formula1>$M$1:$P$1</formula1>
    </dataValidation>
  </dataValidations>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215968"/>
  </sheetPr>
  <dimension ref="A1:AY16"/>
  <sheetViews>
    <sheetView showGridLines="0" zoomScale="60" zoomScaleNormal="60" workbookViewId="0"/>
  </sheetViews>
  <sheetFormatPr baseColWidth="10" defaultColWidth="10.453125" defaultRowHeight="11.5" x14ac:dyDescent="0.25"/>
  <cols>
    <col min="1" max="1" width="1.453125" style="50" customWidth="1"/>
    <col min="2" max="2" width="10.453125" style="59" customWidth="1"/>
    <col min="3" max="3" width="83" style="60" customWidth="1"/>
    <col min="4" max="4" width="46" style="61" customWidth="1"/>
    <col min="5" max="5" width="9.81640625" style="50" customWidth="1"/>
    <col min="6" max="6" width="9.81640625" style="62" customWidth="1"/>
    <col min="7" max="7" width="46" style="61" customWidth="1"/>
    <col min="8" max="8" width="8.81640625" style="61" customWidth="1"/>
    <col min="9" max="9" width="45.453125" style="61" customWidth="1"/>
    <col min="10" max="10" width="20.453125" style="61" customWidth="1"/>
    <col min="11" max="26" width="5.453125" style="50" hidden="1" customWidth="1"/>
    <col min="27" max="27" width="20.453125" style="61" hidden="1" customWidth="1"/>
    <col min="28" max="32" width="10.453125" style="50" hidden="1" customWidth="1"/>
    <col min="33" max="33" width="20.453125" style="61" hidden="1" customWidth="1"/>
    <col min="34" max="38" width="10.453125" style="50" hidden="1" customWidth="1"/>
    <col min="39" max="39" width="20.453125" style="61" hidden="1" customWidth="1"/>
    <col min="40" max="42" width="10.453125" style="50" hidden="1" customWidth="1"/>
    <col min="43" max="43" width="20.453125" style="61" hidden="1" customWidth="1"/>
    <col min="44" max="47" width="10.453125" style="50" hidden="1" customWidth="1"/>
    <col min="48" max="48" width="20.453125" style="61" hidden="1" customWidth="1"/>
    <col min="49" max="49" width="45.453125" style="61" hidden="1" customWidth="1"/>
    <col min="50" max="50" width="45.453125" style="61" customWidth="1"/>
    <col min="51" max="51" width="45.453125" style="61" hidden="1" customWidth="1"/>
    <col min="52" max="16384" width="10.453125" style="50"/>
  </cols>
  <sheetData>
    <row r="1" spans="1:51" s="45" customFormat="1" ht="13" customHeight="1" x14ac:dyDescent="0.3">
      <c r="B1" s="46"/>
      <c r="C1" s="47"/>
      <c r="D1" s="48"/>
      <c r="F1" s="49"/>
      <c r="G1" s="48"/>
      <c r="H1" s="48"/>
      <c r="I1" s="48"/>
      <c r="J1" s="48"/>
      <c r="L1" s="45">
        <v>0</v>
      </c>
      <c r="M1" s="45">
        <v>1</v>
      </c>
      <c r="N1" s="45">
        <v>2</v>
      </c>
      <c r="O1" s="45">
        <v>3</v>
      </c>
      <c r="P1" s="45">
        <v>4</v>
      </c>
      <c r="Q1" s="45">
        <v>5</v>
      </c>
      <c r="AA1" s="37"/>
      <c r="AG1" s="37"/>
      <c r="AM1" s="37"/>
      <c r="AQ1" s="37"/>
      <c r="AV1" s="37"/>
      <c r="AW1" s="48"/>
      <c r="AX1" s="48"/>
      <c r="AY1" s="48"/>
    </row>
    <row r="2" spans="1:51" s="45" customFormat="1" ht="30" customHeight="1" x14ac:dyDescent="0.3">
      <c r="B2" s="431" t="s">
        <v>332</v>
      </c>
      <c r="C2" s="431"/>
      <c r="D2" s="431" t="s">
        <v>190</v>
      </c>
      <c r="E2" s="431"/>
      <c r="F2" s="431"/>
      <c r="G2" s="431"/>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83"/>
    </row>
    <row r="3" spans="1:51" s="45" customFormat="1" ht="13" customHeight="1" x14ac:dyDescent="0.25">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row>
    <row r="4" spans="1:51" ht="30" customHeight="1" x14ac:dyDescent="0.25">
      <c r="A4" s="45"/>
      <c r="B4" s="435"/>
      <c r="C4" s="435"/>
      <c r="D4" s="436" t="s">
        <v>0</v>
      </c>
      <c r="E4" s="437"/>
      <c r="F4" s="438" t="s">
        <v>261</v>
      </c>
      <c r="G4" s="439"/>
      <c r="H4" s="440" t="s">
        <v>335</v>
      </c>
      <c r="I4" s="441"/>
      <c r="J4" s="108" t="s">
        <v>274</v>
      </c>
      <c r="K4" s="106"/>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6"/>
      <c r="AX4" s="442" t="s">
        <v>265</v>
      </c>
      <c r="AY4" s="443"/>
    </row>
    <row r="5" spans="1:51" s="52" customFormat="1" ht="170" customHeight="1" x14ac:dyDescent="0.3">
      <c r="A5" s="51"/>
      <c r="B5" s="435"/>
      <c r="C5" s="435"/>
      <c r="D5" s="87" t="s">
        <v>510</v>
      </c>
      <c r="E5" s="101" t="s">
        <v>0</v>
      </c>
      <c r="F5" s="103" t="s">
        <v>261</v>
      </c>
      <c r="G5" s="104" t="s">
        <v>260</v>
      </c>
      <c r="H5" s="102" t="s">
        <v>273</v>
      </c>
      <c r="I5" s="105" t="s">
        <v>271</v>
      </c>
      <c r="J5" s="109" t="s">
        <v>266</v>
      </c>
      <c r="K5" s="107" t="s">
        <v>23</v>
      </c>
      <c r="L5" s="88" t="s">
        <v>12</v>
      </c>
      <c r="M5" s="89" t="s">
        <v>13</v>
      </c>
      <c r="N5" s="90" t="s">
        <v>14</v>
      </c>
      <c r="O5" s="91" t="s">
        <v>15</v>
      </c>
      <c r="P5" s="92" t="s">
        <v>16</v>
      </c>
      <c r="Q5" s="93" t="s">
        <v>17</v>
      </c>
      <c r="R5" s="94" t="s">
        <v>18</v>
      </c>
      <c r="S5" s="95" t="s">
        <v>34</v>
      </c>
      <c r="T5" s="95" t="s">
        <v>35</v>
      </c>
      <c r="U5" s="95" t="s">
        <v>24</v>
      </c>
      <c r="V5" s="95" t="s">
        <v>44</v>
      </c>
      <c r="W5" s="95" t="s">
        <v>45</v>
      </c>
      <c r="X5" s="95" t="s">
        <v>47</v>
      </c>
      <c r="Y5" s="95" t="s">
        <v>46</v>
      </c>
      <c r="Z5" s="95" t="s">
        <v>33</v>
      </c>
      <c r="AA5" s="96" t="s">
        <v>19</v>
      </c>
      <c r="AB5" s="97" t="s">
        <v>36</v>
      </c>
      <c r="AC5" s="97" t="s">
        <v>37</v>
      </c>
      <c r="AD5" s="97" t="s">
        <v>25</v>
      </c>
      <c r="AE5" s="97" t="s">
        <v>38</v>
      </c>
      <c r="AF5" s="97" t="s">
        <v>26</v>
      </c>
      <c r="AG5" s="96" t="s">
        <v>22</v>
      </c>
      <c r="AH5" s="97" t="s">
        <v>39</v>
      </c>
      <c r="AI5" s="97" t="s">
        <v>41</v>
      </c>
      <c r="AJ5" s="97" t="s">
        <v>42</v>
      </c>
      <c r="AK5" s="97" t="s">
        <v>30</v>
      </c>
      <c r="AL5" s="97" t="s">
        <v>40</v>
      </c>
      <c r="AM5" s="96" t="s">
        <v>31</v>
      </c>
      <c r="AN5" s="97" t="s">
        <v>27</v>
      </c>
      <c r="AO5" s="97" t="s">
        <v>28</v>
      </c>
      <c r="AP5" s="97" t="s">
        <v>29</v>
      </c>
      <c r="AQ5" s="96" t="s">
        <v>43</v>
      </c>
      <c r="AR5" s="97" t="s">
        <v>48</v>
      </c>
      <c r="AS5" s="97" t="s">
        <v>49</v>
      </c>
      <c r="AT5" s="97" t="s">
        <v>50</v>
      </c>
      <c r="AU5" s="97" t="s">
        <v>51</v>
      </c>
      <c r="AV5" s="96" t="s">
        <v>32</v>
      </c>
      <c r="AW5" s="98" t="s">
        <v>11</v>
      </c>
      <c r="AX5" s="99" t="s">
        <v>511</v>
      </c>
      <c r="AY5" s="100" t="s">
        <v>52</v>
      </c>
    </row>
    <row r="6" spans="1:51" s="65" customFormat="1" ht="30" customHeight="1" x14ac:dyDescent="0.35">
      <c r="A6" s="64"/>
      <c r="B6" s="433" t="s">
        <v>513</v>
      </c>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row>
    <row r="7" spans="1:51" s="57" customFormat="1" ht="114" customHeight="1" x14ac:dyDescent="0.35">
      <c r="A7" s="56"/>
      <c r="B7" s="374" t="s">
        <v>180</v>
      </c>
      <c r="C7" s="380" t="s">
        <v>518</v>
      </c>
      <c r="D7" s="255"/>
      <c r="E7" s="255"/>
      <c r="F7" s="273"/>
      <c r="G7" s="273"/>
      <c r="H7" s="291"/>
      <c r="I7" s="291"/>
      <c r="J7" s="136" t="str">
        <f>S7</f>
        <v/>
      </c>
      <c r="K7" s="137">
        <f>E7*10+F7</f>
        <v>0</v>
      </c>
      <c r="L7" s="137" t="b">
        <f>OR(K7=31)</f>
        <v>0</v>
      </c>
      <c r="M7" s="137" t="b">
        <f>OR(K7=21,K7=32)</f>
        <v>0</v>
      </c>
      <c r="N7" s="137" t="b">
        <f>OR(K7=22,K7=33)</f>
        <v>0</v>
      </c>
      <c r="O7" s="137" t="b">
        <f>OR(K7=11,K7=12)</f>
        <v>0</v>
      </c>
      <c r="P7" s="137" t="b">
        <f>OR(K7=23,K7=34)</f>
        <v>0</v>
      </c>
      <c r="Q7" s="137" t="b">
        <f>OR(K7=13,K7=14,K7=24)</f>
        <v>0</v>
      </c>
      <c r="R7" s="137" t="b">
        <f>OR(K7=1,K7=2,K7=3,K7=4)</f>
        <v>0</v>
      </c>
      <c r="S7" s="138" t="str">
        <f t="shared" ref="S7:S16" si="0">IF(COUNTA(E7:F7)&lt;2,"",(IF(L7=TRUE,$L$5,IF(M7=TRUE,$M$5,IF(N7=TRUE,$N$5,IF(O7=TRUE,$O$5,IF(P7=TRUE,$P$5,IF(Q7=TRUE,$Q$5,IF(R7=TRUE,$R$5,0)))))))))</f>
        <v/>
      </c>
      <c r="T7" s="139" t="str">
        <f t="shared" ref="T7:T16" si="1">IF(COUNTA(E7:F7)&lt;2,"",(IF(L7=TRUE,6,IF(M7=TRUE,5,IF(N7=TRUE,4,IF(O7=TRUE,3,IF(P7=TRUE,2,IF(Q7=TRUE,1,IF(R7=TRUE,0,0)))))))))</f>
        <v/>
      </c>
      <c r="U7" s="140" t="e">
        <f t="shared" ref="U7:U16" si="2">T7*10+H7</f>
        <v>#VALUE!</v>
      </c>
      <c r="V7" s="137" t="e">
        <f>OR(U7=61,U7=62,U7=63)</f>
        <v>#VALUE!</v>
      </c>
      <c r="W7" s="137" t="e">
        <f>OR(U7=51,U7=52)</f>
        <v>#VALUE!</v>
      </c>
      <c r="X7" s="137" t="e">
        <f>OR(U7=31,U7=41,U7=42,U7=53)</f>
        <v>#VALUE!</v>
      </c>
      <c r="Y7" s="137" t="e">
        <f>OR(U7=21,U7=32)</f>
        <v>#VALUE!</v>
      </c>
      <c r="Z7" s="137" t="e">
        <f>AND(V7=FALSE,W7=FALSE,X7=FALSE,Y7=FALSE)</f>
        <v>#VALUE!</v>
      </c>
      <c r="AA7" s="141" t="str">
        <f>IF(COUNTA(E7:F7:H7)&lt;3,"",(IF(V7=TRUE,$V$5,IF(W7=TRUE,$W$5,IF(X7=TRUE,$X$5,IF(Y7=TRUE,$Y$5,"Non"))))))</f>
        <v/>
      </c>
      <c r="AB7" s="137" t="e">
        <f>OR(U7=61,U7=62,U7=51,U7=52)</f>
        <v>#VALUE!</v>
      </c>
      <c r="AC7" s="137" t="e">
        <f>OR(U7=41,U7=42)</f>
        <v>#VALUE!</v>
      </c>
      <c r="AD7" s="137" t="e">
        <f>OR(U7=31,U7=32,U7=63,U7=64,U7=53,U7=54,)</f>
        <v>#VALUE!</v>
      </c>
      <c r="AE7" s="137" t="e">
        <f>OR(U7=21,U7=22,)</f>
        <v>#VALUE!</v>
      </c>
      <c r="AF7" s="137" t="e">
        <f>OR(U7=11,U7=12,U7=13,U7=23,)</f>
        <v>#VALUE!</v>
      </c>
      <c r="AG7" s="141" t="str">
        <f>IF(COUNTA(E7:F7:H7)&lt;3,"",(IF(AB7=TRUE,$AB$5,IF(AC7=TRUE,$AC$5,IF(AD7=TRUE,$AD$5,IF(AE7=TRUE,$AE$5,IF(AF7=TRUE,$AF$5,"Aucune")))))))</f>
        <v/>
      </c>
      <c r="AH7" s="137" t="e">
        <f>OR(U7=62,U7=52,U7=42)</f>
        <v>#VALUE!</v>
      </c>
      <c r="AI7" s="137" t="e">
        <f>OR(U7=63,U7=53,U7=43,U7=64,U7=54)</f>
        <v>#VALUE!</v>
      </c>
      <c r="AJ7" s="137" t="e">
        <f>OR(U7=61,U7=51,U7=41)</f>
        <v>#VALUE!</v>
      </c>
      <c r="AK7" s="137" t="e">
        <f>OR(U7=44,U7=32,U7=33,U7=34)</f>
        <v>#VALUE!</v>
      </c>
      <c r="AL7" s="137" t="e">
        <f>OR(U7=22,U7=23,U7=24,U7=12,U7=13,U7=14)</f>
        <v>#VALUE!</v>
      </c>
      <c r="AM7" s="141" t="str">
        <f>IF(COUNTA(E7:F7:H7)&lt;3,"",(IF(AH7=TRUE,$AH$5,IF(AI7=TRUE,$AI$5,IF(AJ7=TRUE,$AJ$5,IF(AK7=TRUE,$AK$5,IF(AL7=TRUE,$AL$5,"Aucune")))))))</f>
        <v/>
      </c>
      <c r="AN7" s="137" t="e">
        <f>OR(U7=61,U7=62,U7=63,U7=51,U7=52,U7=53)</f>
        <v>#VALUE!</v>
      </c>
      <c r="AO7" s="137" t="e">
        <f>OR(U7=41,U7=42,U7=43,U7=31,U7=32,U7=33)</f>
        <v>#VALUE!</v>
      </c>
      <c r="AP7" s="137" t="e">
        <f>OR(U7=21,U7=22,U7=23,U7=11,U7=12,U7=13)</f>
        <v>#VALUE!</v>
      </c>
      <c r="AQ7" s="141" t="str">
        <f>IF(COUNTA(E7:F7:H7)&lt;3,"",(IF(AN7=TRUE,$AN$5,IF(AO7=TRUE,$AO$5,IF(AP7=TRUE,$AP$5,"Aucune action requise")))))</f>
        <v/>
      </c>
      <c r="AR7" s="137" t="e">
        <f>OR(U7=61,U7=51,U7=41,U7=31,U7=21)</f>
        <v>#VALUE!</v>
      </c>
      <c r="AS7" s="137" t="e">
        <f>OR(U7=62,U7=52,U7=42,U7=32,U7=22,U7=63,U7=53)</f>
        <v>#VALUE!</v>
      </c>
      <c r="AT7" s="137" t="e">
        <f>OR(U7=43,U7=33,U7=23,U7=34,U7=24)</f>
        <v>#VALUE!</v>
      </c>
      <c r="AU7" s="137" t="e">
        <f>OR(U7=64,U7=54,U7=44)</f>
        <v>#VALUE!</v>
      </c>
      <c r="AV7" s="141" t="str">
        <f>IF(COUNTA(E7:F7:H7)&lt;3,"",(IF(AR7=TRUE,$AR$5,IF(AS7=TRUE,$AS$5,IF(AT7=TRUE,$AT$5,IF(AU7=TRUE,$AU$5,"Aucun"))))))</f>
        <v/>
      </c>
      <c r="AW7" s="142"/>
      <c r="AX7" s="309"/>
      <c r="AY7" s="69"/>
    </row>
    <row r="8" spans="1:51" s="57" customFormat="1" ht="114" customHeight="1" x14ac:dyDescent="0.35">
      <c r="A8" s="56"/>
      <c r="B8" s="374" t="s">
        <v>181</v>
      </c>
      <c r="C8" s="380" t="s">
        <v>428</v>
      </c>
      <c r="D8" s="255"/>
      <c r="E8" s="255"/>
      <c r="F8" s="273"/>
      <c r="G8" s="273"/>
      <c r="H8" s="291"/>
      <c r="I8" s="291"/>
      <c r="J8" s="136" t="str">
        <f t="shared" ref="J8:J16" si="3">S8</f>
        <v/>
      </c>
      <c r="K8" s="137">
        <f t="shared" ref="K8:K14" si="4">E8*10+F8</f>
        <v>0</v>
      </c>
      <c r="L8" s="137" t="b">
        <f t="shared" ref="L8:L14" si="5">OR(K8=31)</f>
        <v>0</v>
      </c>
      <c r="M8" s="137" t="b">
        <f t="shared" ref="M8:M14" si="6">OR(K8=21,K8=32)</f>
        <v>0</v>
      </c>
      <c r="N8" s="137" t="b">
        <f t="shared" ref="N8:N14" si="7">OR(K8=22,K8=33)</f>
        <v>0</v>
      </c>
      <c r="O8" s="137" t="b">
        <f t="shared" ref="O8:O14" si="8">OR(K8=11,K8=12)</f>
        <v>0</v>
      </c>
      <c r="P8" s="137" t="b">
        <f t="shared" ref="P8:P14" si="9">OR(K8=23,K8=34)</f>
        <v>0</v>
      </c>
      <c r="Q8" s="137" t="b">
        <f t="shared" ref="Q8:Q14" si="10">OR(K8=13,K8=14,K8=24)</f>
        <v>0</v>
      </c>
      <c r="R8" s="137" t="b">
        <f t="shared" ref="R8:R14" si="11">OR(K8=1,K8=2,K8=3,K8=4)</f>
        <v>0</v>
      </c>
      <c r="S8" s="138" t="str">
        <f t="shared" si="0"/>
        <v/>
      </c>
      <c r="T8" s="139" t="str">
        <f t="shared" si="1"/>
        <v/>
      </c>
      <c r="U8" s="140" t="e">
        <f t="shared" si="2"/>
        <v>#VALUE!</v>
      </c>
      <c r="V8" s="137" t="e">
        <f t="shared" ref="V8:V14" si="12">OR(U8=61,U8=62,U8=63)</f>
        <v>#VALUE!</v>
      </c>
      <c r="W8" s="137" t="e">
        <f t="shared" ref="W8:W14" si="13">OR(U8=51,U8=52)</f>
        <v>#VALUE!</v>
      </c>
      <c r="X8" s="137" t="e">
        <f t="shared" ref="X8:X14" si="14">OR(U8=31,U8=41,U8=42,U8=53)</f>
        <v>#VALUE!</v>
      </c>
      <c r="Y8" s="137" t="e">
        <f t="shared" ref="Y8:Y14" si="15">OR(U8=21,U8=32)</f>
        <v>#VALUE!</v>
      </c>
      <c r="Z8" s="137" t="e">
        <f t="shared" ref="Z8:Z14" si="16">AND(V8=FALSE,W8=FALSE,X8=FALSE,Y8=FALSE)</f>
        <v>#VALUE!</v>
      </c>
      <c r="AA8" s="141" t="str">
        <f>IF(COUNTA(E8:F8:H8)&lt;3,"",(IF(V8=TRUE,$V$5,IF(W8=TRUE,$W$5,IF(X8=TRUE,$X$5,IF(Y8=TRUE,$Y$5,"Non"))))))</f>
        <v/>
      </c>
      <c r="AB8" s="137" t="e">
        <f t="shared" ref="AB8:AB14" si="17">OR(U8=61,U8=62,U8=51,U8=52)</f>
        <v>#VALUE!</v>
      </c>
      <c r="AC8" s="137" t="e">
        <f t="shared" ref="AC8:AC14" si="18">OR(U8=41,U8=42)</f>
        <v>#VALUE!</v>
      </c>
      <c r="AD8" s="137" t="e">
        <f t="shared" ref="AD8:AD14" si="19">OR(U8=31,U8=32,U8=63,U8=64,U8=53,U8=54,)</f>
        <v>#VALUE!</v>
      </c>
      <c r="AE8" s="137" t="e">
        <f t="shared" ref="AE8:AE14" si="20">OR(U8=21,U8=22,)</f>
        <v>#VALUE!</v>
      </c>
      <c r="AF8" s="137" t="e">
        <f t="shared" ref="AF8:AF14" si="21">OR(U8=11,U8=12,U8=13,U8=23,)</f>
        <v>#VALUE!</v>
      </c>
      <c r="AG8" s="141" t="str">
        <f>IF(COUNTA(E8:F8:H8)&lt;3,"",(IF(AB8=TRUE,$AB$5,IF(AC8=TRUE,$AC$5,IF(AD8=TRUE,$AD$5,IF(AE8=TRUE,$AE$5,IF(AF8=TRUE,$AF$5,"Aucune")))))))</f>
        <v/>
      </c>
      <c r="AH8" s="137" t="e">
        <f t="shared" ref="AH8:AH14" si="22">OR(U8=62,U8=52,U8=42)</f>
        <v>#VALUE!</v>
      </c>
      <c r="AI8" s="137" t="e">
        <f t="shared" ref="AI8:AI14" si="23">OR(U8=63,U8=53,U8=43,U8=64,U8=54)</f>
        <v>#VALUE!</v>
      </c>
      <c r="AJ8" s="137" t="e">
        <f t="shared" ref="AJ8:AJ14" si="24">OR(U8=61,U8=51,U8=41)</f>
        <v>#VALUE!</v>
      </c>
      <c r="AK8" s="137" t="e">
        <f t="shared" ref="AK8:AK14" si="25">OR(U8=44,U8=32,U8=33,U8=34)</f>
        <v>#VALUE!</v>
      </c>
      <c r="AL8" s="137" t="e">
        <f t="shared" ref="AL8:AL14" si="26">OR(U8=22,U8=23,U8=24,U8=12,U8=13,U8=14)</f>
        <v>#VALUE!</v>
      </c>
      <c r="AM8" s="141" t="str">
        <f>IF(COUNTA(E8:F8:H8)&lt;3,"",(IF(AH8=TRUE,$AH$5,IF(AI8=TRUE,$AI$5,IF(AJ8=TRUE,$AJ$5,IF(AK8=TRUE,$AK$5,IF(AL8=TRUE,$AL$5,"Aucune")))))))</f>
        <v/>
      </c>
      <c r="AN8" s="137" t="e">
        <f t="shared" ref="AN8:AN14" si="27">OR(U8=61,U8=62,U8=63,U8=51,U8=52,U8=53)</f>
        <v>#VALUE!</v>
      </c>
      <c r="AO8" s="137" t="e">
        <f t="shared" ref="AO8:AO14" si="28">OR(U8=41,U8=42,U8=43,U8=31,U8=32,U8=33)</f>
        <v>#VALUE!</v>
      </c>
      <c r="AP8" s="137" t="e">
        <f t="shared" ref="AP8:AP14" si="29">OR(U8=21,U8=22,U8=23,U8=11,U8=12,U8=13)</f>
        <v>#VALUE!</v>
      </c>
      <c r="AQ8" s="141" t="str">
        <f>IF(COUNTA(E8:F8:H8)&lt;3,"",(IF(AN8=TRUE,$AN$5,IF(AO8=TRUE,$AO$5,IF(AP8=TRUE,$AP$5,"Aucune action requise")))))</f>
        <v/>
      </c>
      <c r="AR8" s="137" t="e">
        <f t="shared" ref="AR8:AR14" si="30">OR(U8=61,U8=51,U8=41,U8=31,U8=21)</f>
        <v>#VALUE!</v>
      </c>
      <c r="AS8" s="137" t="e">
        <f t="shared" ref="AS8:AS14" si="31">OR(U8=62,U8=52,U8=42,U8=32,U8=22,U8=63,U8=53)</f>
        <v>#VALUE!</v>
      </c>
      <c r="AT8" s="137" t="e">
        <f t="shared" ref="AT8:AT14" si="32">OR(U8=43,U8=33,U8=23,U8=34,U8=24)</f>
        <v>#VALUE!</v>
      </c>
      <c r="AU8" s="137" t="e">
        <f t="shared" ref="AU8:AU14" si="33">OR(U8=64,U8=54,U8=44)</f>
        <v>#VALUE!</v>
      </c>
      <c r="AV8" s="141" t="str">
        <f>IF(COUNTA(E8:F8:H8)&lt;3,"",(IF(AR8=TRUE,$AR$5,IF(AS8=TRUE,$AS$5,IF(AT8=TRUE,$AT$5,IF(AU8=TRUE,$AU$5,"Aucun"))))))</f>
        <v/>
      </c>
      <c r="AW8" s="142"/>
      <c r="AX8" s="309"/>
      <c r="AY8" s="70"/>
    </row>
    <row r="9" spans="1:51" s="57" customFormat="1" ht="114" customHeight="1" x14ac:dyDescent="0.35">
      <c r="A9" s="56"/>
      <c r="B9" s="378" t="s">
        <v>182</v>
      </c>
      <c r="C9" s="384" t="s">
        <v>429</v>
      </c>
      <c r="D9" s="258"/>
      <c r="E9" s="258"/>
      <c r="F9" s="277"/>
      <c r="G9" s="277"/>
      <c r="H9" s="295"/>
      <c r="I9" s="295"/>
      <c r="J9" s="157" t="str">
        <f>S9</f>
        <v/>
      </c>
      <c r="K9" s="158">
        <f>E9*10+F9</f>
        <v>0</v>
      </c>
      <c r="L9" s="158" t="b">
        <f>OR(K9=31)</f>
        <v>0</v>
      </c>
      <c r="M9" s="158" t="b">
        <f>OR(K9=21,K9=32)</f>
        <v>0</v>
      </c>
      <c r="N9" s="158" t="b">
        <f>OR(K9=22,K9=33)</f>
        <v>0</v>
      </c>
      <c r="O9" s="158" t="b">
        <f>OR(K9=11,K9=12)</f>
        <v>0</v>
      </c>
      <c r="P9" s="158" t="b">
        <f>OR(K9=23,K9=34)</f>
        <v>0</v>
      </c>
      <c r="Q9" s="158" t="b">
        <f>OR(K9=13,K9=14,K9=24)</f>
        <v>0</v>
      </c>
      <c r="R9" s="158" t="b">
        <f>OR(K9=1,K9=2,K9=3,K9=4)</f>
        <v>0</v>
      </c>
      <c r="S9" s="159" t="str">
        <f t="shared" si="0"/>
        <v/>
      </c>
      <c r="T9" s="160" t="str">
        <f t="shared" si="1"/>
        <v/>
      </c>
      <c r="U9" s="161" t="e">
        <f t="shared" si="2"/>
        <v>#VALUE!</v>
      </c>
      <c r="V9" s="158" t="e">
        <f>OR(U9=61,U9=62,U9=63)</f>
        <v>#VALUE!</v>
      </c>
      <c r="W9" s="158" t="e">
        <f>OR(U9=51,U9=52)</f>
        <v>#VALUE!</v>
      </c>
      <c r="X9" s="158" t="e">
        <f>OR(U9=31,U9=41,U9=42,U9=53)</f>
        <v>#VALUE!</v>
      </c>
      <c r="Y9" s="158" t="e">
        <f>OR(U9=21,U9=32)</f>
        <v>#VALUE!</v>
      </c>
      <c r="Z9" s="158" t="e">
        <f>AND(V9=FALSE,W9=FALSE,X9=FALSE,Y9=FALSE)</f>
        <v>#VALUE!</v>
      </c>
      <c r="AA9" s="162" t="str">
        <f>IF(COUNTA(E9:F9:H9)&lt;3,"",(IF(V9=TRUE,$V$5,IF(W9=TRUE,$W$5,IF(X9=TRUE,$X$5,IF(Y9=TRUE,$Y$5,"Non"))))))</f>
        <v/>
      </c>
      <c r="AB9" s="158" t="e">
        <f>OR(U9=61,U9=62,U9=51,U9=52)</f>
        <v>#VALUE!</v>
      </c>
      <c r="AC9" s="158" t="e">
        <f>OR(U9=41,U9=42)</f>
        <v>#VALUE!</v>
      </c>
      <c r="AD9" s="158" t="e">
        <f>OR(U9=31,U9=32,U9=63,U9=64,U9=53,U9=54,)</f>
        <v>#VALUE!</v>
      </c>
      <c r="AE9" s="158" t="e">
        <f>OR(U9=21,U9=22,)</f>
        <v>#VALUE!</v>
      </c>
      <c r="AF9" s="158" t="e">
        <f>OR(U9=11,U9=12,U9=13,U9=23,)</f>
        <v>#VALUE!</v>
      </c>
      <c r="AG9" s="162" t="str">
        <f>IF(COUNTA(E9:F9:H9)&lt;3,"",(IF(AB9=TRUE,$AB$5,IF(AC9=TRUE,$AC$5,IF(AD9=TRUE,$AD$5,IF(AE9=TRUE,$AE$5,IF(AF9=TRUE,$AF$5,"Aucune")))))))</f>
        <v/>
      </c>
      <c r="AH9" s="158" t="e">
        <f>OR(U9=62,U9=52,U9=42)</f>
        <v>#VALUE!</v>
      </c>
      <c r="AI9" s="158" t="e">
        <f>OR(U9=63,U9=53,U9=43,U9=64,U9=54)</f>
        <v>#VALUE!</v>
      </c>
      <c r="AJ9" s="158" t="e">
        <f>OR(U9=61,U9=51,U9=41)</f>
        <v>#VALUE!</v>
      </c>
      <c r="AK9" s="158" t="e">
        <f>OR(U9=44,U9=32,U9=33,U9=34)</f>
        <v>#VALUE!</v>
      </c>
      <c r="AL9" s="158" t="e">
        <f>OR(U9=22,U9=23,U9=24,U9=12,U9=13,U9=14)</f>
        <v>#VALUE!</v>
      </c>
      <c r="AM9" s="162" t="str">
        <f>IF(COUNTA(E9:F9:H9)&lt;3,"",(IF(AH9=TRUE,$AH$5,IF(AI9=TRUE,$AI$5,IF(AJ9=TRUE,$AJ$5,IF(AK9=TRUE,$AK$5,IF(AL9=TRUE,$AL$5,"Aucune")))))))</f>
        <v/>
      </c>
      <c r="AN9" s="158" t="e">
        <f>OR(U9=61,U9=62,U9=63,U9=51,U9=52,U9=53)</f>
        <v>#VALUE!</v>
      </c>
      <c r="AO9" s="158" t="e">
        <f>OR(U9=41,U9=42,U9=43,U9=31,U9=32,U9=33)</f>
        <v>#VALUE!</v>
      </c>
      <c r="AP9" s="158" t="e">
        <f>OR(U9=21,U9=22,U9=23,U9=11,U9=12,U9=13)</f>
        <v>#VALUE!</v>
      </c>
      <c r="AQ9" s="162" t="str">
        <f>IF(COUNTA(E9:F9:H9)&lt;3,"",(IF(AN9=TRUE,$AN$5,IF(AO9=TRUE,$AO$5,IF(AP9=TRUE,$AP$5,"Aucune action requise")))))</f>
        <v/>
      </c>
      <c r="AR9" s="158" t="e">
        <f>OR(U9=61,U9=51,U9=41,U9=31,U9=21)</f>
        <v>#VALUE!</v>
      </c>
      <c r="AS9" s="158" t="e">
        <f>OR(U9=62,U9=52,U9=42,U9=32,U9=22,U9=63,U9=53)</f>
        <v>#VALUE!</v>
      </c>
      <c r="AT9" s="158" t="e">
        <f>OR(U9=43,U9=33,U9=23,U9=34,U9=24)</f>
        <v>#VALUE!</v>
      </c>
      <c r="AU9" s="158" t="e">
        <f>OR(U9=64,U9=54,U9=44)</f>
        <v>#VALUE!</v>
      </c>
      <c r="AV9" s="162" t="str">
        <f>IF(COUNTA(E9:F9:H9)&lt;3,"",(IF(AR9=TRUE,$AR$5,IF(AS9=TRUE,$AS$5,IF(AT9=TRUE,$AT$5,IF(AU9=TRUE,$AU$5,"Aucun"))))))</f>
        <v/>
      </c>
      <c r="AW9" s="163"/>
      <c r="AX9" s="313"/>
      <c r="AY9" s="67"/>
    </row>
    <row r="10" spans="1:51" s="57" customFormat="1" ht="114" customHeight="1" x14ac:dyDescent="0.35">
      <c r="A10" s="56"/>
      <c r="B10" s="378" t="s">
        <v>183</v>
      </c>
      <c r="C10" s="384" t="s">
        <v>430</v>
      </c>
      <c r="D10" s="258"/>
      <c r="E10" s="258"/>
      <c r="F10" s="277"/>
      <c r="G10" s="277"/>
      <c r="H10" s="295"/>
      <c r="I10" s="295"/>
      <c r="J10" s="157" t="str">
        <f>S10</f>
        <v/>
      </c>
      <c r="K10" s="158">
        <f>E10*10+F10</f>
        <v>0</v>
      </c>
      <c r="L10" s="158" t="b">
        <f>OR(K10=31)</f>
        <v>0</v>
      </c>
      <c r="M10" s="158" t="b">
        <f>OR(K10=21,K10=32)</f>
        <v>0</v>
      </c>
      <c r="N10" s="158" t="b">
        <f>OR(K10=22,K10=33)</f>
        <v>0</v>
      </c>
      <c r="O10" s="158" t="b">
        <f>OR(K10=11,K10=12)</f>
        <v>0</v>
      </c>
      <c r="P10" s="158" t="b">
        <f>OR(K10=23,K10=34)</f>
        <v>0</v>
      </c>
      <c r="Q10" s="158" t="b">
        <f>OR(K10=13,K10=14,K10=24)</f>
        <v>0</v>
      </c>
      <c r="R10" s="158" t="b">
        <f>OR(K10=1,K10=2,K10=3,K10=4)</f>
        <v>0</v>
      </c>
      <c r="S10" s="159" t="str">
        <f t="shared" si="0"/>
        <v/>
      </c>
      <c r="T10" s="160" t="str">
        <f t="shared" si="1"/>
        <v/>
      </c>
      <c r="U10" s="161" t="e">
        <f t="shared" si="2"/>
        <v>#VALUE!</v>
      </c>
      <c r="V10" s="158" t="e">
        <f>OR(U10=61,U10=62,U10=63)</f>
        <v>#VALUE!</v>
      </c>
      <c r="W10" s="158" t="e">
        <f>OR(U10=51,U10=52)</f>
        <v>#VALUE!</v>
      </c>
      <c r="X10" s="158" t="e">
        <f>OR(U10=31,U10=41,U10=42,U10=53)</f>
        <v>#VALUE!</v>
      </c>
      <c r="Y10" s="158" t="e">
        <f>OR(U10=21,U10=32)</f>
        <v>#VALUE!</v>
      </c>
      <c r="Z10" s="158" t="e">
        <f>AND(V10=FALSE,W10=FALSE,X10=FALSE,Y10=FALSE)</f>
        <v>#VALUE!</v>
      </c>
      <c r="AA10" s="162" t="str">
        <f>IF(COUNTA(E10:F10:H10)&lt;3,"",(IF(V10=TRUE,$V$5,IF(W10=TRUE,$W$5,IF(X10=TRUE,$X$5,IF(Y10=TRUE,$Y$5,"Non"))))))</f>
        <v/>
      </c>
      <c r="AB10" s="158" t="e">
        <f>OR(U10=61,U10=62,U10=51,U10=52)</f>
        <v>#VALUE!</v>
      </c>
      <c r="AC10" s="158" t="e">
        <f>OR(U10=41,U10=42)</f>
        <v>#VALUE!</v>
      </c>
      <c r="AD10" s="158" t="e">
        <f>OR(U10=31,U10=32,U10=63,U10=64,U10=53,U10=54,)</f>
        <v>#VALUE!</v>
      </c>
      <c r="AE10" s="158" t="e">
        <f>OR(U10=21,U10=22,)</f>
        <v>#VALUE!</v>
      </c>
      <c r="AF10" s="158" t="e">
        <f>OR(U10=11,U10=12,U10=13,U10=23,)</f>
        <v>#VALUE!</v>
      </c>
      <c r="AG10" s="162" t="str">
        <f>IF(COUNTA(E10:F10:H10)&lt;3,"",(IF(AB10=TRUE,$AB$5,IF(AC10=TRUE,$AC$5,IF(AD10=TRUE,$AD$5,IF(AE10=TRUE,$AE$5,IF(AF10=TRUE,$AF$5,"Aucune")))))))</f>
        <v/>
      </c>
      <c r="AH10" s="158" t="e">
        <f>OR(U10=62,U10=52,U10=42)</f>
        <v>#VALUE!</v>
      </c>
      <c r="AI10" s="158" t="e">
        <f>OR(U10=63,U10=53,U10=43,U10=64,U10=54)</f>
        <v>#VALUE!</v>
      </c>
      <c r="AJ10" s="158" t="e">
        <f>OR(U10=61,U10=51,U10=41)</f>
        <v>#VALUE!</v>
      </c>
      <c r="AK10" s="158" t="e">
        <f>OR(U10=44,U10=32,U10=33,U10=34)</f>
        <v>#VALUE!</v>
      </c>
      <c r="AL10" s="158" t="e">
        <f>OR(U10=22,U10=23,U10=24,U10=12,U10=13,U10=14)</f>
        <v>#VALUE!</v>
      </c>
      <c r="AM10" s="162" t="str">
        <f>IF(COUNTA(E10:F10:H10)&lt;3,"",(IF(AH10=TRUE,$AH$5,IF(AI10=TRUE,$AI$5,IF(AJ10=TRUE,$AJ$5,IF(AK10=TRUE,$AK$5,IF(AL10=TRUE,$AL$5,"Aucune")))))))</f>
        <v/>
      </c>
      <c r="AN10" s="158" t="e">
        <f>OR(U10=61,U10=62,U10=63,U10=51,U10=52,U10=53)</f>
        <v>#VALUE!</v>
      </c>
      <c r="AO10" s="158" t="e">
        <f>OR(U10=41,U10=42,U10=43,U10=31,U10=32,U10=33)</f>
        <v>#VALUE!</v>
      </c>
      <c r="AP10" s="158" t="e">
        <f>OR(U10=21,U10=22,U10=23,U10=11,U10=12,U10=13)</f>
        <v>#VALUE!</v>
      </c>
      <c r="AQ10" s="162" t="str">
        <f>IF(COUNTA(E10:F10:H10)&lt;3,"",(IF(AN10=TRUE,$AN$5,IF(AO10=TRUE,$AO$5,IF(AP10=TRUE,$AP$5,"Aucune action requise")))))</f>
        <v/>
      </c>
      <c r="AR10" s="158" t="e">
        <f>OR(U10=61,U10=51,U10=41,U10=31,U10=21)</f>
        <v>#VALUE!</v>
      </c>
      <c r="AS10" s="158" t="e">
        <f>OR(U10=62,U10=52,U10=42,U10=32,U10=22,U10=63,U10=53)</f>
        <v>#VALUE!</v>
      </c>
      <c r="AT10" s="158" t="e">
        <f>OR(U10=43,U10=33,U10=23,U10=34,U10=24)</f>
        <v>#VALUE!</v>
      </c>
      <c r="AU10" s="158" t="e">
        <f>OR(U10=64,U10=54,U10=44)</f>
        <v>#VALUE!</v>
      </c>
      <c r="AV10" s="162" t="str">
        <f>IF(COUNTA(E10:F10:H10)&lt;3,"",(IF(AR10=TRUE,$AR$5,IF(AS10=TRUE,$AS$5,IF(AT10=TRUE,$AT$5,IF(AU10=TRUE,$AU$5,"Aucun"))))))</f>
        <v/>
      </c>
      <c r="AW10" s="163"/>
      <c r="AX10" s="313"/>
      <c r="AY10" s="67"/>
    </row>
    <row r="11" spans="1:51" s="57" customFormat="1" ht="114" customHeight="1" x14ac:dyDescent="0.35">
      <c r="A11" s="56"/>
      <c r="B11" s="374" t="s">
        <v>184</v>
      </c>
      <c r="C11" s="380" t="s">
        <v>431</v>
      </c>
      <c r="D11" s="255"/>
      <c r="E11" s="255"/>
      <c r="F11" s="273"/>
      <c r="G11" s="273"/>
      <c r="H11" s="291"/>
      <c r="I11" s="291"/>
      <c r="J11" s="136" t="str">
        <f>S11</f>
        <v/>
      </c>
      <c r="K11" s="137">
        <f>E11*10+F11</f>
        <v>0</v>
      </c>
      <c r="L11" s="137" t="b">
        <f>OR(K11=31)</f>
        <v>0</v>
      </c>
      <c r="M11" s="137" t="b">
        <f>OR(K11=21,K11=32)</f>
        <v>0</v>
      </c>
      <c r="N11" s="137" t="b">
        <f>OR(K11=22,K11=33)</f>
        <v>0</v>
      </c>
      <c r="O11" s="137" t="b">
        <f>OR(K11=11,K11=12)</f>
        <v>0</v>
      </c>
      <c r="P11" s="137" t="b">
        <f>OR(K11=23,K11=34)</f>
        <v>0</v>
      </c>
      <c r="Q11" s="137" t="b">
        <f>OR(K11=13,K11=14,K11=24)</f>
        <v>0</v>
      </c>
      <c r="R11" s="137" t="b">
        <f>OR(K11=1,K11=2,K11=3,K11=4)</f>
        <v>0</v>
      </c>
      <c r="S11" s="138" t="str">
        <f t="shared" si="0"/>
        <v/>
      </c>
      <c r="T11" s="139" t="str">
        <f t="shared" si="1"/>
        <v/>
      </c>
      <c r="U11" s="140" t="e">
        <f t="shared" si="2"/>
        <v>#VALUE!</v>
      </c>
      <c r="V11" s="137" t="e">
        <f>OR(U11=61,U11=62,U11=63)</f>
        <v>#VALUE!</v>
      </c>
      <c r="W11" s="137" t="e">
        <f>OR(U11=51,U11=52)</f>
        <v>#VALUE!</v>
      </c>
      <c r="X11" s="137" t="e">
        <f>OR(U11=31,U11=41,U11=42,U11=53)</f>
        <v>#VALUE!</v>
      </c>
      <c r="Y11" s="137" t="e">
        <f>OR(U11=21,U11=32)</f>
        <v>#VALUE!</v>
      </c>
      <c r="Z11" s="137" t="e">
        <f>AND(V11=FALSE,W11=FALSE,X11=FALSE,Y11=FALSE)</f>
        <v>#VALUE!</v>
      </c>
      <c r="AA11" s="141" t="str">
        <f>IF(COUNTA(E11:F11:H11)&lt;3,"",(IF(V11=TRUE,$V$5,IF(W11=TRUE,$W$5,IF(X11=TRUE,$X$5,IF(Y11=TRUE,$Y$5,"Non"))))))</f>
        <v/>
      </c>
      <c r="AB11" s="137" t="e">
        <f>OR(U11=61,U11=62,U11=51,U11=52)</f>
        <v>#VALUE!</v>
      </c>
      <c r="AC11" s="137" t="e">
        <f>OR(U11=41,U11=42)</f>
        <v>#VALUE!</v>
      </c>
      <c r="AD11" s="137" t="e">
        <f>OR(U11=31,U11=32,U11=63,U11=64,U11=53,U11=54,)</f>
        <v>#VALUE!</v>
      </c>
      <c r="AE11" s="137" t="e">
        <f>OR(U11=21,U11=22,)</f>
        <v>#VALUE!</v>
      </c>
      <c r="AF11" s="137" t="e">
        <f>OR(U11=11,U11=12,U11=13,U11=23,)</f>
        <v>#VALUE!</v>
      </c>
      <c r="AG11" s="141" t="str">
        <f>IF(COUNTA(E11:F11:H11)&lt;3,"",(IF(AB11=TRUE,$AB$5,IF(AC11=TRUE,$AC$5,IF(AD11=TRUE,$AD$5,IF(AE11=TRUE,$AE$5,IF(AF11=TRUE,$AF$5,"Aucune")))))))</f>
        <v/>
      </c>
      <c r="AH11" s="137" t="e">
        <f>OR(U11=62,U11=52,U11=42)</f>
        <v>#VALUE!</v>
      </c>
      <c r="AI11" s="137" t="e">
        <f>OR(U11=63,U11=53,U11=43,U11=64,U11=54)</f>
        <v>#VALUE!</v>
      </c>
      <c r="AJ11" s="137" t="e">
        <f>OR(U11=61,U11=51,U11=41)</f>
        <v>#VALUE!</v>
      </c>
      <c r="AK11" s="137" t="e">
        <f>OR(U11=44,U11=32,U11=33,U11=34)</f>
        <v>#VALUE!</v>
      </c>
      <c r="AL11" s="137" t="e">
        <f>OR(U11=22,U11=23,U11=24,U11=12,U11=13,U11=14)</f>
        <v>#VALUE!</v>
      </c>
      <c r="AM11" s="141" t="str">
        <f>IF(COUNTA(E11:F11:H11)&lt;3,"",(IF(AH11=TRUE,$AH$5,IF(AI11=TRUE,$AI$5,IF(AJ11=TRUE,$AJ$5,IF(AK11=TRUE,$AK$5,IF(AL11=TRUE,$AL$5,"Aucune")))))))</f>
        <v/>
      </c>
      <c r="AN11" s="137" t="e">
        <f>OR(U11=61,U11=62,U11=63,U11=51,U11=52,U11=53)</f>
        <v>#VALUE!</v>
      </c>
      <c r="AO11" s="137" t="e">
        <f>OR(U11=41,U11=42,U11=43,U11=31,U11=32,U11=33)</f>
        <v>#VALUE!</v>
      </c>
      <c r="AP11" s="137" t="e">
        <f>OR(U11=21,U11=22,U11=23,U11=11,U11=12,U11=13)</f>
        <v>#VALUE!</v>
      </c>
      <c r="AQ11" s="141" t="str">
        <f>IF(COUNTA(E11:F11:H11)&lt;3,"",(IF(AN11=TRUE,$AN$5,IF(AO11=TRUE,$AO$5,IF(AP11=TRUE,$AP$5,"Aucune action requise")))))</f>
        <v/>
      </c>
      <c r="AR11" s="137" t="e">
        <f>OR(U11=61,U11=51,U11=41,U11=31,U11=21)</f>
        <v>#VALUE!</v>
      </c>
      <c r="AS11" s="137" t="e">
        <f>OR(U11=62,U11=52,U11=42,U11=32,U11=22,U11=63,U11=53)</f>
        <v>#VALUE!</v>
      </c>
      <c r="AT11" s="137" t="e">
        <f>OR(U11=43,U11=33,U11=23,U11=34,U11=24)</f>
        <v>#VALUE!</v>
      </c>
      <c r="AU11" s="137" t="e">
        <f>OR(U11=64,U11=54,U11=44)</f>
        <v>#VALUE!</v>
      </c>
      <c r="AV11" s="141" t="str">
        <f>IF(COUNTA(E11:F11:H11)&lt;3,"",(IF(AR11=TRUE,$AR$5,IF(AS11=TRUE,$AS$5,IF(AT11=TRUE,$AT$5,IF(AU11=TRUE,$AU$5,"Aucun"))))))</f>
        <v/>
      </c>
      <c r="AW11" s="142"/>
      <c r="AX11" s="309"/>
      <c r="AY11" s="70"/>
    </row>
    <row r="12" spans="1:51" s="57" customFormat="1" ht="114" customHeight="1" x14ac:dyDescent="0.35">
      <c r="A12" s="56"/>
      <c r="B12" s="378" t="s">
        <v>185</v>
      </c>
      <c r="C12" s="386" t="s">
        <v>432</v>
      </c>
      <c r="D12" s="258"/>
      <c r="E12" s="258"/>
      <c r="F12" s="277"/>
      <c r="G12" s="277"/>
      <c r="H12" s="295"/>
      <c r="I12" s="295"/>
      <c r="J12" s="157" t="str">
        <f t="shared" si="3"/>
        <v/>
      </c>
      <c r="K12" s="158">
        <f t="shared" si="4"/>
        <v>0</v>
      </c>
      <c r="L12" s="158" t="b">
        <f t="shared" si="5"/>
        <v>0</v>
      </c>
      <c r="M12" s="158" t="b">
        <f t="shared" si="6"/>
        <v>0</v>
      </c>
      <c r="N12" s="158" t="b">
        <f t="shared" si="7"/>
        <v>0</v>
      </c>
      <c r="O12" s="158" t="b">
        <f t="shared" si="8"/>
        <v>0</v>
      </c>
      <c r="P12" s="158" t="b">
        <f t="shared" si="9"/>
        <v>0</v>
      </c>
      <c r="Q12" s="158" t="b">
        <f t="shared" si="10"/>
        <v>0</v>
      </c>
      <c r="R12" s="158" t="b">
        <f t="shared" si="11"/>
        <v>0</v>
      </c>
      <c r="S12" s="159" t="str">
        <f t="shared" si="0"/>
        <v/>
      </c>
      <c r="T12" s="160" t="str">
        <f t="shared" si="1"/>
        <v/>
      </c>
      <c r="U12" s="161" t="e">
        <f t="shared" si="2"/>
        <v>#VALUE!</v>
      </c>
      <c r="V12" s="158" t="e">
        <f t="shared" si="12"/>
        <v>#VALUE!</v>
      </c>
      <c r="W12" s="158" t="e">
        <f t="shared" si="13"/>
        <v>#VALUE!</v>
      </c>
      <c r="X12" s="158" t="e">
        <f t="shared" si="14"/>
        <v>#VALUE!</v>
      </c>
      <c r="Y12" s="158" t="e">
        <f t="shared" si="15"/>
        <v>#VALUE!</v>
      </c>
      <c r="Z12" s="158" t="e">
        <f t="shared" si="16"/>
        <v>#VALUE!</v>
      </c>
      <c r="AA12" s="162" t="str">
        <f>IF(COUNTA(E12:F12:H12)&lt;3,"",(IF(V12=TRUE,$V$5,IF(W12=TRUE,$W$5,IF(X12=TRUE,$X$5,IF(Y12=TRUE,$Y$5,"Non"))))))</f>
        <v/>
      </c>
      <c r="AB12" s="158" t="e">
        <f t="shared" si="17"/>
        <v>#VALUE!</v>
      </c>
      <c r="AC12" s="158" t="e">
        <f t="shared" si="18"/>
        <v>#VALUE!</v>
      </c>
      <c r="AD12" s="158" t="e">
        <f t="shared" si="19"/>
        <v>#VALUE!</v>
      </c>
      <c r="AE12" s="158" t="e">
        <f t="shared" si="20"/>
        <v>#VALUE!</v>
      </c>
      <c r="AF12" s="158" t="e">
        <f t="shared" si="21"/>
        <v>#VALUE!</v>
      </c>
      <c r="AG12" s="162" t="str">
        <f>IF(COUNTA(E12:F12:H12)&lt;3,"",(IF(AB12=TRUE,$AB$5,IF(AC12=TRUE,$AC$5,IF(AD12=TRUE,$AD$5,IF(AE12=TRUE,$AE$5,IF(AF12=TRUE,$AF$5,"Aucune")))))))</f>
        <v/>
      </c>
      <c r="AH12" s="158" t="e">
        <f t="shared" si="22"/>
        <v>#VALUE!</v>
      </c>
      <c r="AI12" s="158" t="e">
        <f t="shared" si="23"/>
        <v>#VALUE!</v>
      </c>
      <c r="AJ12" s="158" t="e">
        <f t="shared" si="24"/>
        <v>#VALUE!</v>
      </c>
      <c r="AK12" s="158" t="e">
        <f t="shared" si="25"/>
        <v>#VALUE!</v>
      </c>
      <c r="AL12" s="158" t="e">
        <f t="shared" si="26"/>
        <v>#VALUE!</v>
      </c>
      <c r="AM12" s="162" t="str">
        <f>IF(COUNTA(E12:F12:H12)&lt;3,"",(IF(AH12=TRUE,$AH$5,IF(AI12=TRUE,$AI$5,IF(AJ12=TRUE,$AJ$5,IF(AK12=TRUE,$AK$5,IF(AL12=TRUE,$AL$5,"Aucune")))))))</f>
        <v/>
      </c>
      <c r="AN12" s="158" t="e">
        <f t="shared" si="27"/>
        <v>#VALUE!</v>
      </c>
      <c r="AO12" s="158" t="e">
        <f t="shared" si="28"/>
        <v>#VALUE!</v>
      </c>
      <c r="AP12" s="158" t="e">
        <f t="shared" si="29"/>
        <v>#VALUE!</v>
      </c>
      <c r="AQ12" s="162" t="str">
        <f>IF(COUNTA(E12:F12:H12)&lt;3,"",(IF(AN12=TRUE,$AN$5,IF(AO12=TRUE,$AO$5,IF(AP12=TRUE,$AP$5,"Aucune action requise")))))</f>
        <v/>
      </c>
      <c r="AR12" s="158" t="e">
        <f t="shared" si="30"/>
        <v>#VALUE!</v>
      </c>
      <c r="AS12" s="158" t="e">
        <f t="shared" si="31"/>
        <v>#VALUE!</v>
      </c>
      <c r="AT12" s="158" t="e">
        <f t="shared" si="32"/>
        <v>#VALUE!</v>
      </c>
      <c r="AU12" s="158" t="e">
        <f t="shared" si="33"/>
        <v>#VALUE!</v>
      </c>
      <c r="AV12" s="162" t="str">
        <f>IF(COUNTA(E12:F12:H12)&lt;3,"",(IF(AR12=TRUE,$AR$5,IF(AS12=TRUE,$AS$5,IF(AT12=TRUE,$AT$5,IF(AU12=TRUE,$AU$5,"Aucun"))))))</f>
        <v/>
      </c>
      <c r="AW12" s="163"/>
      <c r="AX12" s="313"/>
      <c r="AY12" s="67"/>
    </row>
    <row r="13" spans="1:51" s="57" customFormat="1" ht="114" customHeight="1" thickBot="1" x14ac:dyDescent="0.4">
      <c r="A13" s="56"/>
      <c r="B13" s="379" t="s">
        <v>186</v>
      </c>
      <c r="C13" s="394" t="s">
        <v>433</v>
      </c>
      <c r="D13" s="256"/>
      <c r="E13" s="256"/>
      <c r="F13" s="278"/>
      <c r="G13" s="278"/>
      <c r="H13" s="296"/>
      <c r="I13" s="296"/>
      <c r="J13" s="207" t="str">
        <f t="shared" si="3"/>
        <v/>
      </c>
      <c r="K13" s="208">
        <f t="shared" si="4"/>
        <v>0</v>
      </c>
      <c r="L13" s="208" t="b">
        <f t="shared" si="5"/>
        <v>0</v>
      </c>
      <c r="M13" s="208" t="b">
        <f t="shared" si="6"/>
        <v>0</v>
      </c>
      <c r="N13" s="208" t="b">
        <f t="shared" si="7"/>
        <v>0</v>
      </c>
      <c r="O13" s="208" t="b">
        <f t="shared" si="8"/>
        <v>0</v>
      </c>
      <c r="P13" s="208" t="b">
        <f t="shared" si="9"/>
        <v>0</v>
      </c>
      <c r="Q13" s="208" t="b">
        <f t="shared" si="10"/>
        <v>0</v>
      </c>
      <c r="R13" s="208" t="b">
        <f t="shared" si="11"/>
        <v>0</v>
      </c>
      <c r="S13" s="209" t="str">
        <f t="shared" si="0"/>
        <v/>
      </c>
      <c r="T13" s="210" t="str">
        <f t="shared" si="1"/>
        <v/>
      </c>
      <c r="U13" s="211" t="e">
        <f t="shared" si="2"/>
        <v>#VALUE!</v>
      </c>
      <c r="V13" s="208" t="e">
        <f t="shared" si="12"/>
        <v>#VALUE!</v>
      </c>
      <c r="W13" s="208" t="e">
        <f t="shared" si="13"/>
        <v>#VALUE!</v>
      </c>
      <c r="X13" s="208" t="e">
        <f t="shared" si="14"/>
        <v>#VALUE!</v>
      </c>
      <c r="Y13" s="208" t="e">
        <f t="shared" si="15"/>
        <v>#VALUE!</v>
      </c>
      <c r="Z13" s="208" t="e">
        <f t="shared" si="16"/>
        <v>#VALUE!</v>
      </c>
      <c r="AA13" s="212" t="str">
        <f>IF(COUNTA(E13:F13:H13)&lt;3,"",(IF(V13=TRUE,$V$5,IF(W13=TRUE,$W$5,IF(X13=TRUE,$X$5,IF(Y13=TRUE,$Y$5,"Non"))))))</f>
        <v/>
      </c>
      <c r="AB13" s="208" t="e">
        <f t="shared" si="17"/>
        <v>#VALUE!</v>
      </c>
      <c r="AC13" s="208" t="e">
        <f t="shared" si="18"/>
        <v>#VALUE!</v>
      </c>
      <c r="AD13" s="208" t="e">
        <f t="shared" si="19"/>
        <v>#VALUE!</v>
      </c>
      <c r="AE13" s="208" t="e">
        <f t="shared" si="20"/>
        <v>#VALUE!</v>
      </c>
      <c r="AF13" s="208" t="e">
        <f t="shared" si="21"/>
        <v>#VALUE!</v>
      </c>
      <c r="AG13" s="212" t="str">
        <f>IF(COUNTA(E13:F13:H13)&lt;3,"",(IF(AB13=TRUE,$AB$5,IF(AC13=TRUE,$AC$5,IF(AD13=TRUE,$AD$5,IF(AE13=TRUE,$AE$5,IF(AF13=TRUE,$AF$5,"Aucune")))))))</f>
        <v/>
      </c>
      <c r="AH13" s="208" t="e">
        <f t="shared" si="22"/>
        <v>#VALUE!</v>
      </c>
      <c r="AI13" s="208" t="e">
        <f t="shared" si="23"/>
        <v>#VALUE!</v>
      </c>
      <c r="AJ13" s="208" t="e">
        <f t="shared" si="24"/>
        <v>#VALUE!</v>
      </c>
      <c r="AK13" s="208" t="e">
        <f t="shared" si="25"/>
        <v>#VALUE!</v>
      </c>
      <c r="AL13" s="208" t="e">
        <f t="shared" si="26"/>
        <v>#VALUE!</v>
      </c>
      <c r="AM13" s="212" t="str">
        <f>IF(COUNTA(E13:F13:H13)&lt;3,"",(IF(AH13=TRUE,$AH$5,IF(AI13=TRUE,$AI$5,IF(AJ13=TRUE,$AJ$5,IF(AK13=TRUE,$AK$5,IF(AL13=TRUE,$AL$5,"Aucune")))))))</f>
        <v/>
      </c>
      <c r="AN13" s="208" t="e">
        <f t="shared" si="27"/>
        <v>#VALUE!</v>
      </c>
      <c r="AO13" s="208" t="e">
        <f t="shared" si="28"/>
        <v>#VALUE!</v>
      </c>
      <c r="AP13" s="208" t="e">
        <f t="shared" si="29"/>
        <v>#VALUE!</v>
      </c>
      <c r="AQ13" s="212" t="str">
        <f>IF(COUNTA(E13:F13:H13)&lt;3,"",(IF(AN13=TRUE,$AN$5,IF(AO13=TRUE,$AO$5,IF(AP13=TRUE,$AP$5,"Aucune action requise")))))</f>
        <v/>
      </c>
      <c r="AR13" s="208" t="e">
        <f t="shared" si="30"/>
        <v>#VALUE!</v>
      </c>
      <c r="AS13" s="208" t="e">
        <f t="shared" si="31"/>
        <v>#VALUE!</v>
      </c>
      <c r="AT13" s="208" t="e">
        <f t="shared" si="32"/>
        <v>#VALUE!</v>
      </c>
      <c r="AU13" s="208" t="e">
        <f t="shared" si="33"/>
        <v>#VALUE!</v>
      </c>
      <c r="AV13" s="212" t="str">
        <f>IF(COUNTA(E13:F13:H13)&lt;3,"",(IF(AR13=TRUE,$AR$5,IF(AS13=TRUE,$AS$5,IF(AT13=TRUE,$AT$5,IF(AU13=TRUE,$AU$5,"Aucun"))))))</f>
        <v/>
      </c>
      <c r="AW13" s="213"/>
      <c r="AX13" s="314"/>
      <c r="AY13" s="71"/>
    </row>
    <row r="14" spans="1:51" s="57" customFormat="1" ht="130.5" customHeight="1" x14ac:dyDescent="0.35">
      <c r="A14" s="56"/>
      <c r="B14" s="377" t="s">
        <v>187</v>
      </c>
      <c r="C14" s="395" t="s">
        <v>434</v>
      </c>
      <c r="D14" s="257"/>
      <c r="E14" s="257"/>
      <c r="F14" s="276"/>
      <c r="G14" s="276"/>
      <c r="H14" s="294"/>
      <c r="I14" s="294"/>
      <c r="J14" s="200" t="str">
        <f t="shared" si="3"/>
        <v/>
      </c>
      <c r="K14" s="201">
        <f t="shared" si="4"/>
        <v>0</v>
      </c>
      <c r="L14" s="201" t="b">
        <f t="shared" si="5"/>
        <v>0</v>
      </c>
      <c r="M14" s="201" t="b">
        <f t="shared" si="6"/>
        <v>0</v>
      </c>
      <c r="N14" s="201" t="b">
        <f t="shared" si="7"/>
        <v>0</v>
      </c>
      <c r="O14" s="201" t="b">
        <f t="shared" si="8"/>
        <v>0</v>
      </c>
      <c r="P14" s="201" t="b">
        <f t="shared" si="9"/>
        <v>0</v>
      </c>
      <c r="Q14" s="201" t="b">
        <f t="shared" si="10"/>
        <v>0</v>
      </c>
      <c r="R14" s="201" t="b">
        <f t="shared" si="11"/>
        <v>0</v>
      </c>
      <c r="S14" s="202" t="str">
        <f t="shared" si="0"/>
        <v/>
      </c>
      <c r="T14" s="203" t="str">
        <f t="shared" si="1"/>
        <v/>
      </c>
      <c r="U14" s="204" t="e">
        <f t="shared" si="2"/>
        <v>#VALUE!</v>
      </c>
      <c r="V14" s="201" t="e">
        <f t="shared" si="12"/>
        <v>#VALUE!</v>
      </c>
      <c r="W14" s="201" t="e">
        <f t="shared" si="13"/>
        <v>#VALUE!</v>
      </c>
      <c r="X14" s="201" t="e">
        <f t="shared" si="14"/>
        <v>#VALUE!</v>
      </c>
      <c r="Y14" s="201" t="e">
        <f t="shared" si="15"/>
        <v>#VALUE!</v>
      </c>
      <c r="Z14" s="201" t="e">
        <f t="shared" si="16"/>
        <v>#VALUE!</v>
      </c>
      <c r="AA14" s="205" t="str">
        <f>IF(COUNTA(E14:F14:H14)&lt;3,"",(IF(V14=TRUE,$V$5,IF(W14=TRUE,$W$5,IF(X14=TRUE,$X$5,IF(Y14=TRUE,$Y$5,"Non"))))))</f>
        <v/>
      </c>
      <c r="AB14" s="201" t="e">
        <f t="shared" si="17"/>
        <v>#VALUE!</v>
      </c>
      <c r="AC14" s="201" t="e">
        <f t="shared" si="18"/>
        <v>#VALUE!</v>
      </c>
      <c r="AD14" s="201" t="e">
        <f t="shared" si="19"/>
        <v>#VALUE!</v>
      </c>
      <c r="AE14" s="201" t="e">
        <f t="shared" si="20"/>
        <v>#VALUE!</v>
      </c>
      <c r="AF14" s="201" t="e">
        <f t="shared" si="21"/>
        <v>#VALUE!</v>
      </c>
      <c r="AG14" s="205" t="str">
        <f>IF(COUNTA(E14:F14:H14)&lt;3,"",(IF(AB14=TRUE,$AB$5,IF(AC14=TRUE,$AC$5,IF(AD14=TRUE,$AD$5,IF(AE14=TRUE,$AE$5,IF(AF14=TRUE,$AF$5,"Aucune")))))))</f>
        <v/>
      </c>
      <c r="AH14" s="201" t="e">
        <f t="shared" si="22"/>
        <v>#VALUE!</v>
      </c>
      <c r="AI14" s="201" t="e">
        <f t="shared" si="23"/>
        <v>#VALUE!</v>
      </c>
      <c r="AJ14" s="201" t="e">
        <f t="shared" si="24"/>
        <v>#VALUE!</v>
      </c>
      <c r="AK14" s="201" t="e">
        <f t="shared" si="25"/>
        <v>#VALUE!</v>
      </c>
      <c r="AL14" s="201" t="e">
        <f t="shared" si="26"/>
        <v>#VALUE!</v>
      </c>
      <c r="AM14" s="205" t="str">
        <f>IF(COUNTA(E14:F14:H14)&lt;3,"",(IF(AH14=TRUE,$AH$5,IF(AI14=TRUE,$AI$5,IF(AJ14=TRUE,$AJ$5,IF(AK14=TRUE,$AK$5,IF(AL14=TRUE,$AL$5,"Aucune")))))))</f>
        <v/>
      </c>
      <c r="AN14" s="201" t="e">
        <f t="shared" si="27"/>
        <v>#VALUE!</v>
      </c>
      <c r="AO14" s="201" t="e">
        <f t="shared" si="28"/>
        <v>#VALUE!</v>
      </c>
      <c r="AP14" s="201" t="e">
        <f t="shared" si="29"/>
        <v>#VALUE!</v>
      </c>
      <c r="AQ14" s="205" t="str">
        <f>IF(COUNTA(E14:F14:H14)&lt;3,"",(IF(AN14=TRUE,$AN$5,IF(AO14=TRUE,$AO$5,IF(AP14=TRUE,$AP$5,"Aucune action requise")))))</f>
        <v/>
      </c>
      <c r="AR14" s="201" t="e">
        <f t="shared" si="30"/>
        <v>#VALUE!</v>
      </c>
      <c r="AS14" s="201" t="e">
        <f t="shared" si="31"/>
        <v>#VALUE!</v>
      </c>
      <c r="AT14" s="201" t="e">
        <f t="shared" si="32"/>
        <v>#VALUE!</v>
      </c>
      <c r="AU14" s="201" t="e">
        <f t="shared" si="33"/>
        <v>#VALUE!</v>
      </c>
      <c r="AV14" s="205" t="str">
        <f>IF(COUNTA(E14:F14:H14)&lt;3,"",(IF(AR14=TRUE,$AR$5,IF(AS14=TRUE,$AS$5,IF(AT14=TRUE,$AT$5,IF(AU14=TRUE,$AU$5,"Aucun"))))))</f>
        <v/>
      </c>
      <c r="AW14" s="206"/>
      <c r="AX14" s="312"/>
      <c r="AY14" s="66"/>
    </row>
    <row r="15" spans="1:51" ht="114" customHeight="1" x14ac:dyDescent="0.25">
      <c r="B15" s="374" t="s">
        <v>188</v>
      </c>
      <c r="C15" s="380" t="s">
        <v>435</v>
      </c>
      <c r="D15" s="255"/>
      <c r="E15" s="255"/>
      <c r="F15" s="273"/>
      <c r="G15" s="273"/>
      <c r="H15" s="291"/>
      <c r="I15" s="291"/>
      <c r="J15" s="157" t="str">
        <f t="shared" si="3"/>
        <v/>
      </c>
      <c r="K15" s="137">
        <f>E15*10+F15</f>
        <v>0</v>
      </c>
      <c r="L15" s="137" t="b">
        <f>OR(K15=31)</f>
        <v>0</v>
      </c>
      <c r="M15" s="137" t="b">
        <f>OR(K15=21,K15=32)</f>
        <v>0</v>
      </c>
      <c r="N15" s="137" t="b">
        <f>OR(K15=22,K15=33)</f>
        <v>0</v>
      </c>
      <c r="O15" s="137" t="b">
        <f>OR(K15=11,K15=12)</f>
        <v>0</v>
      </c>
      <c r="P15" s="137" t="b">
        <f>OR(K15=23,K15=34)</f>
        <v>0</v>
      </c>
      <c r="Q15" s="137" t="b">
        <f>OR(K15=13,K15=14,K15=24)</f>
        <v>0</v>
      </c>
      <c r="R15" s="137" t="b">
        <f>OR(K15=1,K15=2,K15=3,K15=4)</f>
        <v>0</v>
      </c>
      <c r="S15" s="138" t="str">
        <f t="shared" si="0"/>
        <v/>
      </c>
      <c r="T15" s="139" t="str">
        <f t="shared" si="1"/>
        <v/>
      </c>
      <c r="U15" s="140" t="e">
        <f t="shared" si="2"/>
        <v>#VALUE!</v>
      </c>
      <c r="V15" s="137" t="e">
        <f>OR(U15=61,U15=62,U15=63)</f>
        <v>#VALUE!</v>
      </c>
      <c r="W15" s="137" t="e">
        <f>OR(U15=51,U15=52)</f>
        <v>#VALUE!</v>
      </c>
      <c r="X15" s="137" t="e">
        <f>OR(U15=31,U15=41,U15=42,U15=53)</f>
        <v>#VALUE!</v>
      </c>
      <c r="Y15" s="137" t="e">
        <f>OR(U15=21,U15=32)</f>
        <v>#VALUE!</v>
      </c>
      <c r="Z15" s="137" t="e">
        <f>AND(V15=FALSE,W15=FALSE,X15=FALSE,Y15=FALSE)</f>
        <v>#VALUE!</v>
      </c>
      <c r="AA15" s="141" t="str">
        <f>IF(COUNTA(E15:F15:H15)&lt;3,"",(IF(V15=TRUE,$V$5,IF(W15=TRUE,$W$5,IF(X15=TRUE,$X$5,IF(Y15=TRUE,$Y$5,"Non"))))))</f>
        <v/>
      </c>
      <c r="AB15" s="137" t="e">
        <f>OR(U15=61,U15=62,U15=51,U15=52)</f>
        <v>#VALUE!</v>
      </c>
      <c r="AC15" s="137" t="e">
        <f>OR(U15=41,U15=42)</f>
        <v>#VALUE!</v>
      </c>
      <c r="AD15" s="137" t="e">
        <f>OR(U15=31,U15=32,U15=63,U15=64,U15=53,U15=54,)</f>
        <v>#VALUE!</v>
      </c>
      <c r="AE15" s="137" t="e">
        <f>OR(U15=21,U15=22,)</f>
        <v>#VALUE!</v>
      </c>
      <c r="AF15" s="137" t="e">
        <f>OR(U15=11,U15=12,U15=13,U15=23,)</f>
        <v>#VALUE!</v>
      </c>
      <c r="AG15" s="141" t="str">
        <f>IF(COUNTA(E15:F15:H15)&lt;3,"",(IF(AB15=TRUE,$AB$5,IF(AC15=TRUE,$AC$5,IF(AD15=TRUE,$AD$5,IF(AE15=TRUE,$AE$5,IF(AF15=TRUE,$AF$5,"Aucune")))))))</f>
        <v/>
      </c>
      <c r="AH15" s="137" t="e">
        <f>OR(U15=62,U15=52,U15=42)</f>
        <v>#VALUE!</v>
      </c>
      <c r="AI15" s="137" t="e">
        <f>OR(U15=63,U15=53,U15=43,U15=64,U15=54)</f>
        <v>#VALUE!</v>
      </c>
      <c r="AJ15" s="137" t="e">
        <f>OR(U15=61,U15=51,U15=41)</f>
        <v>#VALUE!</v>
      </c>
      <c r="AK15" s="137" t="e">
        <f>OR(U15=44,U15=32,U15=33,U15=34)</f>
        <v>#VALUE!</v>
      </c>
      <c r="AL15" s="137" t="e">
        <f>OR(U15=22,U15=23,U15=24,U15=12,U15=13,U15=14)</f>
        <v>#VALUE!</v>
      </c>
      <c r="AM15" s="141" t="str">
        <f>IF(COUNTA(E15:F15:H15)&lt;3,"",(IF(AH15=TRUE,$AH$5,IF(AI15=TRUE,$AI$5,IF(AJ15=TRUE,$AJ$5,IF(AK15=TRUE,$AK$5,IF(AL15=TRUE,$AL$5,"Aucune")))))))</f>
        <v/>
      </c>
      <c r="AN15" s="137" t="e">
        <f>OR(U15=61,U15=62,U15=63,U15=51,U15=52,U15=53)</f>
        <v>#VALUE!</v>
      </c>
      <c r="AO15" s="137" t="e">
        <f>OR(U15=41,U15=42,U15=43,U15=31,U15=32,U15=33)</f>
        <v>#VALUE!</v>
      </c>
      <c r="AP15" s="137" t="e">
        <f>OR(U15=21,U15=22,U15=23,U15=11,U15=12,U15=13)</f>
        <v>#VALUE!</v>
      </c>
      <c r="AQ15" s="141" t="str">
        <f>IF(COUNTA(E15:F15:H15)&lt;3,"",(IF(AN15=TRUE,$AN$5,IF(AO15=TRUE,$AO$5,IF(AP15=TRUE,$AP$5,"Aucune action requise")))))</f>
        <v/>
      </c>
      <c r="AR15" s="137" t="e">
        <f>OR(U15=61,U15=51,U15=41,U15=31,U15=21)</f>
        <v>#VALUE!</v>
      </c>
      <c r="AS15" s="137" t="e">
        <f>OR(U15=62,U15=52,U15=42,U15=32,U15=22,U15=63,U15=53)</f>
        <v>#VALUE!</v>
      </c>
      <c r="AT15" s="137" t="e">
        <f>OR(U15=43,U15=33,U15=23,U15=34,U15=24)</f>
        <v>#VALUE!</v>
      </c>
      <c r="AU15" s="137" t="e">
        <f>OR(U15=64,U15=54,U15=44)</f>
        <v>#VALUE!</v>
      </c>
      <c r="AV15" s="141" t="str">
        <f>IF(COUNTA(E15:F15:H15)&lt;3,"",(IF(AR15=TRUE,$AR$5,IF(AS15=TRUE,$AS$5,IF(AT15=TRUE,$AT$5,IF(AU15=TRUE,$AU$5,"Aucun"))))))</f>
        <v/>
      </c>
      <c r="AW15" s="142"/>
      <c r="AX15" s="309"/>
      <c r="AY15" s="70"/>
    </row>
    <row r="16" spans="1:51" ht="114" customHeight="1" thickBot="1" x14ac:dyDescent="0.3">
      <c r="B16" s="378" t="s">
        <v>189</v>
      </c>
      <c r="C16" s="386" t="s">
        <v>519</v>
      </c>
      <c r="D16" s="258"/>
      <c r="E16" s="258"/>
      <c r="F16" s="277"/>
      <c r="G16" s="277"/>
      <c r="H16" s="295"/>
      <c r="I16" s="295"/>
      <c r="J16" s="157" t="str">
        <f t="shared" si="3"/>
        <v/>
      </c>
      <c r="K16" s="158">
        <f>E16*10+F16</f>
        <v>0</v>
      </c>
      <c r="L16" s="158" t="b">
        <f>OR(K16=31)</f>
        <v>0</v>
      </c>
      <c r="M16" s="158" t="b">
        <f>OR(K16=21,K16=32)</f>
        <v>0</v>
      </c>
      <c r="N16" s="158" t="b">
        <f>OR(K16=22,K16=33)</f>
        <v>0</v>
      </c>
      <c r="O16" s="158" t="b">
        <f>OR(K16=11,K16=12)</f>
        <v>0</v>
      </c>
      <c r="P16" s="158" t="b">
        <f>OR(K16=23,K16=34)</f>
        <v>0</v>
      </c>
      <c r="Q16" s="158" t="b">
        <f>OR(K16=13,K16=14,K16=24)</f>
        <v>0</v>
      </c>
      <c r="R16" s="158" t="b">
        <f>OR(K16=1,K16=2,K16=3,K16=4)</f>
        <v>0</v>
      </c>
      <c r="S16" s="159" t="str">
        <f t="shared" si="0"/>
        <v/>
      </c>
      <c r="T16" s="160" t="str">
        <f t="shared" si="1"/>
        <v/>
      </c>
      <c r="U16" s="161" t="e">
        <f t="shared" si="2"/>
        <v>#VALUE!</v>
      </c>
      <c r="V16" s="158" t="e">
        <f>OR(U16=61,U16=62,U16=63)</f>
        <v>#VALUE!</v>
      </c>
      <c r="W16" s="158" t="e">
        <f>OR(U16=51,U16=52)</f>
        <v>#VALUE!</v>
      </c>
      <c r="X16" s="158" t="e">
        <f>OR(U16=31,U16=41,U16=42,U16=53)</f>
        <v>#VALUE!</v>
      </c>
      <c r="Y16" s="158" t="e">
        <f>OR(U16=21,U16=32)</f>
        <v>#VALUE!</v>
      </c>
      <c r="Z16" s="158" t="e">
        <f>AND(V16=FALSE,W16=FALSE,X16=FALSE,Y16=FALSE)</f>
        <v>#VALUE!</v>
      </c>
      <c r="AA16" s="162" t="str">
        <f>IF(COUNTA(E16:F16:H16)&lt;3,"",(IF(V16=TRUE,$V$5,IF(W16=TRUE,$W$5,IF(X16=TRUE,$X$5,IF(Y16=TRUE,$Y$5,"Non"))))))</f>
        <v/>
      </c>
      <c r="AB16" s="158" t="e">
        <f>OR(U16=61,U16=62,U16=51,U16=52)</f>
        <v>#VALUE!</v>
      </c>
      <c r="AC16" s="158" t="e">
        <f>OR(U16=41,U16=42)</f>
        <v>#VALUE!</v>
      </c>
      <c r="AD16" s="158" t="e">
        <f>OR(U16=31,U16=32,U16=63,U16=64,U16=53,U16=54,)</f>
        <v>#VALUE!</v>
      </c>
      <c r="AE16" s="158" t="e">
        <f>OR(U16=21,U16=22,)</f>
        <v>#VALUE!</v>
      </c>
      <c r="AF16" s="158" t="e">
        <f>OR(U16=11,U16=12,U16=13,U16=23,)</f>
        <v>#VALUE!</v>
      </c>
      <c r="AG16" s="162" t="str">
        <f>IF(COUNTA(E16:F16:H16)&lt;3,"",(IF(AB16=TRUE,$AB$5,IF(AC16=TRUE,$AC$5,IF(AD16=TRUE,$AD$5,IF(AE16=TRUE,$AE$5,IF(AF16=TRUE,$AF$5,"Aucune")))))))</f>
        <v/>
      </c>
      <c r="AH16" s="158" t="e">
        <f>OR(U16=62,U16=52,U16=42)</f>
        <v>#VALUE!</v>
      </c>
      <c r="AI16" s="158" t="e">
        <f>OR(U16=63,U16=53,U16=43,U16=64,U16=54)</f>
        <v>#VALUE!</v>
      </c>
      <c r="AJ16" s="158" t="e">
        <f>OR(U16=61,U16=51,U16=41)</f>
        <v>#VALUE!</v>
      </c>
      <c r="AK16" s="158" t="e">
        <f>OR(U16=44,U16=32,U16=33,U16=34)</f>
        <v>#VALUE!</v>
      </c>
      <c r="AL16" s="158" t="e">
        <f>OR(U16=22,U16=23,U16=24,U16=12,U16=13,U16=14)</f>
        <v>#VALUE!</v>
      </c>
      <c r="AM16" s="162" t="str">
        <f>IF(COUNTA(E16:F16:H16)&lt;3,"",(IF(AH16=TRUE,$AH$5,IF(AI16=TRUE,$AI$5,IF(AJ16=TRUE,$AJ$5,IF(AK16=TRUE,$AK$5,IF(AL16=TRUE,$AL$5,"Aucune")))))))</f>
        <v/>
      </c>
      <c r="AN16" s="158" t="e">
        <f>OR(U16=61,U16=62,U16=63,U16=51,U16=52,U16=53)</f>
        <v>#VALUE!</v>
      </c>
      <c r="AO16" s="158" t="e">
        <f>OR(U16=41,U16=42,U16=43,U16=31,U16=32,U16=33)</f>
        <v>#VALUE!</v>
      </c>
      <c r="AP16" s="158" t="e">
        <f>OR(U16=21,U16=22,U16=23,U16=11,U16=12,U16=13)</f>
        <v>#VALUE!</v>
      </c>
      <c r="AQ16" s="162" t="str">
        <f>IF(COUNTA(E16:F16:H16)&lt;3,"",(IF(AN16=TRUE,$AN$5,IF(AO16=TRUE,$AO$5,IF(AP16=TRUE,$AP$5,"Aucune action requise")))))</f>
        <v/>
      </c>
      <c r="AR16" s="158" t="e">
        <f>OR(U16=61,U16=51,U16=41,U16=31,U16=21)</f>
        <v>#VALUE!</v>
      </c>
      <c r="AS16" s="158" t="e">
        <f>OR(U16=62,U16=52,U16=42,U16=32,U16=22,U16=63,U16=53)</f>
        <v>#VALUE!</v>
      </c>
      <c r="AT16" s="158" t="e">
        <f>OR(U16=43,U16=33,U16=23,U16=34,U16=24)</f>
        <v>#VALUE!</v>
      </c>
      <c r="AU16" s="158" t="e">
        <f>OR(U16=64,U16=54,U16=44)</f>
        <v>#VALUE!</v>
      </c>
      <c r="AV16" s="162" t="str">
        <f>IF(COUNTA(E16:F16:H16)&lt;3,"",(IF(AR16=TRUE,$AR$5,IF(AS16=TRUE,$AS$5,IF(AT16=TRUE,$AT$5,IF(AU16=TRUE,$AU$5,"Aucun"))))))</f>
        <v/>
      </c>
      <c r="AW16" s="163"/>
      <c r="AX16" s="313"/>
      <c r="AY16" s="68"/>
    </row>
  </sheetData>
  <mergeCells count="8">
    <mergeCell ref="B2:AX2"/>
    <mergeCell ref="B6:AY6"/>
    <mergeCell ref="B3:AY3"/>
    <mergeCell ref="B4:C5"/>
    <mergeCell ref="D4:E4"/>
    <mergeCell ref="F4:G4"/>
    <mergeCell ref="H4:I4"/>
    <mergeCell ref="AX4:AY4"/>
  </mergeCells>
  <conditionalFormatting sqref="A4 I7:I14">
    <cfRule type="expression" dxfId="5654" priority="313" stopIfTrue="1">
      <formula>ISTEXT(A4)</formula>
    </cfRule>
    <cfRule type="expression" dxfId="5653" priority="314">
      <formula>FIND("Agir",B4)</formula>
    </cfRule>
    <cfRule type="expression" dxfId="5652" priority="315">
      <formula>FIND("Réagir",B4)</formula>
    </cfRule>
  </conditionalFormatting>
  <conditionalFormatting sqref="A4">
    <cfRule type="expression" dxfId="5651" priority="310" stopIfTrue="1">
      <formula>ISTEXT(A4)</formula>
    </cfRule>
    <cfRule type="expression" dxfId="5650" priority="311">
      <formula>FIND("Agir",B4)</formula>
    </cfRule>
    <cfRule type="expression" dxfId="5649" priority="312">
      <formula>FIND("Réagir",B4)</formula>
    </cfRule>
  </conditionalFormatting>
  <conditionalFormatting sqref="A4">
    <cfRule type="expression" dxfId="5648" priority="307" stopIfTrue="1">
      <formula>ISTEXT(A4)</formula>
    </cfRule>
    <cfRule type="expression" dxfId="5647" priority="308">
      <formula>FIND("Agir",B4)</formula>
    </cfRule>
    <cfRule type="expression" dxfId="5646" priority="309">
      <formula>FIND("Réagir",B4)</formula>
    </cfRule>
  </conditionalFormatting>
  <conditionalFormatting sqref="I7 AA7:AA14 AG7:AG14 AM7:AM14 AQ7:AQ14 AV7:AY14 I8:J14">
    <cfRule type="containsText" dxfId="5645" priority="304" stopIfTrue="1" operator="containsText" text="Première">
      <formula>NOT(ISERROR(SEARCH("Première",I7)))</formula>
    </cfRule>
    <cfRule type="containsText" dxfId="5644" priority="305" stopIfTrue="1" operator="containsText" text="Seconde">
      <formula>NOT(ISERROR(SEARCH("Seconde",I7)))</formula>
    </cfRule>
    <cfRule type="containsText" dxfId="5643" priority="306" stopIfTrue="1" operator="containsText" text="Terme">
      <formula>NOT(ISERROR(SEARCH("Terme",I7)))</formula>
    </cfRule>
  </conditionalFormatting>
  <conditionalFormatting sqref="F7:F14">
    <cfRule type="expression" dxfId="5642" priority="302" stopIfTrue="1">
      <formula>ISTEXT(F7)</formula>
    </cfRule>
    <cfRule type="expression" dxfId="5641" priority="303">
      <formula>FIND("Conforter",I7)</formula>
    </cfRule>
  </conditionalFormatting>
  <conditionalFormatting sqref="G7:G14">
    <cfRule type="expression" dxfId="5640" priority="299" stopIfTrue="1">
      <formula>ISTEXT(G7)</formula>
    </cfRule>
    <cfRule type="expression" dxfId="5639" priority="300">
      <formula>FIND("Agir",I7)</formula>
    </cfRule>
    <cfRule type="expression" dxfId="5638" priority="301">
      <formula>FIND("Réagir",I7)</formula>
    </cfRule>
  </conditionalFormatting>
  <conditionalFormatting sqref="G7:H14">
    <cfRule type="expression" dxfId="5637" priority="297" stopIfTrue="1">
      <formula>ISTEXT(G7)</formula>
    </cfRule>
    <cfRule type="expression" dxfId="5636" priority="298">
      <formula>FIND("Conforter",J7)</formula>
    </cfRule>
  </conditionalFormatting>
  <conditionalFormatting sqref="J8:J14">
    <cfRule type="containsText" dxfId="5635" priority="296" stopIfTrue="1" operator="containsText" text="Non">
      <formula>NOT(ISERROR(SEARCH("Non",J8)))</formula>
    </cfRule>
  </conditionalFormatting>
  <conditionalFormatting sqref="I9">
    <cfRule type="expression" dxfId="5634" priority="293" stopIfTrue="1">
      <formula>ISTEXT(I9)</formula>
    </cfRule>
    <cfRule type="expression" dxfId="5633" priority="294">
      <formula>FIND("Agir",J9)</formula>
    </cfRule>
    <cfRule type="expression" dxfId="5632" priority="295">
      <formula>FIND("Réagir",J9)</formula>
    </cfRule>
  </conditionalFormatting>
  <conditionalFormatting sqref="G9:H9">
    <cfRule type="expression" dxfId="5631" priority="291" stopIfTrue="1">
      <formula>ISTEXT(G9)</formula>
    </cfRule>
    <cfRule type="expression" dxfId="5630" priority="292">
      <formula>FIND("Conforter",J9)</formula>
    </cfRule>
  </conditionalFormatting>
  <conditionalFormatting sqref="I10">
    <cfRule type="expression" dxfId="5629" priority="288" stopIfTrue="1">
      <formula>ISTEXT(I10)</formula>
    </cfRule>
    <cfRule type="expression" dxfId="5628" priority="289">
      <formula>FIND("Agir",J10)</formula>
    </cfRule>
    <cfRule type="expression" dxfId="5627" priority="290">
      <formula>FIND("Réagir",J10)</formula>
    </cfRule>
  </conditionalFormatting>
  <conditionalFormatting sqref="G10:H10">
    <cfRule type="expression" dxfId="5626" priority="286" stopIfTrue="1">
      <formula>ISTEXT(G10)</formula>
    </cfRule>
    <cfRule type="expression" dxfId="5625" priority="287">
      <formula>FIND("Conforter",J10)</formula>
    </cfRule>
  </conditionalFormatting>
  <conditionalFormatting sqref="I11">
    <cfRule type="expression" dxfId="5624" priority="283" stopIfTrue="1">
      <formula>ISTEXT(I11)</formula>
    </cfRule>
    <cfRule type="expression" dxfId="5623" priority="284">
      <formula>FIND("Agir",J11)</formula>
    </cfRule>
    <cfRule type="expression" dxfId="5622" priority="285">
      <formula>FIND("Réagir",J11)</formula>
    </cfRule>
  </conditionalFormatting>
  <conditionalFormatting sqref="G11:H11">
    <cfRule type="expression" dxfId="5621" priority="281" stopIfTrue="1">
      <formula>ISTEXT(G11)</formula>
    </cfRule>
    <cfRule type="expression" dxfId="5620" priority="282">
      <formula>FIND("Conforter",J11)</formula>
    </cfRule>
  </conditionalFormatting>
  <conditionalFormatting sqref="I12">
    <cfRule type="expression" dxfId="5619" priority="278" stopIfTrue="1">
      <formula>ISTEXT(I12)</formula>
    </cfRule>
    <cfRule type="expression" dxfId="5618" priority="279">
      <formula>FIND("Agir",J12)</formula>
    </cfRule>
    <cfRule type="expression" dxfId="5617" priority="280">
      <formula>FIND("Réagir",J12)</formula>
    </cfRule>
  </conditionalFormatting>
  <conditionalFormatting sqref="G12:H12">
    <cfRule type="expression" dxfId="5616" priority="276" stopIfTrue="1">
      <formula>ISTEXT(G12)</formula>
    </cfRule>
    <cfRule type="expression" dxfId="5615" priority="277">
      <formula>FIND("Conforter",J12)</formula>
    </cfRule>
  </conditionalFormatting>
  <conditionalFormatting sqref="I13">
    <cfRule type="expression" dxfId="5614" priority="273" stopIfTrue="1">
      <formula>ISTEXT(I13)</formula>
    </cfRule>
    <cfRule type="expression" dxfId="5613" priority="274">
      <formula>FIND("Agir",J13)</formula>
    </cfRule>
    <cfRule type="expression" dxfId="5612" priority="275">
      <formula>FIND("Réagir",J13)</formula>
    </cfRule>
  </conditionalFormatting>
  <conditionalFormatting sqref="G13:H13">
    <cfRule type="expression" dxfId="5611" priority="271" stopIfTrue="1">
      <formula>ISTEXT(G13)</formula>
    </cfRule>
    <cfRule type="expression" dxfId="5610" priority="272">
      <formula>FIND("Conforter",J13)</formula>
    </cfRule>
  </conditionalFormatting>
  <conditionalFormatting sqref="I14">
    <cfRule type="expression" dxfId="5609" priority="268" stopIfTrue="1">
      <formula>ISTEXT(I14)</formula>
    </cfRule>
    <cfRule type="expression" dxfId="5608" priority="269">
      <formula>FIND("Agir",J14)</formula>
    </cfRule>
    <cfRule type="expression" dxfId="5607" priority="270">
      <formula>FIND("Réagir",J14)</formula>
    </cfRule>
  </conditionalFormatting>
  <conditionalFormatting sqref="G14:H14">
    <cfRule type="expression" dxfId="5606" priority="266" stopIfTrue="1">
      <formula>ISTEXT(G14)</formula>
    </cfRule>
    <cfRule type="expression" dxfId="5605" priority="267">
      <formula>FIND("Conforter",J14)</formula>
    </cfRule>
  </conditionalFormatting>
  <conditionalFormatting sqref="I8">
    <cfRule type="expression" dxfId="5604" priority="263" stopIfTrue="1">
      <formula>ISTEXT(I8)</formula>
    </cfRule>
    <cfRule type="expression" dxfId="5603" priority="264">
      <formula>FIND("Agir",J8)</formula>
    </cfRule>
    <cfRule type="expression" dxfId="5602" priority="265">
      <formula>FIND("Réagir",J8)</formula>
    </cfRule>
  </conditionalFormatting>
  <conditionalFormatting sqref="J7:J14">
    <cfRule type="containsText" dxfId="5601" priority="256" operator="containsText" text="Intervention prioritaire">
      <formula>NOT(ISERROR(SEARCH("Intervention prioritaire",J7)))</formula>
    </cfRule>
    <cfRule type="containsText" dxfId="5600" priority="257" stopIfTrue="1" operator="containsText" text="Non pertinent">
      <formula>NOT(ISERROR(SEARCH("Non pertinent",J7)))</formula>
    </cfRule>
    <cfRule type="containsText" dxfId="5599" priority="258" stopIfTrue="1" operator="containsText" text="consolidation">
      <formula>NOT(ISERROR(SEARCH("consolidation",J7)))</formula>
    </cfRule>
    <cfRule type="containsText" dxfId="5598" priority="259" stopIfTrue="1" operator="containsText" text="Non Prioritaire">
      <formula>NOT(ISERROR(SEARCH("Non Prioritaire",J7)))</formula>
    </cfRule>
    <cfRule type="containsText" dxfId="5597" priority="260" stopIfTrue="1" operator="containsText" text="Urgent">
      <formula>NOT(ISERROR(SEARCH("Urgent",J7)))</formula>
    </cfRule>
  </conditionalFormatting>
  <conditionalFormatting sqref="D7:D14">
    <cfRule type="expression" dxfId="5596" priority="253" stopIfTrue="1">
      <formula>ISTEXT(D7)</formula>
    </cfRule>
    <cfRule type="expression" dxfId="5595" priority="254">
      <formula>FIND("Agir",E7)</formula>
    </cfRule>
    <cfRule type="expression" dxfId="5594" priority="255">
      <formula>FIND("Réagir",E7)</formula>
    </cfRule>
  </conditionalFormatting>
  <conditionalFormatting sqref="D8:D14">
    <cfRule type="expression" dxfId="5593" priority="251" stopIfTrue="1">
      <formula>ISTEXT(D8)</formula>
    </cfRule>
    <cfRule type="expression" dxfId="5592" priority="252">
      <formula>FIND("Conforter",F8)</formula>
    </cfRule>
  </conditionalFormatting>
  <conditionalFormatting sqref="D7">
    <cfRule type="expression" dxfId="5591" priority="249" stopIfTrue="1">
      <formula>ISTEXT(D7)</formula>
    </cfRule>
    <cfRule type="expression" dxfId="5590" priority="250">
      <formula>FIND("Conforter",F7)</formula>
    </cfRule>
  </conditionalFormatting>
  <conditionalFormatting sqref="D9">
    <cfRule type="expression" dxfId="5589" priority="247" stopIfTrue="1">
      <formula>ISTEXT(D9)</formula>
    </cfRule>
    <cfRule type="expression" dxfId="5588" priority="248">
      <formula>FIND("Conforter",F9)</formula>
    </cfRule>
  </conditionalFormatting>
  <conditionalFormatting sqref="D10">
    <cfRule type="expression" dxfId="5587" priority="245" stopIfTrue="1">
      <formula>ISTEXT(D10)</formula>
    </cfRule>
    <cfRule type="expression" dxfId="5586" priority="246">
      <formula>FIND("Conforter",F10)</formula>
    </cfRule>
  </conditionalFormatting>
  <conditionalFormatting sqref="D11">
    <cfRule type="expression" dxfId="5585" priority="243" stopIfTrue="1">
      <formula>ISTEXT(D11)</formula>
    </cfRule>
    <cfRule type="expression" dxfId="5584" priority="244">
      <formula>FIND("Conforter",F11)</formula>
    </cfRule>
  </conditionalFormatting>
  <conditionalFormatting sqref="D12">
    <cfRule type="expression" dxfId="5583" priority="241" stopIfTrue="1">
      <formula>ISTEXT(D12)</formula>
    </cfRule>
    <cfRule type="expression" dxfId="5582" priority="242">
      <formula>FIND("Conforter",F12)</formula>
    </cfRule>
  </conditionalFormatting>
  <conditionalFormatting sqref="D13">
    <cfRule type="expression" dxfId="5581" priority="239" stopIfTrue="1">
      <formula>ISTEXT(D13)</formula>
    </cfRule>
    <cfRule type="expression" dxfId="5580" priority="240">
      <formula>FIND("Conforter",F13)</formula>
    </cfRule>
  </conditionalFormatting>
  <conditionalFormatting sqref="D14">
    <cfRule type="expression" dxfId="5579" priority="237" stopIfTrue="1">
      <formula>ISTEXT(D14)</formula>
    </cfRule>
    <cfRule type="expression" dxfId="5578" priority="238">
      <formula>FIND("Conforter",F14)</formula>
    </cfRule>
  </conditionalFormatting>
  <conditionalFormatting sqref="H7:H14">
    <cfRule type="expression" dxfId="5577" priority="234" stopIfTrue="1">
      <formula>ISTEXT(H7)</formula>
    </cfRule>
    <cfRule type="expression" dxfId="5576" priority="235">
      <formula>FIND("Agir",J7)</formula>
    </cfRule>
    <cfRule type="expression" dxfId="5575" priority="236">
      <formula>FIND("Réagir",J7)</formula>
    </cfRule>
  </conditionalFormatting>
  <conditionalFormatting sqref="AX7:AY14">
    <cfRule type="expression" dxfId="5574" priority="231" stopIfTrue="1">
      <formula>ISTEXT(AX7)</formula>
    </cfRule>
    <cfRule type="expression" dxfId="5573" priority="232">
      <formula>FIND("Agir",#REF!)</formula>
    </cfRule>
    <cfRule type="expression" dxfId="5572" priority="233">
      <formula>FIND("Réagir",#REF!)</formula>
    </cfRule>
  </conditionalFormatting>
  <conditionalFormatting sqref="AM7:AM14 AQ7:AQ14 AV7:AV14">
    <cfRule type="expression" dxfId="5571" priority="228" stopIfTrue="1">
      <formula>ISTEXT(AM7)</formula>
    </cfRule>
    <cfRule type="expression" dxfId="5570" priority="229">
      <formula>FIND("Agir",#REF!)</formula>
    </cfRule>
    <cfRule type="expression" dxfId="5569" priority="230">
      <formula>FIND("Réagir",#REF!)</formula>
    </cfRule>
  </conditionalFormatting>
  <conditionalFormatting sqref="H7">
    <cfRule type="expression" dxfId="5568" priority="226" stopIfTrue="1">
      <formula>ISTEXT(H7)</formula>
    </cfRule>
    <cfRule type="expression" dxfId="5567" priority="227">
      <formula>FIND("Conforter",J7)</formula>
    </cfRule>
  </conditionalFormatting>
  <conditionalFormatting sqref="AQ7:AQ14">
    <cfRule type="expression" dxfId="5566" priority="223" stopIfTrue="1">
      <formula>ISTEXT(AQ7)</formula>
    </cfRule>
    <cfRule type="expression" dxfId="5565" priority="224">
      <formula>FIND("Agir",AV7)</formula>
    </cfRule>
    <cfRule type="expression" dxfId="5564" priority="225">
      <formula>FIND("Réagir",AV7)</formula>
    </cfRule>
  </conditionalFormatting>
  <conditionalFormatting sqref="AQ9">
    <cfRule type="expression" dxfId="5563" priority="220" stopIfTrue="1">
      <formula>ISTEXT(AQ9)</formula>
    </cfRule>
    <cfRule type="expression" dxfId="5562" priority="221">
      <formula>FIND("Agir",AV9)</formula>
    </cfRule>
    <cfRule type="expression" dxfId="5561" priority="222">
      <formula>FIND("Réagir",AV9)</formula>
    </cfRule>
  </conditionalFormatting>
  <conditionalFormatting sqref="AQ10">
    <cfRule type="expression" dxfId="5560" priority="217" stopIfTrue="1">
      <formula>ISTEXT(AQ10)</formula>
    </cfRule>
    <cfRule type="expression" dxfId="5559" priority="218">
      <formula>FIND("Agir",AV10)</formula>
    </cfRule>
    <cfRule type="expression" dxfId="5558" priority="219">
      <formula>FIND("Réagir",AV10)</formula>
    </cfRule>
  </conditionalFormatting>
  <conditionalFormatting sqref="AQ11">
    <cfRule type="expression" dxfId="5557" priority="214" stopIfTrue="1">
      <formula>ISTEXT(AQ11)</formula>
    </cfRule>
    <cfRule type="expression" dxfId="5556" priority="215">
      <formula>FIND("Agir",AV11)</formula>
    </cfRule>
    <cfRule type="expression" dxfId="5555" priority="216">
      <formula>FIND("Réagir",AV11)</formula>
    </cfRule>
  </conditionalFormatting>
  <conditionalFormatting sqref="AQ12">
    <cfRule type="expression" dxfId="5554" priority="211" stopIfTrue="1">
      <formula>ISTEXT(AQ12)</formula>
    </cfRule>
    <cfRule type="expression" dxfId="5553" priority="212">
      <formula>FIND("Agir",AV12)</formula>
    </cfRule>
    <cfRule type="expression" dxfId="5552" priority="213">
      <formula>FIND("Réagir",AV12)</formula>
    </cfRule>
  </conditionalFormatting>
  <conditionalFormatting sqref="AQ13">
    <cfRule type="expression" dxfId="5551" priority="208" stopIfTrue="1">
      <formula>ISTEXT(AQ13)</formula>
    </cfRule>
    <cfRule type="expression" dxfId="5550" priority="209">
      <formula>FIND("Agir",AV13)</formula>
    </cfRule>
    <cfRule type="expression" dxfId="5549" priority="210">
      <formula>FIND("Réagir",AV13)</formula>
    </cfRule>
  </conditionalFormatting>
  <conditionalFormatting sqref="AQ14">
    <cfRule type="expression" dxfId="5548" priority="205" stopIfTrue="1">
      <formula>ISTEXT(AQ14)</formula>
    </cfRule>
    <cfRule type="expression" dxfId="5547" priority="206">
      <formula>FIND("Agir",AV14)</formula>
    </cfRule>
    <cfRule type="expression" dxfId="5546" priority="207">
      <formula>FIND("Réagir",AV14)</formula>
    </cfRule>
  </conditionalFormatting>
  <conditionalFormatting sqref="AQ8">
    <cfRule type="expression" dxfId="5545" priority="202" stopIfTrue="1">
      <formula>ISTEXT(AQ8)</formula>
    </cfRule>
    <cfRule type="expression" dxfId="5544" priority="203">
      <formula>FIND("Agir",AV8)</formula>
    </cfRule>
    <cfRule type="expression" dxfId="5543" priority="204">
      <formula>FIND("Réagir",AV8)</formula>
    </cfRule>
  </conditionalFormatting>
  <conditionalFormatting sqref="AA7:AA14">
    <cfRule type="expression" dxfId="5542" priority="199" stopIfTrue="1">
      <formula>ISTEXT(AA7)</formula>
    </cfRule>
    <cfRule type="expression" dxfId="5541" priority="200">
      <formula>FIND("Agir",AV7)</formula>
    </cfRule>
    <cfRule type="expression" dxfId="5540" priority="201">
      <formula>FIND("Réagir",AV7)</formula>
    </cfRule>
  </conditionalFormatting>
  <conditionalFormatting sqref="AG7:AG14 AM7:AM14 AQ7:AQ14 AV7:AV14">
    <cfRule type="expression" dxfId="5539" priority="196" stopIfTrue="1">
      <formula>ISTEXT(AG7)</formula>
    </cfRule>
    <cfRule type="expression" dxfId="5538" priority="197">
      <formula>FIND("Agir",#REF!)</formula>
    </cfRule>
    <cfRule type="expression" dxfId="5537" priority="198">
      <formula>FIND("Réagir",#REF!)</formula>
    </cfRule>
  </conditionalFormatting>
  <conditionalFormatting sqref="AM7:AM14 AQ7:AQ14 AV7:AV14">
    <cfRule type="expression" dxfId="5536" priority="193" stopIfTrue="1">
      <formula>ISTEXT(AM7)</formula>
    </cfRule>
    <cfRule type="expression" dxfId="5535" priority="194">
      <formula>FIND("Agir",#REF!)</formula>
    </cfRule>
    <cfRule type="expression" dxfId="5534" priority="195">
      <formula>FIND("Réagir",#REF!)</formula>
    </cfRule>
  </conditionalFormatting>
  <conditionalFormatting sqref="AV7:AV14">
    <cfRule type="expression" dxfId="5533" priority="190" stopIfTrue="1">
      <formula>ISTEXT(AV7)</formula>
    </cfRule>
    <cfRule type="expression" dxfId="5532" priority="191">
      <formula>FIND("Agir",#REF!)</formula>
    </cfRule>
    <cfRule type="expression" dxfId="5531" priority="192">
      <formula>FIND("Réagir",#REF!)</formula>
    </cfRule>
  </conditionalFormatting>
  <conditionalFormatting sqref="AG7:AG14">
    <cfRule type="expression" dxfId="5530" priority="187" stopIfTrue="1">
      <formula>ISTEXT(AG7)</formula>
    </cfRule>
    <cfRule type="expression" dxfId="5529" priority="188">
      <formula>FIND("Agir",#REF!)</formula>
    </cfRule>
    <cfRule type="expression" dxfId="5528" priority="189">
      <formula>FIND("Réagir",#REF!)</formula>
    </cfRule>
  </conditionalFormatting>
  <conditionalFormatting sqref="AW7:AW14">
    <cfRule type="expression" dxfId="5527" priority="184" stopIfTrue="1">
      <formula>ISTEXT(AW7)</formula>
    </cfRule>
    <cfRule type="expression" dxfId="5526" priority="185">
      <formula>FIND("Agir",#REF!)</formula>
    </cfRule>
    <cfRule type="expression" dxfId="5525" priority="186">
      <formula>FIND("Réagir",#REF!)</formula>
    </cfRule>
  </conditionalFormatting>
  <conditionalFormatting sqref="I16">
    <cfRule type="expression" dxfId="5524" priority="181" stopIfTrue="1">
      <formula>ISTEXT(I16)</formula>
    </cfRule>
    <cfRule type="expression" dxfId="5523" priority="182">
      <formula>FIND("Agir",J16)</formula>
    </cfRule>
    <cfRule type="expression" dxfId="5522" priority="183">
      <formula>FIND("Réagir",J16)</formula>
    </cfRule>
  </conditionalFormatting>
  <conditionalFormatting sqref="AA16 AG16 AM16 AQ16 AV16:AY16 I16:J16">
    <cfRule type="containsText" dxfId="5521" priority="178" stopIfTrue="1" operator="containsText" text="Première">
      <formula>NOT(ISERROR(SEARCH("Première",I16)))</formula>
    </cfRule>
    <cfRule type="containsText" dxfId="5520" priority="179" stopIfTrue="1" operator="containsText" text="Seconde">
      <formula>NOT(ISERROR(SEARCH("Seconde",I16)))</formula>
    </cfRule>
    <cfRule type="containsText" dxfId="5519" priority="180" stopIfTrue="1" operator="containsText" text="Terme">
      <formula>NOT(ISERROR(SEARCH("Terme",I16)))</formula>
    </cfRule>
  </conditionalFormatting>
  <conditionalFormatting sqref="F16">
    <cfRule type="expression" dxfId="5518" priority="176" stopIfTrue="1">
      <formula>ISTEXT(F16)</formula>
    </cfRule>
    <cfRule type="expression" dxfId="5517" priority="177">
      <formula>FIND("Conforter",I16)</formula>
    </cfRule>
  </conditionalFormatting>
  <conditionalFormatting sqref="G16">
    <cfRule type="expression" dxfId="5516" priority="173" stopIfTrue="1">
      <formula>ISTEXT(G16)</formula>
    </cfRule>
    <cfRule type="expression" dxfId="5515" priority="174">
      <formula>FIND("Agir",I16)</formula>
    </cfRule>
    <cfRule type="expression" dxfId="5514" priority="175">
      <formula>FIND("Réagir",I16)</formula>
    </cfRule>
  </conditionalFormatting>
  <conditionalFormatting sqref="G16:H16">
    <cfRule type="expression" dxfId="5513" priority="171" stopIfTrue="1">
      <formula>ISTEXT(G16)</formula>
    </cfRule>
    <cfRule type="expression" dxfId="5512" priority="172">
      <formula>FIND("Conforter",J16)</formula>
    </cfRule>
  </conditionalFormatting>
  <conditionalFormatting sqref="J16">
    <cfRule type="containsText" dxfId="5511" priority="170" stopIfTrue="1" operator="containsText" text="Non">
      <formula>NOT(ISERROR(SEARCH("Non",J16)))</formula>
    </cfRule>
  </conditionalFormatting>
  <conditionalFormatting sqref="I16">
    <cfRule type="expression" dxfId="5510" priority="167" stopIfTrue="1">
      <formula>ISTEXT(I16)</formula>
    </cfRule>
    <cfRule type="expression" dxfId="5509" priority="168">
      <formula>FIND("Agir",J16)</formula>
    </cfRule>
    <cfRule type="expression" dxfId="5508" priority="169">
      <formula>FIND("Réagir",J16)</formula>
    </cfRule>
  </conditionalFormatting>
  <conditionalFormatting sqref="G16:H16">
    <cfRule type="expression" dxfId="5507" priority="165" stopIfTrue="1">
      <formula>ISTEXT(G16)</formula>
    </cfRule>
    <cfRule type="expression" dxfId="5506" priority="166">
      <formula>FIND("Conforter",J16)</formula>
    </cfRule>
  </conditionalFormatting>
  <conditionalFormatting sqref="J16">
    <cfRule type="containsText" dxfId="5505" priority="158" operator="containsText" text="Intervention prioritaire">
      <formula>NOT(ISERROR(SEARCH("Intervention prioritaire",J16)))</formula>
    </cfRule>
    <cfRule type="containsText" dxfId="5504" priority="159" stopIfTrue="1" operator="containsText" text="Non pertinent">
      <formula>NOT(ISERROR(SEARCH("Non pertinent",J16)))</formula>
    </cfRule>
    <cfRule type="containsText" dxfId="5503" priority="160" stopIfTrue="1" operator="containsText" text="consolidation">
      <formula>NOT(ISERROR(SEARCH("consolidation",J16)))</formula>
    </cfRule>
    <cfRule type="containsText" dxfId="5502" priority="161" stopIfTrue="1" operator="containsText" text="Non Prioritaire">
      <formula>NOT(ISERROR(SEARCH("Non Prioritaire",J16)))</formula>
    </cfRule>
    <cfRule type="containsText" dxfId="5501" priority="162" stopIfTrue="1" operator="containsText" text="Urgent">
      <formula>NOT(ISERROR(SEARCH("Urgent",J16)))</formula>
    </cfRule>
  </conditionalFormatting>
  <conditionalFormatting sqref="D16">
    <cfRule type="expression" dxfId="5500" priority="155" stopIfTrue="1">
      <formula>ISTEXT(D16)</formula>
    </cfRule>
    <cfRule type="expression" dxfId="5499" priority="156">
      <formula>FIND("Agir",E16)</formula>
    </cfRule>
    <cfRule type="expression" dxfId="5498" priority="157">
      <formula>FIND("Réagir",E16)</formula>
    </cfRule>
  </conditionalFormatting>
  <conditionalFormatting sqref="D16">
    <cfRule type="expression" dxfId="5497" priority="153" stopIfTrue="1">
      <formula>ISTEXT(D16)</formula>
    </cfRule>
    <cfRule type="expression" dxfId="5496" priority="154">
      <formula>FIND("Conforter",F16)</formula>
    </cfRule>
  </conditionalFormatting>
  <conditionalFormatting sqref="D16">
    <cfRule type="expression" dxfId="5495" priority="151" stopIfTrue="1">
      <formula>ISTEXT(D16)</formula>
    </cfRule>
    <cfRule type="expression" dxfId="5494" priority="152">
      <formula>FIND("Conforter",F16)</formula>
    </cfRule>
  </conditionalFormatting>
  <conditionalFormatting sqref="H16">
    <cfRule type="expression" dxfId="5493" priority="148" stopIfTrue="1">
      <formula>ISTEXT(H16)</formula>
    </cfRule>
    <cfRule type="expression" dxfId="5492" priority="149">
      <formula>FIND("Agir",J16)</formula>
    </cfRule>
    <cfRule type="expression" dxfId="5491" priority="150">
      <formula>FIND("Réagir",J16)</formula>
    </cfRule>
  </conditionalFormatting>
  <conditionalFormatting sqref="AX16:AY16">
    <cfRule type="expression" dxfId="5490" priority="145" stopIfTrue="1">
      <formula>ISTEXT(AX16)</formula>
    </cfRule>
    <cfRule type="expression" dxfId="5489" priority="146">
      <formula>FIND("Agir",#REF!)</formula>
    </cfRule>
    <cfRule type="expression" dxfId="5488" priority="147">
      <formula>FIND("Réagir",#REF!)</formula>
    </cfRule>
  </conditionalFormatting>
  <conditionalFormatting sqref="AM16 AQ16 AV16">
    <cfRule type="expression" dxfId="5487" priority="142" stopIfTrue="1">
      <formula>ISTEXT(AM16)</formula>
    </cfRule>
    <cfRule type="expression" dxfId="5486" priority="143">
      <formula>FIND("Agir",#REF!)</formula>
    </cfRule>
    <cfRule type="expression" dxfId="5485" priority="144">
      <formula>FIND("Réagir",#REF!)</formula>
    </cfRule>
  </conditionalFormatting>
  <conditionalFormatting sqref="AQ16">
    <cfRule type="expression" dxfId="5484" priority="139" stopIfTrue="1">
      <formula>ISTEXT(AQ16)</formula>
    </cfRule>
    <cfRule type="expression" dxfId="5483" priority="140">
      <formula>FIND("Agir",AV16)</formula>
    </cfRule>
    <cfRule type="expression" dxfId="5482" priority="141">
      <formula>FIND("Réagir",AV16)</formula>
    </cfRule>
  </conditionalFormatting>
  <conditionalFormatting sqref="AQ16">
    <cfRule type="expression" dxfId="5481" priority="136" stopIfTrue="1">
      <formula>ISTEXT(AQ16)</formula>
    </cfRule>
    <cfRule type="expression" dxfId="5480" priority="137">
      <formula>FIND("Agir",AV16)</formula>
    </cfRule>
    <cfRule type="expression" dxfId="5479" priority="138">
      <formula>FIND("Réagir",AV16)</formula>
    </cfRule>
  </conditionalFormatting>
  <conditionalFormatting sqref="AA16">
    <cfRule type="expression" dxfId="5478" priority="133" stopIfTrue="1">
      <formula>ISTEXT(AA16)</formula>
    </cfRule>
    <cfRule type="expression" dxfId="5477" priority="134">
      <formula>FIND("Agir",AV16)</formula>
    </cfRule>
    <cfRule type="expression" dxfId="5476" priority="135">
      <formula>FIND("Réagir",AV16)</formula>
    </cfRule>
  </conditionalFormatting>
  <conditionalFormatting sqref="AG16 AM16 AQ16 AV16">
    <cfRule type="expression" dxfId="5475" priority="130" stopIfTrue="1">
      <formula>ISTEXT(AG16)</formula>
    </cfRule>
    <cfRule type="expression" dxfId="5474" priority="131">
      <formula>FIND("Agir",#REF!)</formula>
    </cfRule>
    <cfRule type="expression" dxfId="5473" priority="132">
      <formula>FIND("Réagir",#REF!)</formula>
    </cfRule>
  </conditionalFormatting>
  <conditionalFormatting sqref="AM16 AQ16 AV16">
    <cfRule type="expression" dxfId="5472" priority="127" stopIfTrue="1">
      <formula>ISTEXT(AM16)</formula>
    </cfRule>
    <cfRule type="expression" dxfId="5471" priority="128">
      <formula>FIND("Agir",#REF!)</formula>
    </cfRule>
    <cfRule type="expression" dxfId="5470" priority="129">
      <formula>FIND("Réagir",#REF!)</formula>
    </cfRule>
  </conditionalFormatting>
  <conditionalFormatting sqref="AV16">
    <cfRule type="expression" dxfId="5469" priority="124" stopIfTrue="1">
      <formula>ISTEXT(AV16)</formula>
    </cfRule>
    <cfRule type="expression" dxfId="5468" priority="125">
      <formula>FIND("Agir",#REF!)</formula>
    </cfRule>
    <cfRule type="expression" dxfId="5467" priority="126">
      <formula>FIND("Réagir",#REF!)</formula>
    </cfRule>
  </conditionalFormatting>
  <conditionalFormatting sqref="AG16">
    <cfRule type="expression" dxfId="5466" priority="121" stopIfTrue="1">
      <formula>ISTEXT(AG16)</formula>
    </cfRule>
    <cfRule type="expression" dxfId="5465" priority="122">
      <formula>FIND("Agir",#REF!)</formula>
    </cfRule>
    <cfRule type="expression" dxfId="5464" priority="123">
      <formula>FIND("Réagir",#REF!)</formula>
    </cfRule>
  </conditionalFormatting>
  <conditionalFormatting sqref="AW16">
    <cfRule type="expression" dxfId="5463" priority="118" stopIfTrue="1">
      <formula>ISTEXT(AW16)</formula>
    </cfRule>
    <cfRule type="expression" dxfId="5462" priority="119">
      <formula>FIND("Agir",#REF!)</formula>
    </cfRule>
    <cfRule type="expression" dxfId="5461" priority="120">
      <formula>FIND("Réagir",#REF!)</formula>
    </cfRule>
  </conditionalFormatting>
  <conditionalFormatting sqref="I10">
    <cfRule type="expression" dxfId="5460" priority="115" stopIfTrue="1">
      <formula>ISTEXT(I10)</formula>
    </cfRule>
    <cfRule type="expression" dxfId="5459" priority="116">
      <formula>FIND("Agir",J10)</formula>
    </cfRule>
    <cfRule type="expression" dxfId="5458" priority="117">
      <formula>FIND("Réagir",J10)</formula>
    </cfRule>
  </conditionalFormatting>
  <conditionalFormatting sqref="G10:H10">
    <cfRule type="expression" dxfId="5457" priority="113" stopIfTrue="1">
      <formula>ISTEXT(G10)</formula>
    </cfRule>
    <cfRule type="expression" dxfId="5456" priority="114">
      <formula>FIND("Conforter",J10)</formula>
    </cfRule>
  </conditionalFormatting>
  <conditionalFormatting sqref="D10">
    <cfRule type="expression" dxfId="5455" priority="111" stopIfTrue="1">
      <formula>ISTEXT(D10)</formula>
    </cfRule>
    <cfRule type="expression" dxfId="5454" priority="112">
      <formula>FIND("Conforter",F10)</formula>
    </cfRule>
  </conditionalFormatting>
  <conditionalFormatting sqref="AQ10">
    <cfRule type="expression" dxfId="5453" priority="108" stopIfTrue="1">
      <formula>ISTEXT(AQ10)</formula>
    </cfRule>
    <cfRule type="expression" dxfId="5452" priority="109">
      <formula>FIND("Agir",AV10)</formula>
    </cfRule>
    <cfRule type="expression" dxfId="5451" priority="110">
      <formula>FIND("Réagir",AV10)</formula>
    </cfRule>
  </conditionalFormatting>
  <conditionalFormatting sqref="I9">
    <cfRule type="expression" dxfId="5450" priority="105" stopIfTrue="1">
      <formula>ISTEXT(I9)</formula>
    </cfRule>
    <cfRule type="expression" dxfId="5449" priority="106">
      <formula>FIND("Agir",J9)</formula>
    </cfRule>
    <cfRule type="expression" dxfId="5448" priority="107">
      <formula>FIND("Réagir",J9)</formula>
    </cfRule>
  </conditionalFormatting>
  <conditionalFormatting sqref="G9:H9">
    <cfRule type="expression" dxfId="5447" priority="103" stopIfTrue="1">
      <formula>ISTEXT(G9)</formula>
    </cfRule>
    <cfRule type="expression" dxfId="5446" priority="104">
      <formula>FIND("Conforter",J9)</formula>
    </cfRule>
  </conditionalFormatting>
  <conditionalFormatting sqref="D9">
    <cfRule type="expression" dxfId="5445" priority="101" stopIfTrue="1">
      <formula>ISTEXT(D9)</formula>
    </cfRule>
    <cfRule type="expression" dxfId="5444" priority="102">
      <formula>FIND("Conforter",F9)</formula>
    </cfRule>
  </conditionalFormatting>
  <conditionalFormatting sqref="AQ9">
    <cfRule type="expression" dxfId="5443" priority="98" stopIfTrue="1">
      <formula>ISTEXT(AQ9)</formula>
    </cfRule>
    <cfRule type="expression" dxfId="5442" priority="99">
      <formula>FIND("Agir",AV9)</formula>
    </cfRule>
    <cfRule type="expression" dxfId="5441" priority="100">
      <formula>FIND("Réagir",AV9)</formula>
    </cfRule>
  </conditionalFormatting>
  <conditionalFormatting sqref="I11">
    <cfRule type="expression" dxfId="5440" priority="95" stopIfTrue="1">
      <formula>ISTEXT(I11)</formula>
    </cfRule>
    <cfRule type="expression" dxfId="5439" priority="96">
      <formula>FIND("Agir",J11)</formula>
    </cfRule>
    <cfRule type="expression" dxfId="5438" priority="97">
      <formula>FIND("Réagir",J11)</formula>
    </cfRule>
  </conditionalFormatting>
  <conditionalFormatting sqref="AQ11">
    <cfRule type="expression" dxfId="5437" priority="92" stopIfTrue="1">
      <formula>ISTEXT(AQ11)</formula>
    </cfRule>
    <cfRule type="expression" dxfId="5436" priority="93">
      <formula>FIND("Agir",AV11)</formula>
    </cfRule>
    <cfRule type="expression" dxfId="5435" priority="94">
      <formula>FIND("Réagir",AV11)</formula>
    </cfRule>
  </conditionalFormatting>
  <conditionalFormatting sqref="I15">
    <cfRule type="expression" dxfId="5434" priority="89" stopIfTrue="1">
      <formula>ISTEXT(I15)</formula>
    </cfRule>
    <cfRule type="expression" dxfId="5433" priority="90">
      <formula>FIND("Agir",J15)</formula>
    </cfRule>
    <cfRule type="expression" dxfId="5432" priority="91">
      <formula>FIND("Réagir",J15)</formula>
    </cfRule>
  </conditionalFormatting>
  <conditionalFormatting sqref="AA15 AG15 AM15 AQ15 AV15:AY15 I15:J15">
    <cfRule type="containsText" dxfId="5431" priority="86" stopIfTrue="1" operator="containsText" text="Première">
      <formula>NOT(ISERROR(SEARCH("Première",I15)))</formula>
    </cfRule>
    <cfRule type="containsText" dxfId="5430" priority="87" stopIfTrue="1" operator="containsText" text="Seconde">
      <formula>NOT(ISERROR(SEARCH("Seconde",I15)))</formula>
    </cfRule>
    <cfRule type="containsText" dxfId="5429" priority="88" stopIfTrue="1" operator="containsText" text="Terme">
      <formula>NOT(ISERROR(SEARCH("Terme",I15)))</formula>
    </cfRule>
  </conditionalFormatting>
  <conditionalFormatting sqref="F15">
    <cfRule type="expression" dxfId="5428" priority="84" stopIfTrue="1">
      <formula>ISTEXT(F15)</formula>
    </cfRule>
    <cfRule type="expression" dxfId="5427" priority="85">
      <formula>FIND("Conforter",I15)</formula>
    </cfRule>
  </conditionalFormatting>
  <conditionalFormatting sqref="G15">
    <cfRule type="expression" dxfId="5426" priority="81" stopIfTrue="1">
      <formula>ISTEXT(G15)</formula>
    </cfRule>
    <cfRule type="expression" dxfId="5425" priority="82">
      <formula>FIND("Agir",I15)</formula>
    </cfRule>
    <cfRule type="expression" dxfId="5424" priority="83">
      <formula>FIND("Réagir",I15)</formula>
    </cfRule>
  </conditionalFormatting>
  <conditionalFormatting sqref="G15:H15">
    <cfRule type="expression" dxfId="5423" priority="79" stopIfTrue="1">
      <formula>ISTEXT(G15)</formula>
    </cfRule>
    <cfRule type="expression" dxfId="5422" priority="80">
      <formula>FIND("Conforter",J15)</formula>
    </cfRule>
  </conditionalFormatting>
  <conditionalFormatting sqref="J15">
    <cfRule type="containsText" dxfId="5421" priority="78" stopIfTrue="1" operator="containsText" text="Non">
      <formula>NOT(ISERROR(SEARCH("Non",J15)))</formula>
    </cfRule>
  </conditionalFormatting>
  <conditionalFormatting sqref="I15">
    <cfRule type="expression" dxfId="5420" priority="75" stopIfTrue="1">
      <formula>ISTEXT(I15)</formula>
    </cfRule>
    <cfRule type="expression" dxfId="5419" priority="76">
      <formula>FIND("Agir",J15)</formula>
    </cfRule>
    <cfRule type="expression" dxfId="5418" priority="77">
      <formula>FIND("Réagir",J15)</formula>
    </cfRule>
  </conditionalFormatting>
  <conditionalFormatting sqref="J15">
    <cfRule type="containsText" dxfId="5417" priority="68" operator="containsText" text="Intervention prioritaire">
      <formula>NOT(ISERROR(SEARCH("Intervention prioritaire",J15)))</formula>
    </cfRule>
    <cfRule type="containsText" dxfId="5416" priority="69" stopIfTrue="1" operator="containsText" text="Non pertinent">
      <formula>NOT(ISERROR(SEARCH("Non pertinent",J15)))</formula>
    </cfRule>
    <cfRule type="containsText" dxfId="5415" priority="70" stopIfTrue="1" operator="containsText" text="consolidation">
      <formula>NOT(ISERROR(SEARCH("consolidation",J15)))</formula>
    </cfRule>
    <cfRule type="containsText" dxfId="5414" priority="71" stopIfTrue="1" operator="containsText" text="Non Prioritaire">
      <formula>NOT(ISERROR(SEARCH("Non Prioritaire",J15)))</formula>
    </cfRule>
    <cfRule type="containsText" dxfId="5413" priority="72" stopIfTrue="1" operator="containsText" text="Urgent">
      <formula>NOT(ISERROR(SEARCH("Urgent",J15)))</formula>
    </cfRule>
  </conditionalFormatting>
  <conditionalFormatting sqref="D15">
    <cfRule type="expression" dxfId="5412" priority="65" stopIfTrue="1">
      <formula>ISTEXT(D15)</formula>
    </cfRule>
    <cfRule type="expression" dxfId="5411" priority="66">
      <formula>FIND("Agir",E15)</formula>
    </cfRule>
    <cfRule type="expression" dxfId="5410" priority="67">
      <formula>FIND("Réagir",E15)</formula>
    </cfRule>
  </conditionalFormatting>
  <conditionalFormatting sqref="D15">
    <cfRule type="expression" dxfId="5409" priority="63" stopIfTrue="1">
      <formula>ISTEXT(D15)</formula>
    </cfRule>
    <cfRule type="expression" dxfId="5408" priority="64">
      <formula>FIND("Conforter",F15)</formula>
    </cfRule>
  </conditionalFormatting>
  <conditionalFormatting sqref="H15">
    <cfRule type="expression" dxfId="5407" priority="60" stopIfTrue="1">
      <formula>ISTEXT(H15)</formula>
    </cfRule>
    <cfRule type="expression" dxfId="5406" priority="61">
      <formula>FIND("Agir",J15)</formula>
    </cfRule>
    <cfRule type="expression" dxfId="5405" priority="62">
      <formula>FIND("Réagir",J15)</formula>
    </cfRule>
  </conditionalFormatting>
  <conditionalFormatting sqref="AX15:AY15">
    <cfRule type="expression" dxfId="5404" priority="57" stopIfTrue="1">
      <formula>ISTEXT(AX15)</formula>
    </cfRule>
    <cfRule type="expression" dxfId="5403" priority="58">
      <formula>FIND("Agir",#REF!)</formula>
    </cfRule>
    <cfRule type="expression" dxfId="5402" priority="59">
      <formula>FIND("Réagir",#REF!)</formula>
    </cfRule>
  </conditionalFormatting>
  <conditionalFormatting sqref="AM15 AQ15 AV15">
    <cfRule type="expression" dxfId="5401" priority="54" stopIfTrue="1">
      <formula>ISTEXT(AM15)</formula>
    </cfRule>
    <cfRule type="expression" dxfId="5400" priority="55">
      <formula>FIND("Agir",#REF!)</formula>
    </cfRule>
    <cfRule type="expression" dxfId="5399" priority="56">
      <formula>FIND("Réagir",#REF!)</formula>
    </cfRule>
  </conditionalFormatting>
  <conditionalFormatting sqref="AQ15">
    <cfRule type="expression" dxfId="5398" priority="51" stopIfTrue="1">
      <formula>ISTEXT(AQ15)</formula>
    </cfRule>
    <cfRule type="expression" dxfId="5397" priority="52">
      <formula>FIND("Agir",AV15)</formula>
    </cfRule>
    <cfRule type="expression" dxfId="5396" priority="53">
      <formula>FIND("Réagir",AV15)</formula>
    </cfRule>
  </conditionalFormatting>
  <conditionalFormatting sqref="AQ15">
    <cfRule type="expression" dxfId="5395" priority="48" stopIfTrue="1">
      <formula>ISTEXT(AQ15)</formula>
    </cfRule>
    <cfRule type="expression" dxfId="5394" priority="49">
      <formula>FIND("Agir",AV15)</formula>
    </cfRule>
    <cfRule type="expression" dxfId="5393" priority="50">
      <formula>FIND("Réagir",AV15)</formula>
    </cfRule>
  </conditionalFormatting>
  <conditionalFormatting sqref="AA15">
    <cfRule type="expression" dxfId="5392" priority="45" stopIfTrue="1">
      <formula>ISTEXT(AA15)</formula>
    </cfRule>
    <cfRule type="expression" dxfId="5391" priority="46">
      <formula>FIND("Agir",AV15)</formula>
    </cfRule>
    <cfRule type="expression" dxfId="5390" priority="47">
      <formula>FIND("Réagir",AV15)</formula>
    </cfRule>
  </conditionalFormatting>
  <conditionalFormatting sqref="AG15 AM15 AQ15 AV15">
    <cfRule type="expression" dxfId="5389" priority="42" stopIfTrue="1">
      <formula>ISTEXT(AG15)</formula>
    </cfRule>
    <cfRule type="expression" dxfId="5388" priority="43">
      <formula>FIND("Agir",#REF!)</formula>
    </cfRule>
    <cfRule type="expression" dxfId="5387" priority="44">
      <formula>FIND("Réagir",#REF!)</formula>
    </cfRule>
  </conditionalFormatting>
  <conditionalFormatting sqref="AM15 AQ15 AV15">
    <cfRule type="expression" dxfId="5386" priority="39" stopIfTrue="1">
      <formula>ISTEXT(AM15)</formula>
    </cfRule>
    <cfRule type="expression" dxfId="5385" priority="40">
      <formula>FIND("Agir",#REF!)</formula>
    </cfRule>
    <cfRule type="expression" dxfId="5384" priority="41">
      <formula>FIND("Réagir",#REF!)</formula>
    </cfRule>
  </conditionalFormatting>
  <conditionalFormatting sqref="AV15">
    <cfRule type="expression" dxfId="5383" priority="36" stopIfTrue="1">
      <formula>ISTEXT(AV15)</formula>
    </cfRule>
    <cfRule type="expression" dxfId="5382" priority="37">
      <formula>FIND("Agir",#REF!)</formula>
    </cfRule>
    <cfRule type="expression" dxfId="5381" priority="38">
      <formula>FIND("Réagir",#REF!)</formula>
    </cfRule>
  </conditionalFormatting>
  <conditionalFormatting sqref="AG15">
    <cfRule type="expression" dxfId="5380" priority="33" stopIfTrue="1">
      <formula>ISTEXT(AG15)</formula>
    </cfRule>
    <cfRule type="expression" dxfId="5379" priority="34">
      <formula>FIND("Agir",#REF!)</formula>
    </cfRule>
    <cfRule type="expression" dxfId="5378" priority="35">
      <formula>FIND("Réagir",#REF!)</formula>
    </cfRule>
  </conditionalFormatting>
  <conditionalFormatting sqref="AW15">
    <cfRule type="expression" dxfId="5377" priority="30" stopIfTrue="1">
      <formula>ISTEXT(AW15)</formula>
    </cfRule>
    <cfRule type="expression" dxfId="5376" priority="31">
      <formula>FIND("Agir",#REF!)</formula>
    </cfRule>
    <cfRule type="expression" dxfId="5375" priority="32">
      <formula>FIND("Réagir",#REF!)</formula>
    </cfRule>
  </conditionalFormatting>
  <conditionalFormatting sqref="AA5 AG5 AM5 AQ5 AV5:AY5 AW4 I5:J5">
    <cfRule type="containsText" dxfId="5374" priority="15" stopIfTrue="1" operator="containsText" text="Première">
      <formula>NOT(ISERROR(SEARCH("Première",I4)))</formula>
    </cfRule>
    <cfRule type="containsText" dxfId="5373" priority="16" stopIfTrue="1" operator="containsText" text="Seconde">
      <formula>NOT(ISERROR(SEARCH("Seconde",I4)))</formula>
    </cfRule>
    <cfRule type="containsText" dxfId="5372" priority="17" stopIfTrue="1" operator="containsText" text="Terme">
      <formula>NOT(ISERROR(SEARCH("Terme",I4)))</formula>
    </cfRule>
  </conditionalFormatting>
  <conditionalFormatting sqref="AX4">
    <cfRule type="containsText" dxfId="5371" priority="12" stopIfTrue="1" operator="containsText" text="Première">
      <formula>NOT(ISERROR(SEARCH("Première",AX4)))</formula>
    </cfRule>
    <cfRule type="containsText" dxfId="5370" priority="13" stopIfTrue="1" operator="containsText" text="Seconde">
      <formula>NOT(ISERROR(SEARCH("Seconde",AX4)))</formula>
    </cfRule>
    <cfRule type="containsText" dxfId="5369" priority="14" stopIfTrue="1" operator="containsText" text="Terme">
      <formula>NOT(ISERROR(SEARCH("Terme",AX4)))</formula>
    </cfRule>
  </conditionalFormatting>
  <conditionalFormatting sqref="J15:J16">
    <cfRule type="containsText" dxfId="5368" priority="9" stopIfTrue="1" operator="containsText" text="Première">
      <formula>NOT(ISERROR(SEARCH("Première",J15)))</formula>
    </cfRule>
  </conditionalFormatting>
  <conditionalFormatting sqref="J15:J16">
    <cfRule type="containsText" dxfId="5367" priority="8" stopIfTrue="1" operator="containsText" text="Non">
      <formula>NOT(ISERROR(SEARCH("Non",J15)))</formula>
    </cfRule>
  </conditionalFormatting>
  <conditionalFormatting sqref="J15:J16">
    <cfRule type="containsText" dxfId="5366" priority="1" operator="containsText" text="Intervention prioritaire">
      <formula>NOT(ISERROR(SEARCH("Intervention prioritaire",J15)))</formula>
    </cfRule>
    <cfRule type="containsText" dxfId="5365" priority="2" stopIfTrue="1" operator="containsText" text="Non pertinent">
      <formula>NOT(ISERROR(SEARCH("Non pertinent",J15)))</formula>
    </cfRule>
    <cfRule type="containsText" dxfId="5364" priority="3" stopIfTrue="1" operator="containsText" text="consolidation">
      <formula>NOT(ISERROR(SEARCH("consolidation",J15)))</formula>
    </cfRule>
    <cfRule type="containsText" dxfId="5363" priority="4" stopIfTrue="1" operator="containsText" text="Non Prioritaire">
      <formula>NOT(ISERROR(SEARCH("Non Prioritaire",J15)))</formula>
    </cfRule>
    <cfRule type="containsText" dxfId="5362" priority="5" stopIfTrue="1" operator="containsText" text="Urgent">
      <formula>NOT(ISERROR(SEARCH("Urgent",J15)))</formula>
    </cfRule>
  </conditionalFormatting>
  <conditionalFormatting sqref="J7:J16">
    <cfRule type="containsText" dxfId="5361" priority="6" stopIfTrue="1" operator="containsText" text="moyen">
      <formula>NOT(ISERROR(SEARCH("moyen",J7)))</formula>
    </cfRule>
    <cfRule type="containsText" dxfId="5360" priority="7" stopIfTrue="1" operator="containsText" text="long">
      <formula>NOT(ISERROR(SEARCH("long",J7)))</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6" xr:uid="{00000000-0002-0000-1100-000000000000}">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6" xr:uid="{00000000-0002-0000-1100-000001000000}">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6" xr:uid="{00000000-0002-0000-1100-000002000000}">
      <formula1>$M$1:$P$1</formula1>
    </dataValidation>
  </dataValidations>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215968"/>
  </sheetPr>
  <dimension ref="A1:AY18"/>
  <sheetViews>
    <sheetView showGridLines="0" zoomScale="60" zoomScaleNormal="60" workbookViewId="0"/>
  </sheetViews>
  <sheetFormatPr baseColWidth="10" defaultColWidth="10.453125" defaultRowHeight="11.5" x14ac:dyDescent="0.25"/>
  <cols>
    <col min="1" max="1" width="1.453125" style="50" customWidth="1"/>
    <col min="2" max="2" width="10.453125" style="59" customWidth="1"/>
    <col min="3" max="3" width="83" style="60" customWidth="1"/>
    <col min="4" max="4" width="46" style="61" customWidth="1"/>
    <col min="5" max="5" width="9.81640625" style="50" customWidth="1"/>
    <col min="6" max="6" width="9.81640625" style="62" customWidth="1"/>
    <col min="7" max="7" width="46" style="61" customWidth="1"/>
    <col min="8" max="8" width="8.81640625" style="61" customWidth="1"/>
    <col min="9" max="9" width="45.453125" style="61" customWidth="1"/>
    <col min="10" max="10" width="20.453125" style="61" customWidth="1"/>
    <col min="11" max="26" width="5.453125" style="50" hidden="1" customWidth="1"/>
    <col min="27" max="27" width="20.453125" style="61" hidden="1" customWidth="1"/>
    <col min="28" max="32" width="10.453125" style="50" hidden="1" customWidth="1"/>
    <col min="33" max="33" width="20.453125" style="61" hidden="1" customWidth="1"/>
    <col min="34" max="38" width="10.453125" style="50" hidden="1" customWidth="1"/>
    <col min="39" max="39" width="20.453125" style="61" hidden="1" customWidth="1"/>
    <col min="40" max="42" width="10.453125" style="50" hidden="1" customWidth="1"/>
    <col min="43" max="43" width="20.453125" style="61" hidden="1" customWidth="1"/>
    <col min="44" max="47" width="10.453125" style="50" hidden="1" customWidth="1"/>
    <col min="48" max="48" width="20.453125" style="61" hidden="1" customWidth="1"/>
    <col min="49" max="49" width="45.453125" style="61" hidden="1" customWidth="1"/>
    <col min="50" max="50" width="45.453125" style="61" customWidth="1"/>
    <col min="51" max="51" width="45.453125" style="61" hidden="1" customWidth="1"/>
    <col min="52" max="16384" width="10.453125" style="50"/>
  </cols>
  <sheetData>
    <row r="1" spans="1:51" s="45" customFormat="1" ht="13" customHeight="1" x14ac:dyDescent="0.3">
      <c r="B1" s="46"/>
      <c r="C1" s="47"/>
      <c r="D1" s="48"/>
      <c r="F1" s="49"/>
      <c r="G1" s="48"/>
      <c r="H1" s="48"/>
      <c r="I1" s="48"/>
      <c r="J1" s="48"/>
      <c r="L1" s="45">
        <v>0</v>
      </c>
      <c r="M1" s="45">
        <v>1</v>
      </c>
      <c r="N1" s="45">
        <v>2</v>
      </c>
      <c r="O1" s="45">
        <v>3</v>
      </c>
      <c r="P1" s="45">
        <v>4</v>
      </c>
      <c r="Q1" s="45">
        <v>5</v>
      </c>
      <c r="AA1" s="37"/>
      <c r="AG1" s="37"/>
      <c r="AM1" s="37"/>
      <c r="AQ1" s="37"/>
      <c r="AV1" s="37"/>
      <c r="AW1" s="48"/>
      <c r="AX1" s="48"/>
      <c r="AY1" s="48"/>
    </row>
    <row r="2" spans="1:51" s="45" customFormat="1" ht="60" customHeight="1" x14ac:dyDescent="0.3">
      <c r="B2" s="431" t="s">
        <v>333</v>
      </c>
      <c r="C2" s="431"/>
      <c r="D2" s="431"/>
      <c r="E2" s="431"/>
      <c r="F2" s="431"/>
      <c r="G2" s="431"/>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83"/>
    </row>
    <row r="3" spans="1:51" s="45" customFormat="1" ht="13" customHeight="1" x14ac:dyDescent="0.25">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row>
    <row r="4" spans="1:51" ht="30" customHeight="1" x14ac:dyDescent="0.25">
      <c r="A4" s="45"/>
      <c r="B4" s="435"/>
      <c r="C4" s="435"/>
      <c r="D4" s="436" t="s">
        <v>0</v>
      </c>
      <c r="E4" s="437"/>
      <c r="F4" s="438" t="s">
        <v>261</v>
      </c>
      <c r="G4" s="439"/>
      <c r="H4" s="440" t="s">
        <v>335</v>
      </c>
      <c r="I4" s="441"/>
      <c r="J4" s="108" t="s">
        <v>274</v>
      </c>
      <c r="K4" s="106"/>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6"/>
      <c r="AX4" s="442" t="s">
        <v>265</v>
      </c>
      <c r="AY4" s="443"/>
    </row>
    <row r="5" spans="1:51" s="52" customFormat="1" ht="170" customHeight="1" x14ac:dyDescent="0.3">
      <c r="A5" s="51"/>
      <c r="B5" s="435"/>
      <c r="C5" s="435"/>
      <c r="D5" s="87" t="s">
        <v>510</v>
      </c>
      <c r="E5" s="101" t="s">
        <v>0</v>
      </c>
      <c r="F5" s="103" t="s">
        <v>261</v>
      </c>
      <c r="G5" s="104" t="s">
        <v>260</v>
      </c>
      <c r="H5" s="102" t="s">
        <v>273</v>
      </c>
      <c r="I5" s="105" t="s">
        <v>271</v>
      </c>
      <c r="J5" s="109" t="s">
        <v>266</v>
      </c>
      <c r="K5" s="107" t="s">
        <v>23</v>
      </c>
      <c r="L5" s="88" t="s">
        <v>12</v>
      </c>
      <c r="M5" s="89" t="s">
        <v>13</v>
      </c>
      <c r="N5" s="90" t="s">
        <v>14</v>
      </c>
      <c r="O5" s="91" t="s">
        <v>15</v>
      </c>
      <c r="P5" s="92" t="s">
        <v>16</v>
      </c>
      <c r="Q5" s="93" t="s">
        <v>17</v>
      </c>
      <c r="R5" s="94" t="s">
        <v>18</v>
      </c>
      <c r="S5" s="95" t="s">
        <v>34</v>
      </c>
      <c r="T5" s="95" t="s">
        <v>35</v>
      </c>
      <c r="U5" s="95" t="s">
        <v>24</v>
      </c>
      <c r="V5" s="95" t="s">
        <v>44</v>
      </c>
      <c r="W5" s="95" t="s">
        <v>45</v>
      </c>
      <c r="X5" s="95" t="s">
        <v>47</v>
      </c>
      <c r="Y5" s="95" t="s">
        <v>46</v>
      </c>
      <c r="Z5" s="95" t="s">
        <v>33</v>
      </c>
      <c r="AA5" s="96" t="s">
        <v>19</v>
      </c>
      <c r="AB5" s="97" t="s">
        <v>36</v>
      </c>
      <c r="AC5" s="97" t="s">
        <v>37</v>
      </c>
      <c r="AD5" s="97" t="s">
        <v>25</v>
      </c>
      <c r="AE5" s="97" t="s">
        <v>38</v>
      </c>
      <c r="AF5" s="97" t="s">
        <v>26</v>
      </c>
      <c r="AG5" s="96" t="s">
        <v>22</v>
      </c>
      <c r="AH5" s="97" t="s">
        <v>39</v>
      </c>
      <c r="AI5" s="97" t="s">
        <v>41</v>
      </c>
      <c r="AJ5" s="97" t="s">
        <v>42</v>
      </c>
      <c r="AK5" s="97" t="s">
        <v>30</v>
      </c>
      <c r="AL5" s="97" t="s">
        <v>40</v>
      </c>
      <c r="AM5" s="96" t="s">
        <v>31</v>
      </c>
      <c r="AN5" s="97" t="s">
        <v>27</v>
      </c>
      <c r="AO5" s="97" t="s">
        <v>28</v>
      </c>
      <c r="AP5" s="97" t="s">
        <v>29</v>
      </c>
      <c r="AQ5" s="96" t="s">
        <v>43</v>
      </c>
      <c r="AR5" s="97" t="s">
        <v>48</v>
      </c>
      <c r="AS5" s="97" t="s">
        <v>49</v>
      </c>
      <c r="AT5" s="97" t="s">
        <v>50</v>
      </c>
      <c r="AU5" s="97" t="s">
        <v>51</v>
      </c>
      <c r="AV5" s="96" t="s">
        <v>32</v>
      </c>
      <c r="AW5" s="98" t="s">
        <v>11</v>
      </c>
      <c r="AX5" s="99" t="s">
        <v>511</v>
      </c>
      <c r="AY5" s="100" t="s">
        <v>52</v>
      </c>
    </row>
    <row r="6" spans="1:51" s="65" customFormat="1" ht="30" customHeight="1" x14ac:dyDescent="0.35">
      <c r="A6" s="64"/>
      <c r="B6" s="433" t="s">
        <v>513</v>
      </c>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row>
    <row r="7" spans="1:51" s="57" customFormat="1" ht="114" customHeight="1" x14ac:dyDescent="0.35">
      <c r="A7" s="56"/>
      <c r="B7" s="374" t="s">
        <v>191</v>
      </c>
      <c r="C7" s="380" t="s">
        <v>436</v>
      </c>
      <c r="D7" s="255"/>
      <c r="E7" s="255"/>
      <c r="F7" s="273"/>
      <c r="G7" s="273"/>
      <c r="H7" s="291"/>
      <c r="I7" s="291"/>
      <c r="J7" s="136" t="str">
        <f>S7</f>
        <v/>
      </c>
      <c r="K7" s="137">
        <f>E7*10+F7</f>
        <v>0</v>
      </c>
      <c r="L7" s="137" t="b">
        <f>OR(K7=31)</f>
        <v>0</v>
      </c>
      <c r="M7" s="137" t="b">
        <f>OR(K7=21,K7=32)</f>
        <v>0</v>
      </c>
      <c r="N7" s="137" t="b">
        <f>OR(K7=22,K7=33)</f>
        <v>0</v>
      </c>
      <c r="O7" s="137" t="b">
        <f>OR(K7=11,K7=12)</f>
        <v>0</v>
      </c>
      <c r="P7" s="137" t="b">
        <f>OR(K7=23,K7=34)</f>
        <v>0</v>
      </c>
      <c r="Q7" s="137" t="b">
        <f>OR(K7=13,K7=14,K7=24)</f>
        <v>0</v>
      </c>
      <c r="R7" s="137" t="b">
        <f>OR(K7=1,K7=2,K7=3,K7=4)</f>
        <v>0</v>
      </c>
      <c r="S7" s="138" t="str">
        <f t="shared" ref="S7:S18" si="0">IF(COUNTA(E7:F7)&lt;2,"",(IF(L7=TRUE,$L$5,IF(M7=TRUE,$M$5,IF(N7=TRUE,$N$5,IF(O7=TRUE,$O$5,IF(P7=TRUE,$P$5,IF(Q7=TRUE,$Q$5,IF(R7=TRUE,$R$5,0)))))))))</f>
        <v/>
      </c>
      <c r="T7" s="139" t="str">
        <f t="shared" ref="T7:T18" si="1">IF(COUNTA(E7:F7)&lt;2,"",(IF(L7=TRUE,6,IF(M7=TRUE,5,IF(N7=TRUE,4,IF(O7=TRUE,3,IF(P7=TRUE,2,IF(Q7=TRUE,1,IF(R7=TRUE,0,0)))))))))</f>
        <v/>
      </c>
      <c r="U7" s="140" t="e">
        <f t="shared" ref="U7:U18" si="2">T7*10+H7</f>
        <v>#VALUE!</v>
      </c>
      <c r="V7" s="137" t="e">
        <f>OR(U7=61,U7=62,U7=63)</f>
        <v>#VALUE!</v>
      </c>
      <c r="W7" s="137" t="e">
        <f>OR(U7=51,U7=52)</f>
        <v>#VALUE!</v>
      </c>
      <c r="X7" s="137" t="e">
        <f>OR(U7=31,U7=41,U7=42,U7=53)</f>
        <v>#VALUE!</v>
      </c>
      <c r="Y7" s="137" t="e">
        <f>OR(U7=21,U7=32)</f>
        <v>#VALUE!</v>
      </c>
      <c r="Z7" s="137" t="e">
        <f>AND(V7=FALSE,W7=FALSE,X7=FALSE,Y7=FALSE)</f>
        <v>#VALUE!</v>
      </c>
      <c r="AA7" s="141" t="str">
        <f>IF(COUNTA(E7:F7:H7)&lt;3,"",(IF(V7=TRUE,$V$5,IF(W7=TRUE,$W$5,IF(X7=TRUE,$X$5,IF(Y7=TRUE,$Y$5,"Non"))))))</f>
        <v/>
      </c>
      <c r="AB7" s="137" t="e">
        <f>OR(U7=61,U7=62,U7=51,U7=52)</f>
        <v>#VALUE!</v>
      </c>
      <c r="AC7" s="137" t="e">
        <f>OR(U7=41,U7=42)</f>
        <v>#VALUE!</v>
      </c>
      <c r="AD7" s="137" t="e">
        <f>OR(U7=31,U7=32,U7=63,U7=64,U7=53,U7=54,)</f>
        <v>#VALUE!</v>
      </c>
      <c r="AE7" s="137" t="e">
        <f>OR(U7=21,U7=22,)</f>
        <v>#VALUE!</v>
      </c>
      <c r="AF7" s="137" t="e">
        <f>OR(U7=11,U7=12,U7=13,U7=23,)</f>
        <v>#VALUE!</v>
      </c>
      <c r="AG7" s="141" t="str">
        <f>IF(COUNTA(E7:F7:H7)&lt;3,"",(IF(AB7=TRUE,$AB$5,IF(AC7=TRUE,$AC$5,IF(AD7=TRUE,$AD$5,IF(AE7=TRUE,$AE$5,IF(AF7=TRUE,$AF$5,"Aucune")))))))</f>
        <v/>
      </c>
      <c r="AH7" s="137" t="e">
        <f>OR(U7=62,U7=52,U7=42)</f>
        <v>#VALUE!</v>
      </c>
      <c r="AI7" s="137" t="e">
        <f>OR(U7=63,U7=53,U7=43,U7=64,U7=54)</f>
        <v>#VALUE!</v>
      </c>
      <c r="AJ7" s="137" t="e">
        <f>OR(U7=61,U7=51,U7=41)</f>
        <v>#VALUE!</v>
      </c>
      <c r="AK7" s="137" t="e">
        <f>OR(U7=44,U7=32,U7=33,U7=34)</f>
        <v>#VALUE!</v>
      </c>
      <c r="AL7" s="137" t="e">
        <f>OR(U7=22,U7=23,U7=24,U7=12,U7=13,U7=14)</f>
        <v>#VALUE!</v>
      </c>
      <c r="AM7" s="141" t="str">
        <f>IF(COUNTA(E7:F7:H7)&lt;3,"",(IF(AH7=TRUE,$AH$5,IF(AI7=TRUE,$AI$5,IF(AJ7=TRUE,$AJ$5,IF(AK7=TRUE,$AK$5,IF(AL7=TRUE,$AL$5,"Aucune")))))))</f>
        <v/>
      </c>
      <c r="AN7" s="137" t="e">
        <f>OR(U7=61,U7=62,U7=63,U7=51,U7=52,U7=53)</f>
        <v>#VALUE!</v>
      </c>
      <c r="AO7" s="137" t="e">
        <f>OR(U7=41,U7=42,U7=43,U7=31,U7=32,U7=33)</f>
        <v>#VALUE!</v>
      </c>
      <c r="AP7" s="137" t="e">
        <f>OR(U7=21,U7=22,U7=23,U7=11,U7=12,U7=13)</f>
        <v>#VALUE!</v>
      </c>
      <c r="AQ7" s="141" t="str">
        <f>IF(COUNTA(E7:F7:H7)&lt;3,"",(IF(AN7=TRUE,$AN$5,IF(AO7=TRUE,$AO$5,IF(AP7=TRUE,$AP$5,"Aucune action requise")))))</f>
        <v/>
      </c>
      <c r="AR7" s="137" t="e">
        <f>OR(U7=61,U7=51,U7=41,U7=31,U7=21)</f>
        <v>#VALUE!</v>
      </c>
      <c r="AS7" s="137" t="e">
        <f>OR(U7=62,U7=52,U7=42,U7=32,U7=22,U7=63,U7=53)</f>
        <v>#VALUE!</v>
      </c>
      <c r="AT7" s="137" t="e">
        <f>OR(U7=43,U7=33,U7=23,U7=34,U7=24)</f>
        <v>#VALUE!</v>
      </c>
      <c r="AU7" s="137" t="e">
        <f>OR(U7=64,U7=54,U7=44)</f>
        <v>#VALUE!</v>
      </c>
      <c r="AV7" s="141" t="str">
        <f>IF(COUNTA(E7:F7:H7)&lt;3,"",(IF(AR7=TRUE,$AR$5,IF(AS7=TRUE,$AS$5,IF(AT7=TRUE,$AT$5,IF(AU7=TRUE,$AU$5,"Aucun"))))))</f>
        <v/>
      </c>
      <c r="AW7" s="142"/>
      <c r="AX7" s="309"/>
      <c r="AY7" s="69"/>
    </row>
    <row r="8" spans="1:51" s="57" customFormat="1" ht="114" customHeight="1" x14ac:dyDescent="0.35">
      <c r="A8" s="56"/>
      <c r="B8" s="374" t="s">
        <v>193</v>
      </c>
      <c r="C8" s="380" t="s">
        <v>437</v>
      </c>
      <c r="D8" s="255"/>
      <c r="E8" s="255"/>
      <c r="F8" s="273"/>
      <c r="G8" s="273"/>
      <c r="H8" s="291"/>
      <c r="I8" s="291"/>
      <c r="J8" s="136" t="str">
        <f t="shared" ref="J8:J18" si="3">S8</f>
        <v/>
      </c>
      <c r="K8" s="137">
        <f t="shared" ref="K8:K14" si="4">E8*10+F8</f>
        <v>0</v>
      </c>
      <c r="L8" s="137" t="b">
        <f t="shared" ref="L8:L14" si="5">OR(K8=31)</f>
        <v>0</v>
      </c>
      <c r="M8" s="137" t="b">
        <f t="shared" ref="M8:M14" si="6">OR(K8=21,K8=32)</f>
        <v>0</v>
      </c>
      <c r="N8" s="137" t="b">
        <f t="shared" ref="N8:N14" si="7">OR(K8=22,K8=33)</f>
        <v>0</v>
      </c>
      <c r="O8" s="137" t="b">
        <f t="shared" ref="O8:O14" si="8">OR(K8=11,K8=12)</f>
        <v>0</v>
      </c>
      <c r="P8" s="137" t="b">
        <f t="shared" ref="P8:P14" si="9">OR(K8=23,K8=34)</f>
        <v>0</v>
      </c>
      <c r="Q8" s="137" t="b">
        <f t="shared" ref="Q8:Q14" si="10">OR(K8=13,K8=14,K8=24)</f>
        <v>0</v>
      </c>
      <c r="R8" s="137" t="b">
        <f t="shared" ref="R8:R14" si="11">OR(K8=1,K8=2,K8=3,K8=4)</f>
        <v>0</v>
      </c>
      <c r="S8" s="138" t="str">
        <f t="shared" si="0"/>
        <v/>
      </c>
      <c r="T8" s="139" t="str">
        <f t="shared" si="1"/>
        <v/>
      </c>
      <c r="U8" s="140" t="e">
        <f t="shared" si="2"/>
        <v>#VALUE!</v>
      </c>
      <c r="V8" s="137" t="e">
        <f t="shared" ref="V8:V14" si="12">OR(U8=61,U8=62,U8=63)</f>
        <v>#VALUE!</v>
      </c>
      <c r="W8" s="137" t="e">
        <f t="shared" ref="W8:W14" si="13">OR(U8=51,U8=52)</f>
        <v>#VALUE!</v>
      </c>
      <c r="X8" s="137" t="e">
        <f t="shared" ref="X8:X14" si="14">OR(U8=31,U8=41,U8=42,U8=53)</f>
        <v>#VALUE!</v>
      </c>
      <c r="Y8" s="137" t="e">
        <f t="shared" ref="Y8:Y14" si="15">OR(U8=21,U8=32)</f>
        <v>#VALUE!</v>
      </c>
      <c r="Z8" s="137" t="e">
        <f t="shared" ref="Z8:Z14" si="16">AND(V8=FALSE,W8=FALSE,X8=FALSE,Y8=FALSE)</f>
        <v>#VALUE!</v>
      </c>
      <c r="AA8" s="141" t="str">
        <f>IF(COUNTA(E8:F8:H8)&lt;3,"",(IF(V8=TRUE,$V$5,IF(W8=TRUE,$W$5,IF(X8=TRUE,$X$5,IF(Y8=TRUE,$Y$5,"Non"))))))</f>
        <v/>
      </c>
      <c r="AB8" s="137" t="e">
        <f t="shared" ref="AB8:AB14" si="17">OR(U8=61,U8=62,U8=51,U8=52)</f>
        <v>#VALUE!</v>
      </c>
      <c r="AC8" s="137" t="e">
        <f t="shared" ref="AC8:AC14" si="18">OR(U8=41,U8=42)</f>
        <v>#VALUE!</v>
      </c>
      <c r="AD8" s="137" t="e">
        <f t="shared" ref="AD8:AD14" si="19">OR(U8=31,U8=32,U8=63,U8=64,U8=53,U8=54,)</f>
        <v>#VALUE!</v>
      </c>
      <c r="AE8" s="137" t="e">
        <f t="shared" ref="AE8:AE14" si="20">OR(U8=21,U8=22,)</f>
        <v>#VALUE!</v>
      </c>
      <c r="AF8" s="137" t="e">
        <f t="shared" ref="AF8:AF14" si="21">OR(U8=11,U8=12,U8=13,U8=23,)</f>
        <v>#VALUE!</v>
      </c>
      <c r="AG8" s="141" t="str">
        <f>IF(COUNTA(E8:F8:H8)&lt;3,"",(IF(AB8=TRUE,$AB$5,IF(AC8=TRUE,$AC$5,IF(AD8=TRUE,$AD$5,IF(AE8=TRUE,$AE$5,IF(AF8=TRUE,$AF$5,"Aucune")))))))</f>
        <v/>
      </c>
      <c r="AH8" s="137" t="e">
        <f t="shared" ref="AH8:AH14" si="22">OR(U8=62,U8=52,U8=42)</f>
        <v>#VALUE!</v>
      </c>
      <c r="AI8" s="137" t="e">
        <f t="shared" ref="AI8:AI14" si="23">OR(U8=63,U8=53,U8=43,U8=64,U8=54)</f>
        <v>#VALUE!</v>
      </c>
      <c r="AJ8" s="137" t="e">
        <f t="shared" ref="AJ8:AJ14" si="24">OR(U8=61,U8=51,U8=41)</f>
        <v>#VALUE!</v>
      </c>
      <c r="AK8" s="137" t="e">
        <f t="shared" ref="AK8:AK14" si="25">OR(U8=44,U8=32,U8=33,U8=34)</f>
        <v>#VALUE!</v>
      </c>
      <c r="AL8" s="137" t="e">
        <f t="shared" ref="AL8:AL14" si="26">OR(U8=22,U8=23,U8=24,U8=12,U8=13,U8=14)</f>
        <v>#VALUE!</v>
      </c>
      <c r="AM8" s="141" t="str">
        <f>IF(COUNTA(E8:F8:H8)&lt;3,"",(IF(AH8=TRUE,$AH$5,IF(AI8=TRUE,$AI$5,IF(AJ8=TRUE,$AJ$5,IF(AK8=TRUE,$AK$5,IF(AL8=TRUE,$AL$5,"Aucune")))))))</f>
        <v/>
      </c>
      <c r="AN8" s="137" t="e">
        <f t="shared" ref="AN8:AN14" si="27">OR(U8=61,U8=62,U8=63,U8=51,U8=52,U8=53)</f>
        <v>#VALUE!</v>
      </c>
      <c r="AO8" s="137" t="e">
        <f t="shared" ref="AO8:AO14" si="28">OR(U8=41,U8=42,U8=43,U8=31,U8=32,U8=33)</f>
        <v>#VALUE!</v>
      </c>
      <c r="AP8" s="137" t="e">
        <f t="shared" ref="AP8:AP14" si="29">OR(U8=21,U8=22,U8=23,U8=11,U8=12,U8=13)</f>
        <v>#VALUE!</v>
      </c>
      <c r="AQ8" s="141" t="str">
        <f>IF(COUNTA(E8:F8:H8)&lt;3,"",(IF(AN8=TRUE,$AN$5,IF(AO8=TRUE,$AO$5,IF(AP8=TRUE,$AP$5,"Aucune action requise")))))</f>
        <v/>
      </c>
      <c r="AR8" s="137" t="e">
        <f t="shared" ref="AR8:AR14" si="30">OR(U8=61,U8=51,U8=41,U8=31,U8=21)</f>
        <v>#VALUE!</v>
      </c>
      <c r="AS8" s="137" t="e">
        <f t="shared" ref="AS8:AS14" si="31">OR(U8=62,U8=52,U8=42,U8=32,U8=22,U8=63,U8=53)</f>
        <v>#VALUE!</v>
      </c>
      <c r="AT8" s="137" t="e">
        <f t="shared" ref="AT8:AT14" si="32">OR(U8=43,U8=33,U8=23,U8=34,U8=24)</f>
        <v>#VALUE!</v>
      </c>
      <c r="AU8" s="137" t="e">
        <f t="shared" ref="AU8:AU14" si="33">OR(U8=64,U8=54,U8=44)</f>
        <v>#VALUE!</v>
      </c>
      <c r="AV8" s="141" t="str">
        <f>IF(COUNTA(E8:F8:H8)&lt;3,"",(IF(AR8=TRUE,$AR$5,IF(AS8=TRUE,$AS$5,IF(AT8=TRUE,$AT$5,IF(AU8=TRUE,$AU$5,"Aucun"))))))</f>
        <v/>
      </c>
      <c r="AW8" s="142"/>
      <c r="AX8" s="309"/>
      <c r="AY8" s="70"/>
    </row>
    <row r="9" spans="1:51" s="57" customFormat="1" ht="114" customHeight="1" x14ac:dyDescent="0.35">
      <c r="A9" s="73"/>
      <c r="B9" s="378" t="s">
        <v>194</v>
      </c>
      <c r="C9" s="384" t="s">
        <v>438</v>
      </c>
      <c r="D9" s="258"/>
      <c r="E9" s="258"/>
      <c r="F9" s="277"/>
      <c r="G9" s="277"/>
      <c r="H9" s="295"/>
      <c r="I9" s="295"/>
      <c r="J9" s="157" t="str">
        <f>S9</f>
        <v/>
      </c>
      <c r="K9" s="158">
        <f>E9*10+F9</f>
        <v>0</v>
      </c>
      <c r="L9" s="158" t="b">
        <f>OR(K9=31)</f>
        <v>0</v>
      </c>
      <c r="M9" s="158" t="b">
        <f>OR(K9=21,K9=32)</f>
        <v>0</v>
      </c>
      <c r="N9" s="158" t="b">
        <f>OR(K9=22,K9=33)</f>
        <v>0</v>
      </c>
      <c r="O9" s="158" t="b">
        <f>OR(K9=11,K9=12)</f>
        <v>0</v>
      </c>
      <c r="P9" s="158" t="b">
        <f>OR(K9=23,K9=34)</f>
        <v>0</v>
      </c>
      <c r="Q9" s="158" t="b">
        <f>OR(K9=13,K9=14,K9=24)</f>
        <v>0</v>
      </c>
      <c r="R9" s="158" t="b">
        <f>OR(K9=1,K9=2,K9=3,K9=4)</f>
        <v>0</v>
      </c>
      <c r="S9" s="159" t="str">
        <f t="shared" si="0"/>
        <v/>
      </c>
      <c r="T9" s="160" t="str">
        <f t="shared" si="1"/>
        <v/>
      </c>
      <c r="U9" s="161" t="e">
        <f t="shared" si="2"/>
        <v>#VALUE!</v>
      </c>
      <c r="V9" s="158" t="e">
        <f>OR(U9=61,U9=62,U9=63)</f>
        <v>#VALUE!</v>
      </c>
      <c r="W9" s="158" t="e">
        <f>OR(U9=51,U9=52)</f>
        <v>#VALUE!</v>
      </c>
      <c r="X9" s="158" t="e">
        <f>OR(U9=31,U9=41,U9=42,U9=53)</f>
        <v>#VALUE!</v>
      </c>
      <c r="Y9" s="158" t="e">
        <f>OR(U9=21,U9=32)</f>
        <v>#VALUE!</v>
      </c>
      <c r="Z9" s="158" t="e">
        <f>AND(V9=FALSE,W9=FALSE,X9=FALSE,Y9=FALSE)</f>
        <v>#VALUE!</v>
      </c>
      <c r="AA9" s="162" t="str">
        <f>IF(COUNTA(E9:F9:H9)&lt;3,"",(IF(V9=TRUE,$V$5,IF(W9=TRUE,$W$5,IF(X9=TRUE,$X$5,IF(Y9=TRUE,$Y$5,"Non"))))))</f>
        <v/>
      </c>
      <c r="AB9" s="158" t="e">
        <f>OR(U9=61,U9=62,U9=51,U9=52)</f>
        <v>#VALUE!</v>
      </c>
      <c r="AC9" s="158" t="e">
        <f>OR(U9=41,U9=42)</f>
        <v>#VALUE!</v>
      </c>
      <c r="AD9" s="158" t="e">
        <f>OR(U9=31,U9=32,U9=63,U9=64,U9=53,U9=54,)</f>
        <v>#VALUE!</v>
      </c>
      <c r="AE9" s="158" t="e">
        <f>OR(U9=21,U9=22,)</f>
        <v>#VALUE!</v>
      </c>
      <c r="AF9" s="158" t="e">
        <f>OR(U9=11,U9=12,U9=13,U9=23,)</f>
        <v>#VALUE!</v>
      </c>
      <c r="AG9" s="162" t="str">
        <f>IF(COUNTA(E9:F9:H9)&lt;3,"",(IF(AB9=TRUE,$AB$5,IF(AC9=TRUE,$AC$5,IF(AD9=TRUE,$AD$5,IF(AE9=TRUE,$AE$5,IF(AF9=TRUE,$AF$5,"Aucune")))))))</f>
        <v/>
      </c>
      <c r="AH9" s="158" t="e">
        <f>OR(U9=62,U9=52,U9=42)</f>
        <v>#VALUE!</v>
      </c>
      <c r="AI9" s="158" t="e">
        <f>OR(U9=63,U9=53,U9=43,U9=64,U9=54)</f>
        <v>#VALUE!</v>
      </c>
      <c r="AJ9" s="158" t="e">
        <f>OR(U9=61,U9=51,U9=41)</f>
        <v>#VALUE!</v>
      </c>
      <c r="AK9" s="158" t="e">
        <f>OR(U9=44,U9=32,U9=33,U9=34)</f>
        <v>#VALUE!</v>
      </c>
      <c r="AL9" s="158" t="e">
        <f>OR(U9=22,U9=23,U9=24,U9=12,U9=13,U9=14)</f>
        <v>#VALUE!</v>
      </c>
      <c r="AM9" s="162" t="str">
        <f>IF(COUNTA(E9:F9:H9)&lt;3,"",(IF(AH9=TRUE,$AH$5,IF(AI9=TRUE,$AI$5,IF(AJ9=TRUE,$AJ$5,IF(AK9=TRUE,$AK$5,IF(AL9=TRUE,$AL$5,"Aucune")))))))</f>
        <v/>
      </c>
      <c r="AN9" s="158" t="e">
        <f>OR(U9=61,U9=62,U9=63,U9=51,U9=52,U9=53)</f>
        <v>#VALUE!</v>
      </c>
      <c r="AO9" s="158" t="e">
        <f>OR(U9=41,U9=42,U9=43,U9=31,U9=32,U9=33)</f>
        <v>#VALUE!</v>
      </c>
      <c r="AP9" s="158" t="e">
        <f>OR(U9=21,U9=22,U9=23,U9=11,U9=12,U9=13)</f>
        <v>#VALUE!</v>
      </c>
      <c r="AQ9" s="162" t="str">
        <f>IF(COUNTA(E9:F9:H9)&lt;3,"",(IF(AN9=TRUE,$AN$5,IF(AO9=TRUE,$AO$5,IF(AP9=TRUE,$AP$5,"Aucune action requise")))))</f>
        <v/>
      </c>
      <c r="AR9" s="158" t="e">
        <f>OR(U9=61,U9=51,U9=41,U9=31,U9=21)</f>
        <v>#VALUE!</v>
      </c>
      <c r="AS9" s="158" t="e">
        <f>OR(U9=62,U9=52,U9=42,U9=32,U9=22,U9=63,U9=53)</f>
        <v>#VALUE!</v>
      </c>
      <c r="AT9" s="158" t="e">
        <f>OR(U9=43,U9=33,U9=23,U9=34,U9=24)</f>
        <v>#VALUE!</v>
      </c>
      <c r="AU9" s="158" t="e">
        <f>OR(U9=64,U9=54,U9=44)</f>
        <v>#VALUE!</v>
      </c>
      <c r="AV9" s="162" t="str">
        <f>IF(COUNTA(E9:F9:H9)&lt;3,"",(IF(AR9=TRUE,$AR$5,IF(AS9=TRUE,$AS$5,IF(AT9=TRUE,$AT$5,IF(AU9=TRUE,$AU$5,"Aucun"))))))</f>
        <v/>
      </c>
      <c r="AW9" s="163"/>
      <c r="AX9" s="313"/>
      <c r="AY9" s="67"/>
    </row>
    <row r="10" spans="1:51" s="57" customFormat="1" ht="114" customHeight="1" x14ac:dyDescent="0.35">
      <c r="A10" s="56"/>
      <c r="B10" s="378" t="s">
        <v>195</v>
      </c>
      <c r="C10" s="384" t="s">
        <v>439</v>
      </c>
      <c r="D10" s="258"/>
      <c r="E10" s="258"/>
      <c r="F10" s="277"/>
      <c r="G10" s="277"/>
      <c r="H10" s="295"/>
      <c r="I10" s="295"/>
      <c r="J10" s="157" t="str">
        <f>S10</f>
        <v/>
      </c>
      <c r="K10" s="158">
        <f>E10*10+F10</f>
        <v>0</v>
      </c>
      <c r="L10" s="158" t="b">
        <f>OR(K10=31)</f>
        <v>0</v>
      </c>
      <c r="M10" s="158" t="b">
        <f>OR(K10=21,K10=32)</f>
        <v>0</v>
      </c>
      <c r="N10" s="158" t="b">
        <f>OR(K10=22,K10=33)</f>
        <v>0</v>
      </c>
      <c r="O10" s="158" t="b">
        <f>OR(K10=11,K10=12)</f>
        <v>0</v>
      </c>
      <c r="P10" s="158" t="b">
        <f>OR(K10=23,K10=34)</f>
        <v>0</v>
      </c>
      <c r="Q10" s="158" t="b">
        <f>OR(K10=13,K10=14,K10=24)</f>
        <v>0</v>
      </c>
      <c r="R10" s="158" t="b">
        <f>OR(K10=1,K10=2,K10=3,K10=4)</f>
        <v>0</v>
      </c>
      <c r="S10" s="159" t="str">
        <f t="shared" si="0"/>
        <v/>
      </c>
      <c r="T10" s="160" t="str">
        <f t="shared" si="1"/>
        <v/>
      </c>
      <c r="U10" s="161" t="e">
        <f t="shared" si="2"/>
        <v>#VALUE!</v>
      </c>
      <c r="V10" s="158" t="e">
        <f>OR(U10=61,U10=62,U10=63)</f>
        <v>#VALUE!</v>
      </c>
      <c r="W10" s="158" t="e">
        <f>OR(U10=51,U10=52)</f>
        <v>#VALUE!</v>
      </c>
      <c r="X10" s="158" t="e">
        <f>OR(U10=31,U10=41,U10=42,U10=53)</f>
        <v>#VALUE!</v>
      </c>
      <c r="Y10" s="158" t="e">
        <f>OR(U10=21,U10=32)</f>
        <v>#VALUE!</v>
      </c>
      <c r="Z10" s="158" t="e">
        <f>AND(V10=FALSE,W10=FALSE,X10=FALSE,Y10=FALSE)</f>
        <v>#VALUE!</v>
      </c>
      <c r="AA10" s="162" t="str">
        <f>IF(COUNTA(E10:F10:H10)&lt;3,"",(IF(V10=TRUE,$V$5,IF(W10=TRUE,$W$5,IF(X10=TRUE,$X$5,IF(Y10=TRUE,$Y$5,"Non"))))))</f>
        <v/>
      </c>
      <c r="AB10" s="158" t="e">
        <f>OR(U10=61,U10=62,U10=51,U10=52)</f>
        <v>#VALUE!</v>
      </c>
      <c r="AC10" s="158" t="e">
        <f>OR(U10=41,U10=42)</f>
        <v>#VALUE!</v>
      </c>
      <c r="AD10" s="158" t="e">
        <f>OR(U10=31,U10=32,U10=63,U10=64,U10=53,U10=54,)</f>
        <v>#VALUE!</v>
      </c>
      <c r="AE10" s="158" t="e">
        <f>OR(U10=21,U10=22,)</f>
        <v>#VALUE!</v>
      </c>
      <c r="AF10" s="158" t="e">
        <f>OR(U10=11,U10=12,U10=13,U10=23,)</f>
        <v>#VALUE!</v>
      </c>
      <c r="AG10" s="162" t="str">
        <f>IF(COUNTA(E10:F10:H10)&lt;3,"",(IF(AB10=TRUE,$AB$5,IF(AC10=TRUE,$AC$5,IF(AD10=TRUE,$AD$5,IF(AE10=TRUE,$AE$5,IF(AF10=TRUE,$AF$5,"Aucune")))))))</f>
        <v/>
      </c>
      <c r="AH10" s="158" t="e">
        <f>OR(U10=62,U10=52,U10=42)</f>
        <v>#VALUE!</v>
      </c>
      <c r="AI10" s="158" t="e">
        <f>OR(U10=63,U10=53,U10=43,U10=64,U10=54)</f>
        <v>#VALUE!</v>
      </c>
      <c r="AJ10" s="158" t="e">
        <f>OR(U10=61,U10=51,U10=41)</f>
        <v>#VALUE!</v>
      </c>
      <c r="AK10" s="158" t="e">
        <f>OR(U10=44,U10=32,U10=33,U10=34)</f>
        <v>#VALUE!</v>
      </c>
      <c r="AL10" s="158" t="e">
        <f>OR(U10=22,U10=23,U10=24,U10=12,U10=13,U10=14)</f>
        <v>#VALUE!</v>
      </c>
      <c r="AM10" s="162" t="str">
        <f>IF(COUNTA(E10:F10:H10)&lt;3,"",(IF(AH10=TRUE,$AH$5,IF(AI10=TRUE,$AI$5,IF(AJ10=TRUE,$AJ$5,IF(AK10=TRUE,$AK$5,IF(AL10=TRUE,$AL$5,"Aucune")))))))</f>
        <v/>
      </c>
      <c r="AN10" s="158" t="e">
        <f>OR(U10=61,U10=62,U10=63,U10=51,U10=52,U10=53)</f>
        <v>#VALUE!</v>
      </c>
      <c r="AO10" s="158" t="e">
        <f>OR(U10=41,U10=42,U10=43,U10=31,U10=32,U10=33)</f>
        <v>#VALUE!</v>
      </c>
      <c r="AP10" s="158" t="e">
        <f>OR(U10=21,U10=22,U10=23,U10=11,U10=12,U10=13)</f>
        <v>#VALUE!</v>
      </c>
      <c r="AQ10" s="162" t="str">
        <f>IF(COUNTA(E10:F10:H10)&lt;3,"",(IF(AN10=TRUE,$AN$5,IF(AO10=TRUE,$AO$5,IF(AP10=TRUE,$AP$5,"Aucune action requise")))))</f>
        <v/>
      </c>
      <c r="AR10" s="158" t="e">
        <f>OR(U10=61,U10=51,U10=41,U10=31,U10=21)</f>
        <v>#VALUE!</v>
      </c>
      <c r="AS10" s="158" t="e">
        <f>OR(U10=62,U10=52,U10=42,U10=32,U10=22,U10=63,U10=53)</f>
        <v>#VALUE!</v>
      </c>
      <c r="AT10" s="158" t="e">
        <f>OR(U10=43,U10=33,U10=23,U10=34,U10=24)</f>
        <v>#VALUE!</v>
      </c>
      <c r="AU10" s="158" t="e">
        <f>OR(U10=64,U10=54,U10=44)</f>
        <v>#VALUE!</v>
      </c>
      <c r="AV10" s="162" t="str">
        <f>IF(COUNTA(E10:F10:H10)&lt;3,"",(IF(AR10=TRUE,$AR$5,IF(AS10=TRUE,$AS$5,IF(AT10=TRUE,$AT$5,IF(AU10=TRUE,$AU$5,"Aucun"))))))</f>
        <v/>
      </c>
      <c r="AW10" s="163"/>
      <c r="AX10" s="313"/>
      <c r="AY10" s="67"/>
    </row>
    <row r="11" spans="1:51" s="57" customFormat="1" ht="114" customHeight="1" x14ac:dyDescent="0.35">
      <c r="A11" s="56"/>
      <c r="B11" s="374" t="s">
        <v>196</v>
      </c>
      <c r="C11" s="380" t="s">
        <v>440</v>
      </c>
      <c r="D11" s="255"/>
      <c r="E11" s="255"/>
      <c r="F11" s="273"/>
      <c r="G11" s="273"/>
      <c r="H11" s="291"/>
      <c r="I11" s="291"/>
      <c r="J11" s="136" t="str">
        <f>S11</f>
        <v/>
      </c>
      <c r="K11" s="137">
        <f>E11*10+F11</f>
        <v>0</v>
      </c>
      <c r="L11" s="137" t="b">
        <f>OR(K11=31)</f>
        <v>0</v>
      </c>
      <c r="M11" s="137" t="b">
        <f>OR(K11=21,K11=32)</f>
        <v>0</v>
      </c>
      <c r="N11" s="137" t="b">
        <f>OR(K11=22,K11=33)</f>
        <v>0</v>
      </c>
      <c r="O11" s="137" t="b">
        <f>OR(K11=11,K11=12)</f>
        <v>0</v>
      </c>
      <c r="P11" s="137" t="b">
        <f>OR(K11=23,K11=34)</f>
        <v>0</v>
      </c>
      <c r="Q11" s="137" t="b">
        <f>OR(K11=13,K11=14,K11=24)</f>
        <v>0</v>
      </c>
      <c r="R11" s="137" t="b">
        <f>OR(K11=1,K11=2,K11=3,K11=4)</f>
        <v>0</v>
      </c>
      <c r="S11" s="138" t="str">
        <f t="shared" si="0"/>
        <v/>
      </c>
      <c r="T11" s="139" t="str">
        <f t="shared" si="1"/>
        <v/>
      </c>
      <c r="U11" s="140" t="e">
        <f t="shared" si="2"/>
        <v>#VALUE!</v>
      </c>
      <c r="V11" s="137" t="e">
        <f>OR(U11=61,U11=62,U11=63)</f>
        <v>#VALUE!</v>
      </c>
      <c r="W11" s="137" t="e">
        <f>OR(U11=51,U11=52)</f>
        <v>#VALUE!</v>
      </c>
      <c r="X11" s="137" t="e">
        <f>OR(U11=31,U11=41,U11=42,U11=53)</f>
        <v>#VALUE!</v>
      </c>
      <c r="Y11" s="137" t="e">
        <f>OR(U11=21,U11=32)</f>
        <v>#VALUE!</v>
      </c>
      <c r="Z11" s="137" t="e">
        <f>AND(V11=FALSE,W11=FALSE,X11=FALSE,Y11=FALSE)</f>
        <v>#VALUE!</v>
      </c>
      <c r="AA11" s="141" t="str">
        <f>IF(COUNTA(E11:F11:H11)&lt;3,"",(IF(V11=TRUE,$V$5,IF(W11=TRUE,$W$5,IF(X11=TRUE,$X$5,IF(Y11=TRUE,$Y$5,"Non"))))))</f>
        <v/>
      </c>
      <c r="AB11" s="137" t="e">
        <f>OR(U11=61,U11=62,U11=51,U11=52)</f>
        <v>#VALUE!</v>
      </c>
      <c r="AC11" s="137" t="e">
        <f>OR(U11=41,U11=42)</f>
        <v>#VALUE!</v>
      </c>
      <c r="AD11" s="137" t="e">
        <f>OR(U11=31,U11=32,U11=63,U11=64,U11=53,U11=54,)</f>
        <v>#VALUE!</v>
      </c>
      <c r="AE11" s="137" t="e">
        <f>OR(U11=21,U11=22,)</f>
        <v>#VALUE!</v>
      </c>
      <c r="AF11" s="137" t="e">
        <f>OR(U11=11,U11=12,U11=13,U11=23,)</f>
        <v>#VALUE!</v>
      </c>
      <c r="AG11" s="141" t="str">
        <f>IF(COUNTA(E11:F11:H11)&lt;3,"",(IF(AB11=TRUE,$AB$5,IF(AC11=TRUE,$AC$5,IF(AD11=TRUE,$AD$5,IF(AE11=TRUE,$AE$5,IF(AF11=TRUE,$AF$5,"Aucune")))))))</f>
        <v/>
      </c>
      <c r="AH11" s="137" t="e">
        <f>OR(U11=62,U11=52,U11=42)</f>
        <v>#VALUE!</v>
      </c>
      <c r="AI11" s="137" t="e">
        <f>OR(U11=63,U11=53,U11=43,U11=64,U11=54)</f>
        <v>#VALUE!</v>
      </c>
      <c r="AJ11" s="137" t="e">
        <f>OR(U11=61,U11=51,U11=41)</f>
        <v>#VALUE!</v>
      </c>
      <c r="AK11" s="137" t="e">
        <f>OR(U11=44,U11=32,U11=33,U11=34)</f>
        <v>#VALUE!</v>
      </c>
      <c r="AL11" s="137" t="e">
        <f>OR(U11=22,U11=23,U11=24,U11=12,U11=13,U11=14)</f>
        <v>#VALUE!</v>
      </c>
      <c r="AM11" s="141" t="str">
        <f>IF(COUNTA(E11:F11:H11)&lt;3,"",(IF(AH11=TRUE,$AH$5,IF(AI11=TRUE,$AI$5,IF(AJ11=TRUE,$AJ$5,IF(AK11=TRUE,$AK$5,IF(AL11=TRUE,$AL$5,"Aucune")))))))</f>
        <v/>
      </c>
      <c r="AN11" s="137" t="e">
        <f>OR(U11=61,U11=62,U11=63,U11=51,U11=52,U11=53)</f>
        <v>#VALUE!</v>
      </c>
      <c r="AO11" s="137" t="e">
        <f>OR(U11=41,U11=42,U11=43,U11=31,U11=32,U11=33)</f>
        <v>#VALUE!</v>
      </c>
      <c r="AP11" s="137" t="e">
        <f>OR(U11=21,U11=22,U11=23,U11=11,U11=12,U11=13)</f>
        <v>#VALUE!</v>
      </c>
      <c r="AQ11" s="141" t="str">
        <f>IF(COUNTA(E11:F11:H11)&lt;3,"",(IF(AN11=TRUE,$AN$5,IF(AO11=TRUE,$AO$5,IF(AP11=TRUE,$AP$5,"Aucune action requise")))))</f>
        <v/>
      </c>
      <c r="AR11" s="137" t="e">
        <f>OR(U11=61,U11=51,U11=41,U11=31,U11=21)</f>
        <v>#VALUE!</v>
      </c>
      <c r="AS11" s="137" t="e">
        <f>OR(U11=62,U11=52,U11=42,U11=32,U11=22,U11=63,U11=53)</f>
        <v>#VALUE!</v>
      </c>
      <c r="AT11" s="137" t="e">
        <f>OR(U11=43,U11=33,U11=23,U11=34,U11=24)</f>
        <v>#VALUE!</v>
      </c>
      <c r="AU11" s="137" t="e">
        <f>OR(U11=64,U11=54,U11=44)</f>
        <v>#VALUE!</v>
      </c>
      <c r="AV11" s="141" t="str">
        <f>IF(COUNTA(E11:F11:H11)&lt;3,"",(IF(AR11=TRUE,$AR$5,IF(AS11=TRUE,$AS$5,IF(AT11=TRUE,$AT$5,IF(AU11=TRUE,$AU$5,"Aucun"))))))</f>
        <v/>
      </c>
      <c r="AW11" s="142"/>
      <c r="AX11" s="309"/>
      <c r="AY11" s="70"/>
    </row>
    <row r="12" spans="1:51" s="57" customFormat="1" ht="114" customHeight="1" x14ac:dyDescent="0.35">
      <c r="A12" s="56"/>
      <c r="B12" s="378" t="s">
        <v>197</v>
      </c>
      <c r="C12" s="386" t="s">
        <v>441</v>
      </c>
      <c r="D12" s="258"/>
      <c r="E12" s="258"/>
      <c r="F12" s="277"/>
      <c r="G12" s="277"/>
      <c r="H12" s="295"/>
      <c r="I12" s="295"/>
      <c r="J12" s="157" t="str">
        <f t="shared" si="3"/>
        <v/>
      </c>
      <c r="K12" s="158">
        <f t="shared" si="4"/>
        <v>0</v>
      </c>
      <c r="L12" s="158" t="b">
        <f t="shared" si="5"/>
        <v>0</v>
      </c>
      <c r="M12" s="158" t="b">
        <f t="shared" si="6"/>
        <v>0</v>
      </c>
      <c r="N12" s="158" t="b">
        <f t="shared" si="7"/>
        <v>0</v>
      </c>
      <c r="O12" s="158" t="b">
        <f t="shared" si="8"/>
        <v>0</v>
      </c>
      <c r="P12" s="158" t="b">
        <f t="shared" si="9"/>
        <v>0</v>
      </c>
      <c r="Q12" s="158" t="b">
        <f t="shared" si="10"/>
        <v>0</v>
      </c>
      <c r="R12" s="158" t="b">
        <f t="shared" si="11"/>
        <v>0</v>
      </c>
      <c r="S12" s="159" t="str">
        <f t="shared" si="0"/>
        <v/>
      </c>
      <c r="T12" s="160" t="str">
        <f t="shared" si="1"/>
        <v/>
      </c>
      <c r="U12" s="161" t="e">
        <f t="shared" si="2"/>
        <v>#VALUE!</v>
      </c>
      <c r="V12" s="158" t="e">
        <f t="shared" si="12"/>
        <v>#VALUE!</v>
      </c>
      <c r="W12" s="158" t="e">
        <f t="shared" si="13"/>
        <v>#VALUE!</v>
      </c>
      <c r="X12" s="158" t="e">
        <f t="shared" si="14"/>
        <v>#VALUE!</v>
      </c>
      <c r="Y12" s="158" t="e">
        <f t="shared" si="15"/>
        <v>#VALUE!</v>
      </c>
      <c r="Z12" s="158" t="e">
        <f t="shared" si="16"/>
        <v>#VALUE!</v>
      </c>
      <c r="AA12" s="162" t="str">
        <f>IF(COUNTA(E12:F12:H12)&lt;3,"",(IF(V12=TRUE,$V$5,IF(W12=TRUE,$W$5,IF(X12=TRUE,$X$5,IF(Y12=TRUE,$Y$5,"Non"))))))</f>
        <v/>
      </c>
      <c r="AB12" s="158" t="e">
        <f t="shared" si="17"/>
        <v>#VALUE!</v>
      </c>
      <c r="AC12" s="158" t="e">
        <f t="shared" si="18"/>
        <v>#VALUE!</v>
      </c>
      <c r="AD12" s="158" t="e">
        <f t="shared" si="19"/>
        <v>#VALUE!</v>
      </c>
      <c r="AE12" s="158" t="e">
        <f t="shared" si="20"/>
        <v>#VALUE!</v>
      </c>
      <c r="AF12" s="158" t="e">
        <f t="shared" si="21"/>
        <v>#VALUE!</v>
      </c>
      <c r="AG12" s="162" t="str">
        <f>IF(COUNTA(E12:F12:H12)&lt;3,"",(IF(AB12=TRUE,$AB$5,IF(AC12=TRUE,$AC$5,IF(AD12=TRUE,$AD$5,IF(AE12=TRUE,$AE$5,IF(AF12=TRUE,$AF$5,"Aucune")))))))</f>
        <v/>
      </c>
      <c r="AH12" s="158" t="e">
        <f t="shared" si="22"/>
        <v>#VALUE!</v>
      </c>
      <c r="AI12" s="158" t="e">
        <f t="shared" si="23"/>
        <v>#VALUE!</v>
      </c>
      <c r="AJ12" s="158" t="e">
        <f t="shared" si="24"/>
        <v>#VALUE!</v>
      </c>
      <c r="AK12" s="158" t="e">
        <f t="shared" si="25"/>
        <v>#VALUE!</v>
      </c>
      <c r="AL12" s="158" t="e">
        <f t="shared" si="26"/>
        <v>#VALUE!</v>
      </c>
      <c r="AM12" s="162" t="str">
        <f>IF(COUNTA(E12:F12:H12)&lt;3,"",(IF(AH12=TRUE,$AH$5,IF(AI12=TRUE,$AI$5,IF(AJ12=TRUE,$AJ$5,IF(AK12=TRUE,$AK$5,IF(AL12=TRUE,$AL$5,"Aucune")))))))</f>
        <v/>
      </c>
      <c r="AN12" s="158" t="e">
        <f t="shared" si="27"/>
        <v>#VALUE!</v>
      </c>
      <c r="AO12" s="158" t="e">
        <f t="shared" si="28"/>
        <v>#VALUE!</v>
      </c>
      <c r="AP12" s="158" t="e">
        <f t="shared" si="29"/>
        <v>#VALUE!</v>
      </c>
      <c r="AQ12" s="162" t="str">
        <f>IF(COUNTA(E12:F12:H12)&lt;3,"",(IF(AN12=TRUE,$AN$5,IF(AO12=TRUE,$AO$5,IF(AP12=TRUE,$AP$5,"Aucune action requise")))))</f>
        <v/>
      </c>
      <c r="AR12" s="158" t="e">
        <f t="shared" si="30"/>
        <v>#VALUE!</v>
      </c>
      <c r="AS12" s="158" t="e">
        <f t="shared" si="31"/>
        <v>#VALUE!</v>
      </c>
      <c r="AT12" s="158" t="e">
        <f t="shared" si="32"/>
        <v>#VALUE!</v>
      </c>
      <c r="AU12" s="158" t="e">
        <f t="shared" si="33"/>
        <v>#VALUE!</v>
      </c>
      <c r="AV12" s="162" t="str">
        <f>IF(COUNTA(E12:F12:H12)&lt;3,"",(IF(AR12=TRUE,$AR$5,IF(AS12=TRUE,$AS$5,IF(AT12=TRUE,$AT$5,IF(AU12=TRUE,$AU$5,"Aucun"))))))</f>
        <v/>
      </c>
      <c r="AW12" s="163"/>
      <c r="AX12" s="313"/>
      <c r="AY12" s="67"/>
    </row>
    <row r="13" spans="1:51" s="57" customFormat="1" ht="114" customHeight="1" x14ac:dyDescent="0.35">
      <c r="A13" s="56"/>
      <c r="B13" s="378" t="s">
        <v>198</v>
      </c>
      <c r="C13" s="386" t="s">
        <v>442</v>
      </c>
      <c r="D13" s="258"/>
      <c r="E13" s="258"/>
      <c r="F13" s="277"/>
      <c r="G13" s="277"/>
      <c r="H13" s="295"/>
      <c r="I13" s="295"/>
      <c r="J13" s="157" t="str">
        <f t="shared" si="3"/>
        <v/>
      </c>
      <c r="K13" s="158">
        <f t="shared" si="4"/>
        <v>0</v>
      </c>
      <c r="L13" s="158" t="b">
        <f t="shared" si="5"/>
        <v>0</v>
      </c>
      <c r="M13" s="158" t="b">
        <f t="shared" si="6"/>
        <v>0</v>
      </c>
      <c r="N13" s="158" t="b">
        <f t="shared" si="7"/>
        <v>0</v>
      </c>
      <c r="O13" s="158" t="b">
        <f t="shared" si="8"/>
        <v>0</v>
      </c>
      <c r="P13" s="158" t="b">
        <f t="shared" si="9"/>
        <v>0</v>
      </c>
      <c r="Q13" s="158" t="b">
        <f t="shared" si="10"/>
        <v>0</v>
      </c>
      <c r="R13" s="158" t="b">
        <f t="shared" si="11"/>
        <v>0</v>
      </c>
      <c r="S13" s="159" t="str">
        <f t="shared" si="0"/>
        <v/>
      </c>
      <c r="T13" s="160" t="str">
        <f t="shared" si="1"/>
        <v/>
      </c>
      <c r="U13" s="161" t="e">
        <f t="shared" si="2"/>
        <v>#VALUE!</v>
      </c>
      <c r="V13" s="158" t="e">
        <f t="shared" si="12"/>
        <v>#VALUE!</v>
      </c>
      <c r="W13" s="158" t="e">
        <f t="shared" si="13"/>
        <v>#VALUE!</v>
      </c>
      <c r="X13" s="158" t="e">
        <f t="shared" si="14"/>
        <v>#VALUE!</v>
      </c>
      <c r="Y13" s="158" t="e">
        <f t="shared" si="15"/>
        <v>#VALUE!</v>
      </c>
      <c r="Z13" s="158" t="e">
        <f t="shared" si="16"/>
        <v>#VALUE!</v>
      </c>
      <c r="AA13" s="162" t="str">
        <f>IF(COUNTA(E13:F13:H13)&lt;3,"",(IF(V13=TRUE,$V$5,IF(W13=TRUE,$W$5,IF(X13=TRUE,$X$5,IF(Y13=TRUE,$Y$5,"Non"))))))</f>
        <v/>
      </c>
      <c r="AB13" s="158" t="e">
        <f t="shared" si="17"/>
        <v>#VALUE!</v>
      </c>
      <c r="AC13" s="158" t="e">
        <f t="shared" si="18"/>
        <v>#VALUE!</v>
      </c>
      <c r="AD13" s="158" t="e">
        <f t="shared" si="19"/>
        <v>#VALUE!</v>
      </c>
      <c r="AE13" s="158" t="e">
        <f t="shared" si="20"/>
        <v>#VALUE!</v>
      </c>
      <c r="AF13" s="158" t="e">
        <f t="shared" si="21"/>
        <v>#VALUE!</v>
      </c>
      <c r="AG13" s="162" t="str">
        <f>IF(COUNTA(E13:F13:H13)&lt;3,"",(IF(AB13=TRUE,$AB$5,IF(AC13=TRUE,$AC$5,IF(AD13=TRUE,$AD$5,IF(AE13=TRUE,$AE$5,IF(AF13=TRUE,$AF$5,"Aucune")))))))</f>
        <v/>
      </c>
      <c r="AH13" s="158" t="e">
        <f t="shared" si="22"/>
        <v>#VALUE!</v>
      </c>
      <c r="AI13" s="158" t="e">
        <f t="shared" si="23"/>
        <v>#VALUE!</v>
      </c>
      <c r="AJ13" s="158" t="e">
        <f t="shared" si="24"/>
        <v>#VALUE!</v>
      </c>
      <c r="AK13" s="158" t="e">
        <f t="shared" si="25"/>
        <v>#VALUE!</v>
      </c>
      <c r="AL13" s="158" t="e">
        <f t="shared" si="26"/>
        <v>#VALUE!</v>
      </c>
      <c r="AM13" s="162" t="str">
        <f>IF(COUNTA(E13:F13:H13)&lt;3,"",(IF(AH13=TRUE,$AH$5,IF(AI13=TRUE,$AI$5,IF(AJ13=TRUE,$AJ$5,IF(AK13=TRUE,$AK$5,IF(AL13=TRUE,$AL$5,"Aucune")))))))</f>
        <v/>
      </c>
      <c r="AN13" s="158" t="e">
        <f t="shared" si="27"/>
        <v>#VALUE!</v>
      </c>
      <c r="AO13" s="158" t="e">
        <f t="shared" si="28"/>
        <v>#VALUE!</v>
      </c>
      <c r="AP13" s="158" t="e">
        <f t="shared" si="29"/>
        <v>#VALUE!</v>
      </c>
      <c r="AQ13" s="162" t="str">
        <f>IF(COUNTA(E13:F13:H13)&lt;3,"",(IF(AN13=TRUE,$AN$5,IF(AO13=TRUE,$AO$5,IF(AP13=TRUE,$AP$5,"Aucune action requise")))))</f>
        <v/>
      </c>
      <c r="AR13" s="158" t="e">
        <f t="shared" si="30"/>
        <v>#VALUE!</v>
      </c>
      <c r="AS13" s="158" t="e">
        <f t="shared" si="31"/>
        <v>#VALUE!</v>
      </c>
      <c r="AT13" s="158" t="e">
        <f t="shared" si="32"/>
        <v>#VALUE!</v>
      </c>
      <c r="AU13" s="158" t="e">
        <f t="shared" si="33"/>
        <v>#VALUE!</v>
      </c>
      <c r="AV13" s="162" t="str">
        <f>IF(COUNTA(E13:F13:H13)&lt;3,"",(IF(AR13=TRUE,$AR$5,IF(AS13=TRUE,$AS$5,IF(AT13=TRUE,$AT$5,IF(AU13=TRUE,$AU$5,"Aucun"))))))</f>
        <v/>
      </c>
      <c r="AW13" s="163"/>
      <c r="AX13" s="313"/>
      <c r="AY13" s="67"/>
    </row>
    <row r="14" spans="1:51" s="57" customFormat="1" ht="114" customHeight="1" x14ac:dyDescent="0.35">
      <c r="A14" s="56"/>
      <c r="B14" s="378" t="s">
        <v>199</v>
      </c>
      <c r="C14" s="386" t="s">
        <v>444</v>
      </c>
      <c r="D14" s="258"/>
      <c r="E14" s="258"/>
      <c r="F14" s="277"/>
      <c r="G14" s="277"/>
      <c r="H14" s="295"/>
      <c r="I14" s="295"/>
      <c r="J14" s="157" t="str">
        <f t="shared" si="3"/>
        <v/>
      </c>
      <c r="K14" s="158">
        <f t="shared" si="4"/>
        <v>0</v>
      </c>
      <c r="L14" s="158" t="b">
        <f t="shared" si="5"/>
        <v>0</v>
      </c>
      <c r="M14" s="158" t="b">
        <f t="shared" si="6"/>
        <v>0</v>
      </c>
      <c r="N14" s="158" t="b">
        <f t="shared" si="7"/>
        <v>0</v>
      </c>
      <c r="O14" s="158" t="b">
        <f t="shared" si="8"/>
        <v>0</v>
      </c>
      <c r="P14" s="158" t="b">
        <f t="shared" si="9"/>
        <v>0</v>
      </c>
      <c r="Q14" s="158" t="b">
        <f t="shared" si="10"/>
        <v>0</v>
      </c>
      <c r="R14" s="158" t="b">
        <f t="shared" si="11"/>
        <v>0</v>
      </c>
      <c r="S14" s="159" t="str">
        <f t="shared" si="0"/>
        <v/>
      </c>
      <c r="T14" s="160" t="str">
        <f t="shared" si="1"/>
        <v/>
      </c>
      <c r="U14" s="161" t="e">
        <f t="shared" si="2"/>
        <v>#VALUE!</v>
      </c>
      <c r="V14" s="158" t="e">
        <f t="shared" si="12"/>
        <v>#VALUE!</v>
      </c>
      <c r="W14" s="158" t="e">
        <f t="shared" si="13"/>
        <v>#VALUE!</v>
      </c>
      <c r="X14" s="158" t="e">
        <f t="shared" si="14"/>
        <v>#VALUE!</v>
      </c>
      <c r="Y14" s="158" t="e">
        <f t="shared" si="15"/>
        <v>#VALUE!</v>
      </c>
      <c r="Z14" s="158" t="e">
        <f t="shared" si="16"/>
        <v>#VALUE!</v>
      </c>
      <c r="AA14" s="162" t="str">
        <f>IF(COUNTA(E14:F14:H14)&lt;3,"",(IF(V14=TRUE,$V$5,IF(W14=TRUE,$W$5,IF(X14=TRUE,$X$5,IF(Y14=TRUE,$Y$5,"Non"))))))</f>
        <v/>
      </c>
      <c r="AB14" s="158" t="e">
        <f t="shared" si="17"/>
        <v>#VALUE!</v>
      </c>
      <c r="AC14" s="158" t="e">
        <f t="shared" si="18"/>
        <v>#VALUE!</v>
      </c>
      <c r="AD14" s="158" t="e">
        <f t="shared" si="19"/>
        <v>#VALUE!</v>
      </c>
      <c r="AE14" s="158" t="e">
        <f t="shared" si="20"/>
        <v>#VALUE!</v>
      </c>
      <c r="AF14" s="158" t="e">
        <f t="shared" si="21"/>
        <v>#VALUE!</v>
      </c>
      <c r="AG14" s="162" t="str">
        <f>IF(COUNTA(E14:F14:H14)&lt;3,"",(IF(AB14=TRUE,$AB$5,IF(AC14=TRUE,$AC$5,IF(AD14=TRUE,$AD$5,IF(AE14=TRUE,$AE$5,IF(AF14=TRUE,$AF$5,"Aucune")))))))</f>
        <v/>
      </c>
      <c r="AH14" s="158" t="e">
        <f t="shared" si="22"/>
        <v>#VALUE!</v>
      </c>
      <c r="AI14" s="158" t="e">
        <f t="shared" si="23"/>
        <v>#VALUE!</v>
      </c>
      <c r="AJ14" s="158" t="e">
        <f t="shared" si="24"/>
        <v>#VALUE!</v>
      </c>
      <c r="AK14" s="158" t="e">
        <f t="shared" si="25"/>
        <v>#VALUE!</v>
      </c>
      <c r="AL14" s="158" t="e">
        <f t="shared" si="26"/>
        <v>#VALUE!</v>
      </c>
      <c r="AM14" s="162" t="str">
        <f>IF(COUNTA(E14:F14:H14)&lt;3,"",(IF(AH14=TRUE,$AH$5,IF(AI14=TRUE,$AI$5,IF(AJ14=TRUE,$AJ$5,IF(AK14=TRUE,$AK$5,IF(AL14=TRUE,$AL$5,"Aucune")))))))</f>
        <v/>
      </c>
      <c r="AN14" s="158" t="e">
        <f t="shared" si="27"/>
        <v>#VALUE!</v>
      </c>
      <c r="AO14" s="158" t="e">
        <f t="shared" si="28"/>
        <v>#VALUE!</v>
      </c>
      <c r="AP14" s="158" t="e">
        <f t="shared" si="29"/>
        <v>#VALUE!</v>
      </c>
      <c r="AQ14" s="162" t="str">
        <f>IF(COUNTA(E14:F14:H14)&lt;3,"",(IF(AN14=TRUE,$AN$5,IF(AO14=TRUE,$AO$5,IF(AP14=TRUE,$AP$5,"Aucune action requise")))))</f>
        <v/>
      </c>
      <c r="AR14" s="158" t="e">
        <f t="shared" si="30"/>
        <v>#VALUE!</v>
      </c>
      <c r="AS14" s="158" t="e">
        <f t="shared" si="31"/>
        <v>#VALUE!</v>
      </c>
      <c r="AT14" s="158" t="e">
        <f t="shared" si="32"/>
        <v>#VALUE!</v>
      </c>
      <c r="AU14" s="158" t="e">
        <f t="shared" si="33"/>
        <v>#VALUE!</v>
      </c>
      <c r="AV14" s="162" t="str">
        <f>IF(COUNTA(E14:F14:H14)&lt;3,"",(IF(AR14=TRUE,$AR$5,IF(AS14=TRUE,$AS$5,IF(AT14=TRUE,$AT$5,IF(AU14=TRUE,$AU$5,"Aucun"))))))</f>
        <v/>
      </c>
      <c r="AW14" s="163"/>
      <c r="AX14" s="313"/>
      <c r="AY14" s="67"/>
    </row>
    <row r="15" spans="1:51" ht="114" customHeight="1" thickBot="1" x14ac:dyDescent="0.3">
      <c r="B15" s="376" t="s">
        <v>200</v>
      </c>
      <c r="C15" s="382" t="s">
        <v>443</v>
      </c>
      <c r="D15" s="262"/>
      <c r="E15" s="262"/>
      <c r="F15" s="280"/>
      <c r="G15" s="280"/>
      <c r="H15" s="298"/>
      <c r="I15" s="298"/>
      <c r="J15" s="207" t="str">
        <f t="shared" si="3"/>
        <v/>
      </c>
      <c r="K15" s="215">
        <f>E15*10+F15</f>
        <v>0</v>
      </c>
      <c r="L15" s="215" t="b">
        <f>OR(K15=31)</f>
        <v>0</v>
      </c>
      <c r="M15" s="215" t="b">
        <f>OR(K15=21,K15=32)</f>
        <v>0</v>
      </c>
      <c r="N15" s="215" t="b">
        <f>OR(K15=22,K15=33)</f>
        <v>0</v>
      </c>
      <c r="O15" s="215" t="b">
        <f>OR(K15=11,K15=12)</f>
        <v>0</v>
      </c>
      <c r="P15" s="215" t="b">
        <f>OR(K15=23,K15=34)</f>
        <v>0</v>
      </c>
      <c r="Q15" s="215" t="b">
        <f>OR(K15=13,K15=14,K15=24)</f>
        <v>0</v>
      </c>
      <c r="R15" s="215" t="b">
        <f>OR(K15=1,K15=2,K15=3,K15=4)</f>
        <v>0</v>
      </c>
      <c r="S15" s="216" t="str">
        <f t="shared" si="0"/>
        <v/>
      </c>
      <c r="T15" s="217" t="str">
        <f t="shared" si="1"/>
        <v/>
      </c>
      <c r="U15" s="218" t="e">
        <f t="shared" si="2"/>
        <v>#VALUE!</v>
      </c>
      <c r="V15" s="215" t="e">
        <f>OR(U15=61,U15=62,U15=63)</f>
        <v>#VALUE!</v>
      </c>
      <c r="W15" s="215" t="e">
        <f>OR(U15=51,U15=52)</f>
        <v>#VALUE!</v>
      </c>
      <c r="X15" s="215" t="e">
        <f>OR(U15=31,U15=41,U15=42,U15=53)</f>
        <v>#VALUE!</v>
      </c>
      <c r="Y15" s="215" t="e">
        <f>OR(U15=21,U15=32)</f>
        <v>#VALUE!</v>
      </c>
      <c r="Z15" s="215" t="e">
        <f>AND(V15=FALSE,W15=FALSE,X15=FALSE,Y15=FALSE)</f>
        <v>#VALUE!</v>
      </c>
      <c r="AA15" s="219" t="str">
        <f>IF(COUNTA(E15:F15:H15)&lt;3,"",(IF(V15=TRUE,$V$5,IF(W15=TRUE,$W$5,IF(X15=TRUE,$X$5,IF(Y15=TRUE,$Y$5,"Non"))))))</f>
        <v/>
      </c>
      <c r="AB15" s="215" t="e">
        <f>OR(U15=61,U15=62,U15=51,U15=52)</f>
        <v>#VALUE!</v>
      </c>
      <c r="AC15" s="215" t="e">
        <f>OR(U15=41,U15=42)</f>
        <v>#VALUE!</v>
      </c>
      <c r="AD15" s="215" t="e">
        <f>OR(U15=31,U15=32,U15=63,U15=64,U15=53,U15=54,)</f>
        <v>#VALUE!</v>
      </c>
      <c r="AE15" s="215" t="e">
        <f>OR(U15=21,U15=22,)</f>
        <v>#VALUE!</v>
      </c>
      <c r="AF15" s="215" t="e">
        <f>OR(U15=11,U15=12,U15=13,U15=23,)</f>
        <v>#VALUE!</v>
      </c>
      <c r="AG15" s="219" t="str">
        <f>IF(COUNTA(E15:F15:H15)&lt;3,"",(IF(AB15=TRUE,$AB$5,IF(AC15=TRUE,$AC$5,IF(AD15=TRUE,$AD$5,IF(AE15=TRUE,$AE$5,IF(AF15=TRUE,$AF$5,"Aucune")))))))</f>
        <v/>
      </c>
      <c r="AH15" s="215" t="e">
        <f>OR(U15=62,U15=52,U15=42)</f>
        <v>#VALUE!</v>
      </c>
      <c r="AI15" s="215" t="e">
        <f>OR(U15=63,U15=53,U15=43,U15=64,U15=54)</f>
        <v>#VALUE!</v>
      </c>
      <c r="AJ15" s="215" t="e">
        <f>OR(U15=61,U15=51,U15=41)</f>
        <v>#VALUE!</v>
      </c>
      <c r="AK15" s="215" t="e">
        <f>OR(U15=44,U15=32,U15=33,U15=34)</f>
        <v>#VALUE!</v>
      </c>
      <c r="AL15" s="215" t="e">
        <f>OR(U15=22,U15=23,U15=24,U15=12,U15=13,U15=14)</f>
        <v>#VALUE!</v>
      </c>
      <c r="AM15" s="219" t="str">
        <f>IF(COUNTA(E15:F15:H15)&lt;3,"",(IF(AH15=TRUE,$AH$5,IF(AI15=TRUE,$AI$5,IF(AJ15=TRUE,$AJ$5,IF(AK15=TRUE,$AK$5,IF(AL15=TRUE,$AL$5,"Aucune")))))))</f>
        <v/>
      </c>
      <c r="AN15" s="215" t="e">
        <f>OR(U15=61,U15=62,U15=63,U15=51,U15=52,U15=53)</f>
        <v>#VALUE!</v>
      </c>
      <c r="AO15" s="215" t="e">
        <f>OR(U15=41,U15=42,U15=43,U15=31,U15=32,U15=33)</f>
        <v>#VALUE!</v>
      </c>
      <c r="AP15" s="215" t="e">
        <f>OR(U15=21,U15=22,U15=23,U15=11,U15=12,U15=13)</f>
        <v>#VALUE!</v>
      </c>
      <c r="AQ15" s="219" t="str">
        <f>IF(COUNTA(E15:F15:H15)&lt;3,"",(IF(AN15=TRUE,$AN$5,IF(AO15=TRUE,$AO$5,IF(AP15=TRUE,$AP$5,"Aucune action requise")))))</f>
        <v/>
      </c>
      <c r="AR15" s="215" t="e">
        <f>OR(U15=61,U15=51,U15=41,U15=31,U15=21)</f>
        <v>#VALUE!</v>
      </c>
      <c r="AS15" s="215" t="e">
        <f>OR(U15=62,U15=52,U15=42,U15=32,U15=22,U15=63,U15=53)</f>
        <v>#VALUE!</v>
      </c>
      <c r="AT15" s="215" t="e">
        <f>OR(U15=43,U15=33,U15=23,U15=34,U15=24)</f>
        <v>#VALUE!</v>
      </c>
      <c r="AU15" s="215" t="e">
        <f>OR(U15=64,U15=54,U15=44)</f>
        <v>#VALUE!</v>
      </c>
      <c r="AV15" s="219" t="str">
        <f>IF(COUNTA(E15:F15:H15)&lt;3,"",(IF(AR15=TRUE,$AR$5,IF(AS15=TRUE,$AS$5,IF(AT15=TRUE,$AT$5,IF(AU15=TRUE,$AU$5,"Aucun"))))))</f>
        <v/>
      </c>
      <c r="AW15" s="220"/>
      <c r="AX15" s="316"/>
      <c r="AY15" s="166"/>
    </row>
    <row r="16" spans="1:51" ht="114" customHeight="1" x14ac:dyDescent="0.25">
      <c r="B16" s="377" t="s">
        <v>201</v>
      </c>
      <c r="C16" s="395" t="s">
        <v>520</v>
      </c>
      <c r="D16" s="257"/>
      <c r="E16" s="257"/>
      <c r="F16" s="276"/>
      <c r="G16" s="276"/>
      <c r="H16" s="294"/>
      <c r="I16" s="294"/>
      <c r="J16" s="214" t="str">
        <f t="shared" si="3"/>
        <v/>
      </c>
      <c r="K16" s="201">
        <f>E16*10+F16</f>
        <v>0</v>
      </c>
      <c r="L16" s="201" t="b">
        <f>OR(K16=31)</f>
        <v>0</v>
      </c>
      <c r="M16" s="201" t="b">
        <f>OR(K16=21,K16=32)</f>
        <v>0</v>
      </c>
      <c r="N16" s="201" t="b">
        <f>OR(K16=22,K16=33)</f>
        <v>0</v>
      </c>
      <c r="O16" s="201" t="b">
        <f>OR(K16=11,K16=12)</f>
        <v>0</v>
      </c>
      <c r="P16" s="201" t="b">
        <f>OR(K16=23,K16=34)</f>
        <v>0</v>
      </c>
      <c r="Q16" s="201" t="b">
        <f>OR(K16=13,K16=14,K16=24)</f>
        <v>0</v>
      </c>
      <c r="R16" s="201" t="b">
        <f>OR(K16=1,K16=2,K16=3,K16=4)</f>
        <v>0</v>
      </c>
      <c r="S16" s="202" t="str">
        <f t="shared" si="0"/>
        <v/>
      </c>
      <c r="T16" s="203" t="str">
        <f t="shared" si="1"/>
        <v/>
      </c>
      <c r="U16" s="204" t="e">
        <f t="shared" si="2"/>
        <v>#VALUE!</v>
      </c>
      <c r="V16" s="201" t="e">
        <f>OR(U16=61,U16=62,U16=63)</f>
        <v>#VALUE!</v>
      </c>
      <c r="W16" s="201" t="e">
        <f>OR(U16=51,U16=52)</f>
        <v>#VALUE!</v>
      </c>
      <c r="X16" s="201" t="e">
        <f>OR(U16=31,U16=41,U16=42,U16=53)</f>
        <v>#VALUE!</v>
      </c>
      <c r="Y16" s="201" t="e">
        <f>OR(U16=21,U16=32)</f>
        <v>#VALUE!</v>
      </c>
      <c r="Z16" s="201" t="e">
        <f>AND(V16=FALSE,W16=FALSE,X16=FALSE,Y16=FALSE)</f>
        <v>#VALUE!</v>
      </c>
      <c r="AA16" s="205" t="str">
        <f>IF(COUNTA(E16:F16:H16)&lt;3,"",(IF(V16=TRUE,$V$5,IF(W16=TRUE,$W$5,IF(X16=TRUE,$X$5,IF(Y16=TRUE,$Y$5,"Non"))))))</f>
        <v/>
      </c>
      <c r="AB16" s="201" t="e">
        <f>OR(U16=61,U16=62,U16=51,U16=52)</f>
        <v>#VALUE!</v>
      </c>
      <c r="AC16" s="201" t="e">
        <f>OR(U16=41,U16=42)</f>
        <v>#VALUE!</v>
      </c>
      <c r="AD16" s="201" t="e">
        <f>OR(U16=31,U16=32,U16=63,U16=64,U16=53,U16=54,)</f>
        <v>#VALUE!</v>
      </c>
      <c r="AE16" s="201" t="e">
        <f>OR(U16=21,U16=22,)</f>
        <v>#VALUE!</v>
      </c>
      <c r="AF16" s="201" t="e">
        <f>OR(U16=11,U16=12,U16=13,U16=23,)</f>
        <v>#VALUE!</v>
      </c>
      <c r="AG16" s="205" t="str">
        <f>IF(COUNTA(E16:F16:H16)&lt;3,"",(IF(AB16=TRUE,$AB$5,IF(AC16=TRUE,$AC$5,IF(AD16=TRUE,$AD$5,IF(AE16=TRUE,$AE$5,IF(AF16=TRUE,$AF$5,"Aucune")))))))</f>
        <v/>
      </c>
      <c r="AH16" s="201" t="e">
        <f>OR(U16=62,U16=52,U16=42)</f>
        <v>#VALUE!</v>
      </c>
      <c r="AI16" s="201" t="e">
        <f>OR(U16=63,U16=53,U16=43,U16=64,U16=54)</f>
        <v>#VALUE!</v>
      </c>
      <c r="AJ16" s="201" t="e">
        <f>OR(U16=61,U16=51,U16=41)</f>
        <v>#VALUE!</v>
      </c>
      <c r="AK16" s="201" t="e">
        <f>OR(U16=44,U16=32,U16=33,U16=34)</f>
        <v>#VALUE!</v>
      </c>
      <c r="AL16" s="201" t="e">
        <f>OR(U16=22,U16=23,U16=24,U16=12,U16=13,U16=14)</f>
        <v>#VALUE!</v>
      </c>
      <c r="AM16" s="205" t="str">
        <f>IF(COUNTA(E16:F16:H16)&lt;3,"",(IF(AH16=TRUE,$AH$5,IF(AI16=TRUE,$AI$5,IF(AJ16=TRUE,$AJ$5,IF(AK16=TRUE,$AK$5,IF(AL16=TRUE,$AL$5,"Aucune")))))))</f>
        <v/>
      </c>
      <c r="AN16" s="201" t="e">
        <f>OR(U16=61,U16=62,U16=63,U16=51,U16=52,U16=53)</f>
        <v>#VALUE!</v>
      </c>
      <c r="AO16" s="201" t="e">
        <f>OR(U16=41,U16=42,U16=43,U16=31,U16=32,U16=33)</f>
        <v>#VALUE!</v>
      </c>
      <c r="AP16" s="201" t="e">
        <f>OR(U16=21,U16=22,U16=23,U16=11,U16=12,U16=13)</f>
        <v>#VALUE!</v>
      </c>
      <c r="AQ16" s="205" t="str">
        <f>IF(COUNTA(E16:F16:H16)&lt;3,"",(IF(AN16=TRUE,$AN$5,IF(AO16=TRUE,$AO$5,IF(AP16=TRUE,$AP$5,"Aucune action requise")))))</f>
        <v/>
      </c>
      <c r="AR16" s="201" t="e">
        <f>OR(U16=61,U16=51,U16=41,U16=31,U16=21)</f>
        <v>#VALUE!</v>
      </c>
      <c r="AS16" s="201" t="e">
        <f>OR(U16=62,U16=52,U16=42,U16=32,U16=22,U16=63,U16=53)</f>
        <v>#VALUE!</v>
      </c>
      <c r="AT16" s="201" t="e">
        <f>OR(U16=43,U16=33,U16=23,U16=34,U16=24)</f>
        <v>#VALUE!</v>
      </c>
      <c r="AU16" s="201" t="e">
        <f>OR(U16=64,U16=54,U16=44)</f>
        <v>#VALUE!</v>
      </c>
      <c r="AV16" s="205" t="str">
        <f>IF(COUNTA(E16:F16:H16)&lt;3,"",(IF(AR16=TRUE,$AR$5,IF(AS16=TRUE,$AS$5,IF(AT16=TRUE,$AT$5,IF(AU16=TRUE,$AU$5,"Aucun"))))))</f>
        <v/>
      </c>
      <c r="AW16" s="206"/>
      <c r="AX16" s="312"/>
      <c r="AY16" s="66"/>
    </row>
    <row r="17" spans="2:51" ht="114" customHeight="1" x14ac:dyDescent="0.25">
      <c r="B17" s="374" t="s">
        <v>202</v>
      </c>
      <c r="C17" s="380" t="s">
        <v>521</v>
      </c>
      <c r="D17" s="255"/>
      <c r="E17" s="255"/>
      <c r="F17" s="273"/>
      <c r="G17" s="273"/>
      <c r="H17" s="291"/>
      <c r="I17" s="291"/>
      <c r="J17" s="157" t="str">
        <f t="shared" si="3"/>
        <v/>
      </c>
      <c r="K17" s="137">
        <f>E17*10+F17</f>
        <v>0</v>
      </c>
      <c r="L17" s="137" t="b">
        <f>OR(K17=31)</f>
        <v>0</v>
      </c>
      <c r="M17" s="137" t="b">
        <f>OR(K17=21,K17=32)</f>
        <v>0</v>
      </c>
      <c r="N17" s="137" t="b">
        <f>OR(K17=22,K17=33)</f>
        <v>0</v>
      </c>
      <c r="O17" s="137" t="b">
        <f>OR(K17=11,K17=12)</f>
        <v>0</v>
      </c>
      <c r="P17" s="137" t="b">
        <f>OR(K17=23,K17=34)</f>
        <v>0</v>
      </c>
      <c r="Q17" s="137" t="b">
        <f>OR(K17=13,K17=14,K17=24)</f>
        <v>0</v>
      </c>
      <c r="R17" s="137" t="b">
        <f>OR(K17=1,K17=2,K17=3,K17=4)</f>
        <v>0</v>
      </c>
      <c r="S17" s="138" t="str">
        <f t="shared" si="0"/>
        <v/>
      </c>
      <c r="T17" s="139" t="str">
        <f t="shared" si="1"/>
        <v/>
      </c>
      <c r="U17" s="140" t="e">
        <f t="shared" si="2"/>
        <v>#VALUE!</v>
      </c>
      <c r="V17" s="137" t="e">
        <f>OR(U17=61,U17=62,U17=63)</f>
        <v>#VALUE!</v>
      </c>
      <c r="W17" s="137" t="e">
        <f>OR(U17=51,U17=52)</f>
        <v>#VALUE!</v>
      </c>
      <c r="X17" s="137" t="e">
        <f>OR(U17=31,U17=41,U17=42,U17=53)</f>
        <v>#VALUE!</v>
      </c>
      <c r="Y17" s="137" t="e">
        <f>OR(U17=21,U17=32)</f>
        <v>#VALUE!</v>
      </c>
      <c r="Z17" s="137" t="e">
        <f>AND(V17=FALSE,W17=FALSE,X17=FALSE,Y17=FALSE)</f>
        <v>#VALUE!</v>
      </c>
      <c r="AA17" s="141" t="str">
        <f>IF(COUNTA(E17:F17:H17)&lt;3,"",(IF(V17=TRUE,$V$5,IF(W17=TRUE,$W$5,IF(X17=TRUE,$X$5,IF(Y17=TRUE,$Y$5,"Non"))))))</f>
        <v/>
      </c>
      <c r="AB17" s="137" t="e">
        <f>OR(U17=61,U17=62,U17=51,U17=52)</f>
        <v>#VALUE!</v>
      </c>
      <c r="AC17" s="137" t="e">
        <f>OR(U17=41,U17=42)</f>
        <v>#VALUE!</v>
      </c>
      <c r="AD17" s="137" t="e">
        <f>OR(U17=31,U17=32,U17=63,U17=64,U17=53,U17=54,)</f>
        <v>#VALUE!</v>
      </c>
      <c r="AE17" s="137" t="e">
        <f>OR(U17=21,U17=22,)</f>
        <v>#VALUE!</v>
      </c>
      <c r="AF17" s="137" t="e">
        <f>OR(U17=11,U17=12,U17=13,U17=23,)</f>
        <v>#VALUE!</v>
      </c>
      <c r="AG17" s="141" t="str">
        <f>IF(COUNTA(E17:F17:H17)&lt;3,"",(IF(AB17=TRUE,$AB$5,IF(AC17=TRUE,$AC$5,IF(AD17=TRUE,$AD$5,IF(AE17=TRUE,$AE$5,IF(AF17=TRUE,$AF$5,"Aucune")))))))</f>
        <v/>
      </c>
      <c r="AH17" s="137" t="e">
        <f>OR(U17=62,U17=52,U17=42)</f>
        <v>#VALUE!</v>
      </c>
      <c r="AI17" s="137" t="e">
        <f>OR(U17=63,U17=53,U17=43,U17=64,U17=54)</f>
        <v>#VALUE!</v>
      </c>
      <c r="AJ17" s="137" t="e">
        <f>OR(U17=61,U17=51,U17=41)</f>
        <v>#VALUE!</v>
      </c>
      <c r="AK17" s="137" t="e">
        <f>OR(U17=44,U17=32,U17=33,U17=34)</f>
        <v>#VALUE!</v>
      </c>
      <c r="AL17" s="137" t="e">
        <f>OR(U17=22,U17=23,U17=24,U17=12,U17=13,U17=14)</f>
        <v>#VALUE!</v>
      </c>
      <c r="AM17" s="141" t="str">
        <f>IF(COUNTA(E17:F17:H17)&lt;3,"",(IF(AH17=TRUE,$AH$5,IF(AI17=TRUE,$AI$5,IF(AJ17=TRUE,$AJ$5,IF(AK17=TRUE,$AK$5,IF(AL17=TRUE,$AL$5,"Aucune")))))))</f>
        <v/>
      </c>
      <c r="AN17" s="137" t="e">
        <f>OR(U17=61,U17=62,U17=63,U17=51,U17=52,U17=53)</f>
        <v>#VALUE!</v>
      </c>
      <c r="AO17" s="137" t="e">
        <f>OR(U17=41,U17=42,U17=43,U17=31,U17=32,U17=33)</f>
        <v>#VALUE!</v>
      </c>
      <c r="AP17" s="137" t="e">
        <f>OR(U17=21,U17=22,U17=23,U17=11,U17=12,U17=13)</f>
        <v>#VALUE!</v>
      </c>
      <c r="AQ17" s="141" t="str">
        <f>IF(COUNTA(E17:F17:H17)&lt;3,"",(IF(AN17=TRUE,$AN$5,IF(AO17=TRUE,$AO$5,IF(AP17=TRUE,$AP$5,"Aucune action requise")))))</f>
        <v/>
      </c>
      <c r="AR17" s="137" t="e">
        <f>OR(U17=61,U17=51,U17=41,U17=31,U17=21)</f>
        <v>#VALUE!</v>
      </c>
      <c r="AS17" s="137" t="e">
        <f>OR(U17=62,U17=52,U17=42,U17=32,U17=22,U17=63,U17=53)</f>
        <v>#VALUE!</v>
      </c>
      <c r="AT17" s="137" t="e">
        <f>OR(U17=43,U17=33,U17=23,U17=34,U17=24)</f>
        <v>#VALUE!</v>
      </c>
      <c r="AU17" s="137" t="e">
        <f>OR(U17=64,U17=54,U17=44)</f>
        <v>#VALUE!</v>
      </c>
      <c r="AV17" s="141" t="str">
        <f>IF(COUNTA(E17:F17:H17)&lt;3,"",(IF(AR17=TRUE,$AR$5,IF(AS17=TRUE,$AS$5,IF(AT17=TRUE,$AT$5,IF(AU17=TRUE,$AU$5,"Aucun"))))))</f>
        <v/>
      </c>
      <c r="AW17" s="142"/>
      <c r="AX17" s="309"/>
      <c r="AY17" s="70"/>
    </row>
    <row r="18" spans="2:51" ht="114" customHeight="1" thickBot="1" x14ac:dyDescent="0.3">
      <c r="B18" s="378" t="s">
        <v>203</v>
      </c>
      <c r="C18" s="386" t="s">
        <v>445</v>
      </c>
      <c r="D18" s="258"/>
      <c r="E18" s="258"/>
      <c r="F18" s="277"/>
      <c r="G18" s="277"/>
      <c r="H18" s="295"/>
      <c r="I18" s="295"/>
      <c r="J18" s="157" t="str">
        <f t="shared" si="3"/>
        <v/>
      </c>
      <c r="K18" s="158">
        <f>E18*10+F18</f>
        <v>0</v>
      </c>
      <c r="L18" s="158" t="b">
        <f>OR(K18=31)</f>
        <v>0</v>
      </c>
      <c r="M18" s="158" t="b">
        <f>OR(K18=21,K18=32)</f>
        <v>0</v>
      </c>
      <c r="N18" s="158" t="b">
        <f>OR(K18=22,K18=33)</f>
        <v>0</v>
      </c>
      <c r="O18" s="158" t="b">
        <f>OR(K18=11,K18=12)</f>
        <v>0</v>
      </c>
      <c r="P18" s="158" t="b">
        <f>OR(K18=23,K18=34)</f>
        <v>0</v>
      </c>
      <c r="Q18" s="158" t="b">
        <f>OR(K18=13,K18=14,K18=24)</f>
        <v>0</v>
      </c>
      <c r="R18" s="158" t="b">
        <f>OR(K18=1,K18=2,K18=3,K18=4)</f>
        <v>0</v>
      </c>
      <c r="S18" s="159" t="str">
        <f t="shared" si="0"/>
        <v/>
      </c>
      <c r="T18" s="160" t="str">
        <f t="shared" si="1"/>
        <v/>
      </c>
      <c r="U18" s="161" t="e">
        <f t="shared" si="2"/>
        <v>#VALUE!</v>
      </c>
      <c r="V18" s="158" t="e">
        <f>OR(U18=61,U18=62,U18=63)</f>
        <v>#VALUE!</v>
      </c>
      <c r="W18" s="158" t="e">
        <f>OR(U18=51,U18=52)</f>
        <v>#VALUE!</v>
      </c>
      <c r="X18" s="158" t="e">
        <f>OR(U18=31,U18=41,U18=42,U18=53)</f>
        <v>#VALUE!</v>
      </c>
      <c r="Y18" s="158" t="e">
        <f>OR(U18=21,U18=32)</f>
        <v>#VALUE!</v>
      </c>
      <c r="Z18" s="158" t="e">
        <f>AND(V18=FALSE,W18=FALSE,X18=FALSE,Y18=FALSE)</f>
        <v>#VALUE!</v>
      </c>
      <c r="AA18" s="162" t="str">
        <f>IF(COUNTA(E18:F18:H18)&lt;3,"",(IF(V18=TRUE,$V$5,IF(W18=TRUE,$W$5,IF(X18=TRUE,$X$5,IF(Y18=TRUE,$Y$5,"Non"))))))</f>
        <v/>
      </c>
      <c r="AB18" s="158" t="e">
        <f>OR(U18=61,U18=62,U18=51,U18=52)</f>
        <v>#VALUE!</v>
      </c>
      <c r="AC18" s="158" t="e">
        <f>OR(U18=41,U18=42)</f>
        <v>#VALUE!</v>
      </c>
      <c r="AD18" s="158" t="e">
        <f>OR(U18=31,U18=32,U18=63,U18=64,U18=53,U18=54,)</f>
        <v>#VALUE!</v>
      </c>
      <c r="AE18" s="158" t="e">
        <f>OR(U18=21,U18=22,)</f>
        <v>#VALUE!</v>
      </c>
      <c r="AF18" s="158" t="e">
        <f>OR(U18=11,U18=12,U18=13,U18=23,)</f>
        <v>#VALUE!</v>
      </c>
      <c r="AG18" s="162" t="str">
        <f>IF(COUNTA(E18:F18:H18)&lt;3,"",(IF(AB18=TRUE,$AB$5,IF(AC18=TRUE,$AC$5,IF(AD18=TRUE,$AD$5,IF(AE18=TRUE,$AE$5,IF(AF18=TRUE,$AF$5,"Aucune")))))))</f>
        <v/>
      </c>
      <c r="AH18" s="158" t="e">
        <f>OR(U18=62,U18=52,U18=42)</f>
        <v>#VALUE!</v>
      </c>
      <c r="AI18" s="158" t="e">
        <f>OR(U18=63,U18=53,U18=43,U18=64,U18=54)</f>
        <v>#VALUE!</v>
      </c>
      <c r="AJ18" s="158" t="e">
        <f>OR(U18=61,U18=51,U18=41)</f>
        <v>#VALUE!</v>
      </c>
      <c r="AK18" s="158" t="e">
        <f>OR(U18=44,U18=32,U18=33,U18=34)</f>
        <v>#VALUE!</v>
      </c>
      <c r="AL18" s="158" t="e">
        <f>OR(U18=22,U18=23,U18=24,U18=12,U18=13,U18=14)</f>
        <v>#VALUE!</v>
      </c>
      <c r="AM18" s="162" t="str">
        <f>IF(COUNTA(E18:F18:H18)&lt;3,"",(IF(AH18=TRUE,$AH$5,IF(AI18=TRUE,$AI$5,IF(AJ18=TRUE,$AJ$5,IF(AK18=TRUE,$AK$5,IF(AL18=TRUE,$AL$5,"Aucune")))))))</f>
        <v/>
      </c>
      <c r="AN18" s="158" t="e">
        <f>OR(U18=61,U18=62,U18=63,U18=51,U18=52,U18=53)</f>
        <v>#VALUE!</v>
      </c>
      <c r="AO18" s="158" t="e">
        <f>OR(U18=41,U18=42,U18=43,U18=31,U18=32,U18=33)</f>
        <v>#VALUE!</v>
      </c>
      <c r="AP18" s="158" t="e">
        <f>OR(U18=21,U18=22,U18=23,U18=11,U18=12,U18=13)</f>
        <v>#VALUE!</v>
      </c>
      <c r="AQ18" s="162" t="str">
        <f>IF(COUNTA(E18:F18:H18)&lt;3,"",(IF(AN18=TRUE,$AN$5,IF(AO18=TRUE,$AO$5,IF(AP18=TRUE,$AP$5,"Aucune action requise")))))</f>
        <v/>
      </c>
      <c r="AR18" s="158" t="e">
        <f>OR(U18=61,U18=51,U18=41,U18=31,U18=21)</f>
        <v>#VALUE!</v>
      </c>
      <c r="AS18" s="158" t="e">
        <f>OR(U18=62,U18=52,U18=42,U18=32,U18=22,U18=63,U18=53)</f>
        <v>#VALUE!</v>
      </c>
      <c r="AT18" s="158" t="e">
        <f>OR(U18=43,U18=33,U18=23,U18=34,U18=24)</f>
        <v>#VALUE!</v>
      </c>
      <c r="AU18" s="158" t="e">
        <f>OR(U18=64,U18=54,U18=44)</f>
        <v>#VALUE!</v>
      </c>
      <c r="AV18" s="162" t="str">
        <f>IF(COUNTA(E18:F18:H18)&lt;3,"",(IF(AR18=TRUE,$AR$5,IF(AS18=TRUE,$AS$5,IF(AT18=TRUE,$AT$5,IF(AU18=TRUE,$AU$5,"Aucun"))))))</f>
        <v/>
      </c>
      <c r="AW18" s="163"/>
      <c r="AX18" s="313"/>
      <c r="AY18" s="68"/>
    </row>
  </sheetData>
  <mergeCells count="8">
    <mergeCell ref="B2:AX2"/>
    <mergeCell ref="B6:AY6"/>
    <mergeCell ref="B3:AY3"/>
    <mergeCell ref="B4:C5"/>
    <mergeCell ref="D4:E4"/>
    <mergeCell ref="F4:G4"/>
    <mergeCell ref="H4:I4"/>
    <mergeCell ref="AX4:AY4"/>
  </mergeCells>
  <conditionalFormatting sqref="A4 I7:I14">
    <cfRule type="expression" dxfId="5359" priority="441" stopIfTrue="1">
      <formula>ISTEXT(A4)</formula>
    </cfRule>
    <cfRule type="expression" dxfId="5358" priority="442">
      <formula>FIND("Agir",B4)</formula>
    </cfRule>
    <cfRule type="expression" dxfId="5357" priority="443">
      <formula>FIND("Réagir",B4)</formula>
    </cfRule>
  </conditionalFormatting>
  <conditionalFormatting sqref="A4">
    <cfRule type="expression" dxfId="5356" priority="438" stopIfTrue="1">
      <formula>ISTEXT(A4)</formula>
    </cfRule>
    <cfRule type="expression" dxfId="5355" priority="439">
      <formula>FIND("Agir",B4)</formula>
    </cfRule>
    <cfRule type="expression" dxfId="5354" priority="440">
      <formula>FIND("Réagir",B4)</formula>
    </cfRule>
  </conditionalFormatting>
  <conditionalFormatting sqref="A4">
    <cfRule type="expression" dxfId="5353" priority="435" stopIfTrue="1">
      <formula>ISTEXT(A4)</formula>
    </cfRule>
    <cfRule type="expression" dxfId="5352" priority="436">
      <formula>FIND("Agir",B4)</formula>
    </cfRule>
    <cfRule type="expression" dxfId="5351" priority="437">
      <formula>FIND("Réagir",B4)</formula>
    </cfRule>
  </conditionalFormatting>
  <conditionalFormatting sqref="I7 AA7:AA14 AG7:AG14 AM7:AM14 AQ7:AQ14 AV7:AY14 I8:J14">
    <cfRule type="containsText" dxfId="5350" priority="432" stopIfTrue="1" operator="containsText" text="Première">
      <formula>NOT(ISERROR(SEARCH("Première",I7)))</formula>
    </cfRule>
    <cfRule type="containsText" dxfId="5349" priority="433" stopIfTrue="1" operator="containsText" text="Seconde">
      <formula>NOT(ISERROR(SEARCH("Seconde",I7)))</formula>
    </cfRule>
    <cfRule type="containsText" dxfId="5348" priority="434" stopIfTrue="1" operator="containsText" text="Terme">
      <formula>NOT(ISERROR(SEARCH("Terme",I7)))</formula>
    </cfRule>
  </conditionalFormatting>
  <conditionalFormatting sqref="F7:F14">
    <cfRule type="expression" dxfId="5347" priority="430" stopIfTrue="1">
      <formula>ISTEXT(F7)</formula>
    </cfRule>
    <cfRule type="expression" dxfId="5346" priority="431">
      <formula>FIND("Conforter",I7)</formula>
    </cfRule>
  </conditionalFormatting>
  <conditionalFormatting sqref="G7:G14">
    <cfRule type="expression" dxfId="5345" priority="427" stopIfTrue="1">
      <formula>ISTEXT(G7)</formula>
    </cfRule>
    <cfRule type="expression" dxfId="5344" priority="428">
      <formula>FIND("Agir",I7)</formula>
    </cfRule>
    <cfRule type="expression" dxfId="5343" priority="429">
      <formula>FIND("Réagir",I7)</formula>
    </cfRule>
  </conditionalFormatting>
  <conditionalFormatting sqref="G7:H14">
    <cfRule type="expression" dxfId="5342" priority="425" stopIfTrue="1">
      <formula>ISTEXT(G7)</formula>
    </cfRule>
    <cfRule type="expression" dxfId="5341" priority="426">
      <formula>FIND("Conforter",J7)</formula>
    </cfRule>
  </conditionalFormatting>
  <conditionalFormatting sqref="J8:J14">
    <cfRule type="containsText" dxfId="5340" priority="424" stopIfTrue="1" operator="containsText" text="Non">
      <formula>NOT(ISERROR(SEARCH("Non",J8)))</formula>
    </cfRule>
  </conditionalFormatting>
  <conditionalFormatting sqref="I9">
    <cfRule type="expression" dxfId="5339" priority="421" stopIfTrue="1">
      <formula>ISTEXT(I9)</formula>
    </cfRule>
    <cfRule type="expression" dxfId="5338" priority="422">
      <formula>FIND("Agir",J9)</formula>
    </cfRule>
    <cfRule type="expression" dxfId="5337" priority="423">
      <formula>FIND("Réagir",J9)</formula>
    </cfRule>
  </conditionalFormatting>
  <conditionalFormatting sqref="G9:H9">
    <cfRule type="expression" dxfId="5336" priority="419" stopIfTrue="1">
      <formula>ISTEXT(G9)</formula>
    </cfRule>
    <cfRule type="expression" dxfId="5335" priority="420">
      <formula>FIND("Conforter",J9)</formula>
    </cfRule>
  </conditionalFormatting>
  <conditionalFormatting sqref="I10">
    <cfRule type="expression" dxfId="5334" priority="416" stopIfTrue="1">
      <formula>ISTEXT(I10)</formula>
    </cfRule>
    <cfRule type="expression" dxfId="5333" priority="417">
      <formula>FIND("Agir",J10)</formula>
    </cfRule>
    <cfRule type="expression" dxfId="5332" priority="418">
      <formula>FIND("Réagir",J10)</formula>
    </cfRule>
  </conditionalFormatting>
  <conditionalFormatting sqref="G10:H10">
    <cfRule type="expression" dxfId="5331" priority="414" stopIfTrue="1">
      <formula>ISTEXT(G10)</formula>
    </cfRule>
    <cfRule type="expression" dxfId="5330" priority="415">
      <formula>FIND("Conforter",J10)</formula>
    </cfRule>
  </conditionalFormatting>
  <conditionalFormatting sqref="I11">
    <cfRule type="expression" dxfId="5329" priority="411" stopIfTrue="1">
      <formula>ISTEXT(I11)</formula>
    </cfRule>
    <cfRule type="expression" dxfId="5328" priority="412">
      <formula>FIND("Agir",J11)</formula>
    </cfRule>
    <cfRule type="expression" dxfId="5327" priority="413">
      <formula>FIND("Réagir",J11)</formula>
    </cfRule>
  </conditionalFormatting>
  <conditionalFormatting sqref="G11:H11">
    <cfRule type="expression" dxfId="5326" priority="409" stopIfTrue="1">
      <formula>ISTEXT(G11)</formula>
    </cfRule>
    <cfRule type="expression" dxfId="5325" priority="410">
      <formula>FIND("Conforter",J11)</formula>
    </cfRule>
  </conditionalFormatting>
  <conditionalFormatting sqref="I12">
    <cfRule type="expression" dxfId="5324" priority="406" stopIfTrue="1">
      <formula>ISTEXT(I12)</formula>
    </cfRule>
    <cfRule type="expression" dxfId="5323" priority="407">
      <formula>FIND("Agir",J12)</formula>
    </cfRule>
    <cfRule type="expression" dxfId="5322" priority="408">
      <formula>FIND("Réagir",J12)</formula>
    </cfRule>
  </conditionalFormatting>
  <conditionalFormatting sqref="G12:H12">
    <cfRule type="expression" dxfId="5321" priority="404" stopIfTrue="1">
      <formula>ISTEXT(G12)</formula>
    </cfRule>
    <cfRule type="expression" dxfId="5320" priority="405">
      <formula>FIND("Conforter",J12)</formula>
    </cfRule>
  </conditionalFormatting>
  <conditionalFormatting sqref="I13">
    <cfRule type="expression" dxfId="5319" priority="401" stopIfTrue="1">
      <formula>ISTEXT(I13)</formula>
    </cfRule>
    <cfRule type="expression" dxfId="5318" priority="402">
      <formula>FIND("Agir",J13)</formula>
    </cfRule>
    <cfRule type="expression" dxfId="5317" priority="403">
      <formula>FIND("Réagir",J13)</formula>
    </cfRule>
  </conditionalFormatting>
  <conditionalFormatting sqref="G13:H13">
    <cfRule type="expression" dxfId="5316" priority="399" stopIfTrue="1">
      <formula>ISTEXT(G13)</formula>
    </cfRule>
    <cfRule type="expression" dxfId="5315" priority="400">
      <formula>FIND("Conforter",J13)</formula>
    </cfRule>
  </conditionalFormatting>
  <conditionalFormatting sqref="I14">
    <cfRule type="expression" dxfId="5314" priority="396" stopIfTrue="1">
      <formula>ISTEXT(I14)</formula>
    </cfRule>
    <cfRule type="expression" dxfId="5313" priority="397">
      <formula>FIND("Agir",J14)</formula>
    </cfRule>
    <cfRule type="expression" dxfId="5312" priority="398">
      <formula>FIND("Réagir",J14)</formula>
    </cfRule>
  </conditionalFormatting>
  <conditionalFormatting sqref="G14:H14">
    <cfRule type="expression" dxfId="5311" priority="394" stopIfTrue="1">
      <formula>ISTEXT(G14)</formula>
    </cfRule>
    <cfRule type="expression" dxfId="5310" priority="395">
      <formula>FIND("Conforter",J14)</formula>
    </cfRule>
  </conditionalFormatting>
  <conditionalFormatting sqref="I8">
    <cfRule type="expression" dxfId="5309" priority="391" stopIfTrue="1">
      <formula>ISTEXT(I8)</formula>
    </cfRule>
    <cfRule type="expression" dxfId="5308" priority="392">
      <formula>FIND("Agir",J8)</formula>
    </cfRule>
    <cfRule type="expression" dxfId="5307" priority="393">
      <formula>FIND("Réagir",J8)</formula>
    </cfRule>
  </conditionalFormatting>
  <conditionalFormatting sqref="J7:J14">
    <cfRule type="containsText" dxfId="5306" priority="384" operator="containsText" text="Intervention prioritaire">
      <formula>NOT(ISERROR(SEARCH("Intervention prioritaire",J7)))</formula>
    </cfRule>
    <cfRule type="containsText" dxfId="5305" priority="385" stopIfTrue="1" operator="containsText" text="Non pertinent">
      <formula>NOT(ISERROR(SEARCH("Non pertinent",J7)))</formula>
    </cfRule>
    <cfRule type="containsText" dxfId="5304" priority="386" stopIfTrue="1" operator="containsText" text="consolidation">
      <formula>NOT(ISERROR(SEARCH("consolidation",J7)))</formula>
    </cfRule>
    <cfRule type="containsText" dxfId="5303" priority="387" stopIfTrue="1" operator="containsText" text="Non Prioritaire">
      <formula>NOT(ISERROR(SEARCH("Non Prioritaire",J7)))</formula>
    </cfRule>
    <cfRule type="containsText" dxfId="5302" priority="388" stopIfTrue="1" operator="containsText" text="Urgent">
      <formula>NOT(ISERROR(SEARCH("Urgent",J7)))</formula>
    </cfRule>
  </conditionalFormatting>
  <conditionalFormatting sqref="D7:D14">
    <cfRule type="expression" dxfId="5301" priority="381" stopIfTrue="1">
      <formula>ISTEXT(D7)</formula>
    </cfRule>
    <cfRule type="expression" dxfId="5300" priority="382">
      <formula>FIND("Agir",E7)</formula>
    </cfRule>
    <cfRule type="expression" dxfId="5299" priority="383">
      <formula>FIND("Réagir",E7)</formula>
    </cfRule>
  </conditionalFormatting>
  <conditionalFormatting sqref="D8:D14">
    <cfRule type="expression" dxfId="5298" priority="379" stopIfTrue="1">
      <formula>ISTEXT(D8)</formula>
    </cfRule>
    <cfRule type="expression" dxfId="5297" priority="380">
      <formula>FIND("Conforter",F8)</formula>
    </cfRule>
  </conditionalFormatting>
  <conditionalFormatting sqref="D7">
    <cfRule type="expression" dxfId="5296" priority="377" stopIfTrue="1">
      <formula>ISTEXT(D7)</formula>
    </cfRule>
    <cfRule type="expression" dxfId="5295" priority="378">
      <formula>FIND("Conforter",F7)</formula>
    </cfRule>
  </conditionalFormatting>
  <conditionalFormatting sqref="D9">
    <cfRule type="expression" dxfId="5294" priority="375" stopIfTrue="1">
      <formula>ISTEXT(D9)</formula>
    </cfRule>
    <cfRule type="expression" dxfId="5293" priority="376">
      <formula>FIND("Conforter",F9)</formula>
    </cfRule>
  </conditionalFormatting>
  <conditionalFormatting sqref="D10">
    <cfRule type="expression" dxfId="5292" priority="373" stopIfTrue="1">
      <formula>ISTEXT(D10)</formula>
    </cfRule>
    <cfRule type="expression" dxfId="5291" priority="374">
      <formula>FIND("Conforter",F10)</formula>
    </cfRule>
  </conditionalFormatting>
  <conditionalFormatting sqref="D11">
    <cfRule type="expression" dxfId="5290" priority="371" stopIfTrue="1">
      <formula>ISTEXT(D11)</formula>
    </cfRule>
    <cfRule type="expression" dxfId="5289" priority="372">
      <formula>FIND("Conforter",F11)</formula>
    </cfRule>
  </conditionalFormatting>
  <conditionalFormatting sqref="D12">
    <cfRule type="expression" dxfId="5288" priority="369" stopIfTrue="1">
      <formula>ISTEXT(D12)</formula>
    </cfRule>
    <cfRule type="expression" dxfId="5287" priority="370">
      <formula>FIND("Conforter",F12)</formula>
    </cfRule>
  </conditionalFormatting>
  <conditionalFormatting sqref="D13">
    <cfRule type="expression" dxfId="5286" priority="367" stopIfTrue="1">
      <formula>ISTEXT(D13)</formula>
    </cfRule>
    <cfRule type="expression" dxfId="5285" priority="368">
      <formula>FIND("Conforter",F13)</formula>
    </cfRule>
  </conditionalFormatting>
  <conditionalFormatting sqref="D14">
    <cfRule type="expression" dxfId="5284" priority="365" stopIfTrue="1">
      <formula>ISTEXT(D14)</formula>
    </cfRule>
    <cfRule type="expression" dxfId="5283" priority="366">
      <formula>FIND("Conforter",F14)</formula>
    </cfRule>
  </conditionalFormatting>
  <conditionalFormatting sqref="H7:H14">
    <cfRule type="expression" dxfId="5282" priority="362" stopIfTrue="1">
      <formula>ISTEXT(H7)</formula>
    </cfRule>
    <cfRule type="expression" dxfId="5281" priority="363">
      <formula>FIND("Agir",J7)</formula>
    </cfRule>
    <cfRule type="expression" dxfId="5280" priority="364">
      <formula>FIND("Réagir",J7)</formula>
    </cfRule>
  </conditionalFormatting>
  <conditionalFormatting sqref="AX7:AY14">
    <cfRule type="expression" dxfId="5279" priority="359" stopIfTrue="1">
      <formula>ISTEXT(AX7)</formula>
    </cfRule>
    <cfRule type="expression" dxfId="5278" priority="360">
      <formula>FIND("Agir",#REF!)</formula>
    </cfRule>
    <cfRule type="expression" dxfId="5277" priority="361">
      <formula>FIND("Réagir",#REF!)</formula>
    </cfRule>
  </conditionalFormatting>
  <conditionalFormatting sqref="AM7:AM14 AQ7:AQ14 AV7:AV14">
    <cfRule type="expression" dxfId="5276" priority="356" stopIfTrue="1">
      <formula>ISTEXT(AM7)</formula>
    </cfRule>
    <cfRule type="expression" dxfId="5275" priority="357">
      <formula>FIND("Agir",#REF!)</formula>
    </cfRule>
    <cfRule type="expression" dxfId="5274" priority="358">
      <formula>FIND("Réagir",#REF!)</formula>
    </cfRule>
  </conditionalFormatting>
  <conditionalFormatting sqref="H7">
    <cfRule type="expression" dxfId="5273" priority="354" stopIfTrue="1">
      <formula>ISTEXT(H7)</formula>
    </cfRule>
    <cfRule type="expression" dxfId="5272" priority="355">
      <formula>FIND("Conforter",J7)</formula>
    </cfRule>
  </conditionalFormatting>
  <conditionalFormatting sqref="AQ7:AQ14">
    <cfRule type="expression" dxfId="5271" priority="351" stopIfTrue="1">
      <formula>ISTEXT(AQ7)</formula>
    </cfRule>
    <cfRule type="expression" dxfId="5270" priority="352">
      <formula>FIND("Agir",AV7)</formula>
    </cfRule>
    <cfRule type="expression" dxfId="5269" priority="353">
      <formula>FIND("Réagir",AV7)</formula>
    </cfRule>
  </conditionalFormatting>
  <conditionalFormatting sqref="AQ9">
    <cfRule type="expression" dxfId="5268" priority="348" stopIfTrue="1">
      <formula>ISTEXT(AQ9)</formula>
    </cfRule>
    <cfRule type="expression" dxfId="5267" priority="349">
      <formula>FIND("Agir",AV9)</formula>
    </cfRule>
    <cfRule type="expression" dxfId="5266" priority="350">
      <formula>FIND("Réagir",AV9)</formula>
    </cfRule>
  </conditionalFormatting>
  <conditionalFormatting sqref="AQ10">
    <cfRule type="expression" dxfId="5265" priority="345" stopIfTrue="1">
      <formula>ISTEXT(AQ10)</formula>
    </cfRule>
    <cfRule type="expression" dxfId="5264" priority="346">
      <formula>FIND("Agir",AV10)</formula>
    </cfRule>
    <cfRule type="expression" dxfId="5263" priority="347">
      <formula>FIND("Réagir",AV10)</formula>
    </cfRule>
  </conditionalFormatting>
  <conditionalFormatting sqref="AQ11">
    <cfRule type="expression" dxfId="5262" priority="342" stopIfTrue="1">
      <formula>ISTEXT(AQ11)</formula>
    </cfRule>
    <cfRule type="expression" dxfId="5261" priority="343">
      <formula>FIND("Agir",AV11)</formula>
    </cfRule>
    <cfRule type="expression" dxfId="5260" priority="344">
      <formula>FIND("Réagir",AV11)</formula>
    </cfRule>
  </conditionalFormatting>
  <conditionalFormatting sqref="AQ12">
    <cfRule type="expression" dxfId="5259" priority="339" stopIfTrue="1">
      <formula>ISTEXT(AQ12)</formula>
    </cfRule>
    <cfRule type="expression" dxfId="5258" priority="340">
      <formula>FIND("Agir",AV12)</formula>
    </cfRule>
    <cfRule type="expression" dxfId="5257" priority="341">
      <formula>FIND("Réagir",AV12)</formula>
    </cfRule>
  </conditionalFormatting>
  <conditionalFormatting sqref="AQ13">
    <cfRule type="expression" dxfId="5256" priority="336" stopIfTrue="1">
      <formula>ISTEXT(AQ13)</formula>
    </cfRule>
    <cfRule type="expression" dxfId="5255" priority="337">
      <formula>FIND("Agir",AV13)</formula>
    </cfRule>
    <cfRule type="expression" dxfId="5254" priority="338">
      <formula>FIND("Réagir",AV13)</formula>
    </cfRule>
  </conditionalFormatting>
  <conditionalFormatting sqref="AQ14">
    <cfRule type="expression" dxfId="5253" priority="333" stopIfTrue="1">
      <formula>ISTEXT(AQ14)</formula>
    </cfRule>
    <cfRule type="expression" dxfId="5252" priority="334">
      <formula>FIND("Agir",AV14)</formula>
    </cfRule>
    <cfRule type="expression" dxfId="5251" priority="335">
      <formula>FIND("Réagir",AV14)</formula>
    </cfRule>
  </conditionalFormatting>
  <conditionalFormatting sqref="AQ8">
    <cfRule type="expression" dxfId="5250" priority="330" stopIfTrue="1">
      <formula>ISTEXT(AQ8)</formula>
    </cfRule>
    <cfRule type="expression" dxfId="5249" priority="331">
      <formula>FIND("Agir",AV8)</formula>
    </cfRule>
    <cfRule type="expression" dxfId="5248" priority="332">
      <formula>FIND("Réagir",AV8)</formula>
    </cfRule>
  </conditionalFormatting>
  <conditionalFormatting sqref="AA7:AA14">
    <cfRule type="expression" dxfId="5247" priority="327" stopIfTrue="1">
      <formula>ISTEXT(AA7)</formula>
    </cfRule>
    <cfRule type="expression" dxfId="5246" priority="328">
      <formula>FIND("Agir",AV7)</formula>
    </cfRule>
    <cfRule type="expression" dxfId="5245" priority="329">
      <formula>FIND("Réagir",AV7)</formula>
    </cfRule>
  </conditionalFormatting>
  <conditionalFormatting sqref="AG7:AG14 AM7:AM14 AQ7:AQ14 AV7:AV14">
    <cfRule type="expression" dxfId="5244" priority="324" stopIfTrue="1">
      <formula>ISTEXT(AG7)</formula>
    </cfRule>
    <cfRule type="expression" dxfId="5243" priority="325">
      <formula>FIND("Agir",#REF!)</formula>
    </cfRule>
    <cfRule type="expression" dxfId="5242" priority="326">
      <formula>FIND("Réagir",#REF!)</formula>
    </cfRule>
  </conditionalFormatting>
  <conditionalFormatting sqref="AM7:AM14 AQ7:AQ14 AV7:AV14">
    <cfRule type="expression" dxfId="5241" priority="321" stopIfTrue="1">
      <formula>ISTEXT(AM7)</formula>
    </cfRule>
    <cfRule type="expression" dxfId="5240" priority="322">
      <formula>FIND("Agir",#REF!)</formula>
    </cfRule>
    <cfRule type="expression" dxfId="5239" priority="323">
      <formula>FIND("Réagir",#REF!)</formula>
    </cfRule>
  </conditionalFormatting>
  <conditionalFormatting sqref="AV7:AV14">
    <cfRule type="expression" dxfId="5238" priority="318" stopIfTrue="1">
      <formula>ISTEXT(AV7)</formula>
    </cfRule>
    <cfRule type="expression" dxfId="5237" priority="319">
      <formula>FIND("Agir",#REF!)</formula>
    </cfRule>
    <cfRule type="expression" dxfId="5236" priority="320">
      <formula>FIND("Réagir",#REF!)</formula>
    </cfRule>
  </conditionalFormatting>
  <conditionalFormatting sqref="AG7:AG14">
    <cfRule type="expression" dxfId="5235" priority="315" stopIfTrue="1">
      <formula>ISTEXT(AG7)</formula>
    </cfRule>
    <cfRule type="expression" dxfId="5234" priority="316">
      <formula>FIND("Agir",#REF!)</formula>
    </cfRule>
    <cfRule type="expression" dxfId="5233" priority="317">
      <formula>FIND("Réagir",#REF!)</formula>
    </cfRule>
  </conditionalFormatting>
  <conditionalFormatting sqref="AW7:AW14">
    <cfRule type="expression" dxfId="5232" priority="312" stopIfTrue="1">
      <formula>ISTEXT(AW7)</formula>
    </cfRule>
    <cfRule type="expression" dxfId="5231" priority="313">
      <formula>FIND("Agir",#REF!)</formula>
    </cfRule>
    <cfRule type="expression" dxfId="5230" priority="314">
      <formula>FIND("Réagir",#REF!)</formula>
    </cfRule>
  </conditionalFormatting>
  <conditionalFormatting sqref="I16">
    <cfRule type="expression" dxfId="5229" priority="309" stopIfTrue="1">
      <formula>ISTEXT(I16)</formula>
    </cfRule>
    <cfRule type="expression" dxfId="5228" priority="310">
      <formula>FIND("Agir",J16)</formula>
    </cfRule>
    <cfRule type="expression" dxfId="5227" priority="311">
      <formula>FIND("Réagir",J16)</formula>
    </cfRule>
  </conditionalFormatting>
  <conditionalFormatting sqref="AA16 AG16 AM16 AQ16 AV16:AY16 I16:J16">
    <cfRule type="containsText" dxfId="5226" priority="306" stopIfTrue="1" operator="containsText" text="Première">
      <formula>NOT(ISERROR(SEARCH("Première",I16)))</formula>
    </cfRule>
    <cfRule type="containsText" dxfId="5225" priority="307" stopIfTrue="1" operator="containsText" text="Seconde">
      <formula>NOT(ISERROR(SEARCH("Seconde",I16)))</formula>
    </cfRule>
    <cfRule type="containsText" dxfId="5224" priority="308" stopIfTrue="1" operator="containsText" text="Terme">
      <formula>NOT(ISERROR(SEARCH("Terme",I16)))</formula>
    </cfRule>
  </conditionalFormatting>
  <conditionalFormatting sqref="F16">
    <cfRule type="expression" dxfId="5223" priority="304" stopIfTrue="1">
      <formula>ISTEXT(F16)</formula>
    </cfRule>
    <cfRule type="expression" dxfId="5222" priority="305">
      <formula>FIND("Conforter",I16)</formula>
    </cfRule>
  </conditionalFormatting>
  <conditionalFormatting sqref="G16">
    <cfRule type="expression" dxfId="5221" priority="301" stopIfTrue="1">
      <formula>ISTEXT(G16)</formula>
    </cfRule>
    <cfRule type="expression" dxfId="5220" priority="302">
      <formula>FIND("Agir",I16)</formula>
    </cfRule>
    <cfRule type="expression" dxfId="5219" priority="303">
      <formula>FIND("Réagir",I16)</formula>
    </cfRule>
  </conditionalFormatting>
  <conditionalFormatting sqref="G16:H16">
    <cfRule type="expression" dxfId="5218" priority="299" stopIfTrue="1">
      <formula>ISTEXT(G16)</formula>
    </cfRule>
    <cfRule type="expression" dxfId="5217" priority="300">
      <formula>FIND("Conforter",J16)</formula>
    </cfRule>
  </conditionalFormatting>
  <conditionalFormatting sqref="J16">
    <cfRule type="containsText" dxfId="5216" priority="298" stopIfTrue="1" operator="containsText" text="Non">
      <formula>NOT(ISERROR(SEARCH("Non",J16)))</formula>
    </cfRule>
  </conditionalFormatting>
  <conditionalFormatting sqref="I16">
    <cfRule type="expression" dxfId="5215" priority="295" stopIfTrue="1">
      <formula>ISTEXT(I16)</formula>
    </cfRule>
    <cfRule type="expression" dxfId="5214" priority="296">
      <formula>FIND("Agir",J16)</formula>
    </cfRule>
    <cfRule type="expression" dxfId="5213" priority="297">
      <formula>FIND("Réagir",J16)</formula>
    </cfRule>
  </conditionalFormatting>
  <conditionalFormatting sqref="G16:H16">
    <cfRule type="expression" dxfId="5212" priority="293" stopIfTrue="1">
      <formula>ISTEXT(G16)</formula>
    </cfRule>
    <cfRule type="expression" dxfId="5211" priority="294">
      <formula>FIND("Conforter",J16)</formula>
    </cfRule>
  </conditionalFormatting>
  <conditionalFormatting sqref="J16">
    <cfRule type="containsText" dxfId="5210" priority="286" operator="containsText" text="Intervention prioritaire">
      <formula>NOT(ISERROR(SEARCH("Intervention prioritaire",J16)))</formula>
    </cfRule>
    <cfRule type="containsText" dxfId="5209" priority="287" stopIfTrue="1" operator="containsText" text="Non pertinent">
      <formula>NOT(ISERROR(SEARCH("Non pertinent",J16)))</formula>
    </cfRule>
    <cfRule type="containsText" dxfId="5208" priority="288" stopIfTrue="1" operator="containsText" text="consolidation">
      <formula>NOT(ISERROR(SEARCH("consolidation",J16)))</formula>
    </cfRule>
    <cfRule type="containsText" dxfId="5207" priority="289" stopIfTrue="1" operator="containsText" text="Non Prioritaire">
      <formula>NOT(ISERROR(SEARCH("Non Prioritaire",J16)))</formula>
    </cfRule>
    <cfRule type="containsText" dxfId="5206" priority="290" stopIfTrue="1" operator="containsText" text="Urgent">
      <formula>NOT(ISERROR(SEARCH("Urgent",J16)))</formula>
    </cfRule>
  </conditionalFormatting>
  <conditionalFormatting sqref="D16">
    <cfRule type="expression" dxfId="5205" priority="283" stopIfTrue="1">
      <formula>ISTEXT(D16)</formula>
    </cfRule>
    <cfRule type="expression" dxfId="5204" priority="284">
      <formula>FIND("Agir",E16)</formula>
    </cfRule>
    <cfRule type="expression" dxfId="5203" priority="285">
      <formula>FIND("Réagir",E16)</formula>
    </cfRule>
  </conditionalFormatting>
  <conditionalFormatting sqref="D16">
    <cfRule type="expression" dxfId="5202" priority="281" stopIfTrue="1">
      <formula>ISTEXT(D16)</formula>
    </cfRule>
    <cfRule type="expression" dxfId="5201" priority="282">
      <formula>FIND("Conforter",F16)</formula>
    </cfRule>
  </conditionalFormatting>
  <conditionalFormatting sqref="D16">
    <cfRule type="expression" dxfId="5200" priority="279" stopIfTrue="1">
      <formula>ISTEXT(D16)</formula>
    </cfRule>
    <cfRule type="expression" dxfId="5199" priority="280">
      <formula>FIND("Conforter",F16)</formula>
    </cfRule>
  </conditionalFormatting>
  <conditionalFormatting sqref="H16">
    <cfRule type="expression" dxfId="5198" priority="276" stopIfTrue="1">
      <formula>ISTEXT(H16)</formula>
    </cfRule>
    <cfRule type="expression" dxfId="5197" priority="277">
      <formula>FIND("Agir",J16)</formula>
    </cfRule>
    <cfRule type="expression" dxfId="5196" priority="278">
      <formula>FIND("Réagir",J16)</formula>
    </cfRule>
  </conditionalFormatting>
  <conditionalFormatting sqref="AX16:AY16">
    <cfRule type="expression" dxfId="5195" priority="273" stopIfTrue="1">
      <formula>ISTEXT(AX16)</formula>
    </cfRule>
    <cfRule type="expression" dxfId="5194" priority="274">
      <formula>FIND("Agir",#REF!)</formula>
    </cfRule>
    <cfRule type="expression" dxfId="5193" priority="275">
      <formula>FIND("Réagir",#REF!)</formula>
    </cfRule>
  </conditionalFormatting>
  <conditionalFormatting sqref="AM16 AQ16 AV16">
    <cfRule type="expression" dxfId="5192" priority="270" stopIfTrue="1">
      <formula>ISTEXT(AM16)</formula>
    </cfRule>
    <cfRule type="expression" dxfId="5191" priority="271">
      <formula>FIND("Agir",#REF!)</formula>
    </cfRule>
    <cfRule type="expression" dxfId="5190" priority="272">
      <formula>FIND("Réagir",#REF!)</formula>
    </cfRule>
  </conditionalFormatting>
  <conditionalFormatting sqref="AQ16">
    <cfRule type="expression" dxfId="5189" priority="267" stopIfTrue="1">
      <formula>ISTEXT(AQ16)</formula>
    </cfRule>
    <cfRule type="expression" dxfId="5188" priority="268">
      <formula>FIND("Agir",AV16)</formula>
    </cfRule>
    <cfRule type="expression" dxfId="5187" priority="269">
      <formula>FIND("Réagir",AV16)</formula>
    </cfRule>
  </conditionalFormatting>
  <conditionalFormatting sqref="AQ16">
    <cfRule type="expression" dxfId="5186" priority="264" stopIfTrue="1">
      <formula>ISTEXT(AQ16)</formula>
    </cfRule>
    <cfRule type="expression" dxfId="5185" priority="265">
      <formula>FIND("Agir",AV16)</formula>
    </cfRule>
    <cfRule type="expression" dxfId="5184" priority="266">
      <formula>FIND("Réagir",AV16)</formula>
    </cfRule>
  </conditionalFormatting>
  <conditionalFormatting sqref="AA16">
    <cfRule type="expression" dxfId="5183" priority="261" stopIfTrue="1">
      <formula>ISTEXT(AA16)</formula>
    </cfRule>
    <cfRule type="expression" dxfId="5182" priority="262">
      <formula>FIND("Agir",AV16)</formula>
    </cfRule>
    <cfRule type="expression" dxfId="5181" priority="263">
      <formula>FIND("Réagir",AV16)</formula>
    </cfRule>
  </conditionalFormatting>
  <conditionalFormatting sqref="AG16 AM16 AQ16 AV16">
    <cfRule type="expression" dxfId="5180" priority="258" stopIfTrue="1">
      <formula>ISTEXT(AG16)</formula>
    </cfRule>
    <cfRule type="expression" dxfId="5179" priority="259">
      <formula>FIND("Agir",#REF!)</formula>
    </cfRule>
    <cfRule type="expression" dxfId="5178" priority="260">
      <formula>FIND("Réagir",#REF!)</formula>
    </cfRule>
  </conditionalFormatting>
  <conditionalFormatting sqref="AM16 AQ16 AV16">
    <cfRule type="expression" dxfId="5177" priority="255" stopIfTrue="1">
      <formula>ISTEXT(AM16)</formula>
    </cfRule>
    <cfRule type="expression" dxfId="5176" priority="256">
      <formula>FIND("Agir",#REF!)</formula>
    </cfRule>
    <cfRule type="expression" dxfId="5175" priority="257">
      <formula>FIND("Réagir",#REF!)</formula>
    </cfRule>
  </conditionalFormatting>
  <conditionalFormatting sqref="AV16">
    <cfRule type="expression" dxfId="5174" priority="252" stopIfTrue="1">
      <formula>ISTEXT(AV16)</formula>
    </cfRule>
    <cfRule type="expression" dxfId="5173" priority="253">
      <formula>FIND("Agir",#REF!)</formula>
    </cfRule>
    <cfRule type="expression" dxfId="5172" priority="254">
      <formula>FIND("Réagir",#REF!)</formula>
    </cfRule>
  </conditionalFormatting>
  <conditionalFormatting sqref="AG16">
    <cfRule type="expression" dxfId="5171" priority="249" stopIfTrue="1">
      <formula>ISTEXT(AG16)</formula>
    </cfRule>
    <cfRule type="expression" dxfId="5170" priority="250">
      <formula>FIND("Agir",#REF!)</formula>
    </cfRule>
    <cfRule type="expression" dxfId="5169" priority="251">
      <formula>FIND("Réagir",#REF!)</formula>
    </cfRule>
  </conditionalFormatting>
  <conditionalFormatting sqref="AW16">
    <cfRule type="expression" dxfId="5168" priority="246" stopIfTrue="1">
      <formula>ISTEXT(AW16)</formula>
    </cfRule>
    <cfRule type="expression" dxfId="5167" priority="247">
      <formula>FIND("Agir",#REF!)</formula>
    </cfRule>
    <cfRule type="expression" dxfId="5166" priority="248">
      <formula>FIND("Réagir",#REF!)</formula>
    </cfRule>
  </conditionalFormatting>
  <conditionalFormatting sqref="I18">
    <cfRule type="expression" dxfId="5165" priority="243" stopIfTrue="1">
      <formula>ISTEXT(I18)</formula>
    </cfRule>
    <cfRule type="expression" dxfId="5164" priority="244">
      <formula>FIND("Agir",J18)</formula>
    </cfRule>
    <cfRule type="expression" dxfId="5163" priority="245">
      <formula>FIND("Réagir",J18)</formula>
    </cfRule>
  </conditionalFormatting>
  <conditionalFormatting sqref="AA18 AG18 AM18 AQ18 AV18:AY18 I18:J18">
    <cfRule type="containsText" dxfId="5162" priority="240" stopIfTrue="1" operator="containsText" text="Première">
      <formula>NOT(ISERROR(SEARCH("Première",I18)))</formula>
    </cfRule>
    <cfRule type="containsText" dxfId="5161" priority="241" stopIfTrue="1" operator="containsText" text="Seconde">
      <formula>NOT(ISERROR(SEARCH("Seconde",I18)))</formula>
    </cfRule>
    <cfRule type="containsText" dxfId="5160" priority="242" stopIfTrue="1" operator="containsText" text="Terme">
      <formula>NOT(ISERROR(SEARCH("Terme",I18)))</formula>
    </cfRule>
  </conditionalFormatting>
  <conditionalFormatting sqref="F18">
    <cfRule type="expression" dxfId="5159" priority="238" stopIfTrue="1">
      <formula>ISTEXT(F18)</formula>
    </cfRule>
    <cfRule type="expression" dxfId="5158" priority="239">
      <formula>FIND("Conforter",I18)</formula>
    </cfRule>
  </conditionalFormatting>
  <conditionalFormatting sqref="G18">
    <cfRule type="expression" dxfId="5157" priority="235" stopIfTrue="1">
      <formula>ISTEXT(G18)</formula>
    </cfRule>
    <cfRule type="expression" dxfId="5156" priority="236">
      <formula>FIND("Agir",I18)</formula>
    </cfRule>
    <cfRule type="expression" dxfId="5155" priority="237">
      <formula>FIND("Réagir",I18)</formula>
    </cfRule>
  </conditionalFormatting>
  <conditionalFormatting sqref="G18:H18">
    <cfRule type="expression" dxfId="5154" priority="233" stopIfTrue="1">
      <formula>ISTEXT(G18)</formula>
    </cfRule>
    <cfRule type="expression" dxfId="5153" priority="234">
      <formula>FIND("Conforter",J18)</formula>
    </cfRule>
  </conditionalFormatting>
  <conditionalFormatting sqref="J18">
    <cfRule type="containsText" dxfId="5152" priority="232" stopIfTrue="1" operator="containsText" text="Non">
      <formula>NOT(ISERROR(SEARCH("Non",J18)))</formula>
    </cfRule>
  </conditionalFormatting>
  <conditionalFormatting sqref="I18">
    <cfRule type="expression" dxfId="5151" priority="229" stopIfTrue="1">
      <formula>ISTEXT(I18)</formula>
    </cfRule>
    <cfRule type="expression" dxfId="5150" priority="230">
      <formula>FIND("Agir",J18)</formula>
    </cfRule>
    <cfRule type="expression" dxfId="5149" priority="231">
      <formula>FIND("Réagir",J18)</formula>
    </cfRule>
  </conditionalFormatting>
  <conditionalFormatting sqref="G18:H18">
    <cfRule type="expression" dxfId="5148" priority="227" stopIfTrue="1">
      <formula>ISTEXT(G18)</formula>
    </cfRule>
    <cfRule type="expression" dxfId="5147" priority="228">
      <formula>FIND("Conforter",J18)</formula>
    </cfRule>
  </conditionalFormatting>
  <conditionalFormatting sqref="J18">
    <cfRule type="containsText" dxfId="5146" priority="220" operator="containsText" text="Intervention prioritaire">
      <formula>NOT(ISERROR(SEARCH("Intervention prioritaire",J18)))</formula>
    </cfRule>
    <cfRule type="containsText" dxfId="5145" priority="221" stopIfTrue="1" operator="containsText" text="Non pertinent">
      <formula>NOT(ISERROR(SEARCH("Non pertinent",J18)))</formula>
    </cfRule>
    <cfRule type="containsText" dxfId="5144" priority="222" stopIfTrue="1" operator="containsText" text="consolidation">
      <formula>NOT(ISERROR(SEARCH("consolidation",J18)))</formula>
    </cfRule>
    <cfRule type="containsText" dxfId="5143" priority="223" stopIfTrue="1" operator="containsText" text="Non Prioritaire">
      <formula>NOT(ISERROR(SEARCH("Non Prioritaire",J18)))</formula>
    </cfRule>
    <cfRule type="containsText" dxfId="5142" priority="224" stopIfTrue="1" operator="containsText" text="Urgent">
      <formula>NOT(ISERROR(SEARCH("Urgent",J18)))</formula>
    </cfRule>
  </conditionalFormatting>
  <conditionalFormatting sqref="D18">
    <cfRule type="expression" dxfId="5141" priority="217" stopIfTrue="1">
      <formula>ISTEXT(D18)</formula>
    </cfRule>
    <cfRule type="expression" dxfId="5140" priority="218">
      <formula>FIND("Agir",E18)</formula>
    </cfRule>
    <cfRule type="expression" dxfId="5139" priority="219">
      <formula>FIND("Réagir",E18)</formula>
    </cfRule>
  </conditionalFormatting>
  <conditionalFormatting sqref="D18">
    <cfRule type="expression" dxfId="5138" priority="215" stopIfTrue="1">
      <formula>ISTEXT(D18)</formula>
    </cfRule>
    <cfRule type="expression" dxfId="5137" priority="216">
      <formula>FIND("Conforter",F18)</formula>
    </cfRule>
  </conditionalFormatting>
  <conditionalFormatting sqref="D18">
    <cfRule type="expression" dxfId="5136" priority="213" stopIfTrue="1">
      <formula>ISTEXT(D18)</formula>
    </cfRule>
    <cfRule type="expression" dxfId="5135" priority="214">
      <formula>FIND("Conforter",F18)</formula>
    </cfRule>
  </conditionalFormatting>
  <conditionalFormatting sqref="H18">
    <cfRule type="expression" dxfId="5134" priority="210" stopIfTrue="1">
      <formula>ISTEXT(H18)</formula>
    </cfRule>
    <cfRule type="expression" dxfId="5133" priority="211">
      <formula>FIND("Agir",J18)</formula>
    </cfRule>
    <cfRule type="expression" dxfId="5132" priority="212">
      <formula>FIND("Réagir",J18)</formula>
    </cfRule>
  </conditionalFormatting>
  <conditionalFormatting sqref="AX18:AY18">
    <cfRule type="expression" dxfId="5131" priority="207" stopIfTrue="1">
      <formula>ISTEXT(AX18)</formula>
    </cfRule>
    <cfRule type="expression" dxfId="5130" priority="208">
      <formula>FIND("Agir",#REF!)</formula>
    </cfRule>
    <cfRule type="expression" dxfId="5129" priority="209">
      <formula>FIND("Réagir",#REF!)</formula>
    </cfRule>
  </conditionalFormatting>
  <conditionalFormatting sqref="AM18 AQ18 AV18">
    <cfRule type="expression" dxfId="5128" priority="204" stopIfTrue="1">
      <formula>ISTEXT(AM18)</formula>
    </cfRule>
    <cfRule type="expression" dxfId="5127" priority="205">
      <formula>FIND("Agir",#REF!)</formula>
    </cfRule>
    <cfRule type="expression" dxfId="5126" priority="206">
      <formula>FIND("Réagir",#REF!)</formula>
    </cfRule>
  </conditionalFormatting>
  <conditionalFormatting sqref="AQ18">
    <cfRule type="expression" dxfId="5125" priority="201" stopIfTrue="1">
      <formula>ISTEXT(AQ18)</formula>
    </cfRule>
    <cfRule type="expression" dxfId="5124" priority="202">
      <formula>FIND("Agir",AV18)</formula>
    </cfRule>
    <cfRule type="expression" dxfId="5123" priority="203">
      <formula>FIND("Réagir",AV18)</formula>
    </cfRule>
  </conditionalFormatting>
  <conditionalFormatting sqref="AQ18">
    <cfRule type="expression" dxfId="5122" priority="198" stopIfTrue="1">
      <formula>ISTEXT(AQ18)</formula>
    </cfRule>
    <cfRule type="expression" dxfId="5121" priority="199">
      <formula>FIND("Agir",AV18)</formula>
    </cfRule>
    <cfRule type="expression" dxfId="5120" priority="200">
      <formula>FIND("Réagir",AV18)</formula>
    </cfRule>
  </conditionalFormatting>
  <conditionalFormatting sqref="AA18">
    <cfRule type="expression" dxfId="5119" priority="195" stopIfTrue="1">
      <formula>ISTEXT(AA18)</formula>
    </cfRule>
    <cfRule type="expression" dxfId="5118" priority="196">
      <formula>FIND("Agir",AV18)</formula>
    </cfRule>
    <cfRule type="expression" dxfId="5117" priority="197">
      <formula>FIND("Réagir",AV18)</formula>
    </cfRule>
  </conditionalFormatting>
  <conditionalFormatting sqref="AG18 AM18 AQ18 AV18">
    <cfRule type="expression" dxfId="5116" priority="192" stopIfTrue="1">
      <formula>ISTEXT(AG18)</formula>
    </cfRule>
    <cfRule type="expression" dxfId="5115" priority="193">
      <formula>FIND("Agir",#REF!)</formula>
    </cfRule>
    <cfRule type="expression" dxfId="5114" priority="194">
      <formula>FIND("Réagir",#REF!)</formula>
    </cfRule>
  </conditionalFormatting>
  <conditionalFormatting sqref="AM18 AQ18 AV18">
    <cfRule type="expression" dxfId="5113" priority="189" stopIfTrue="1">
      <formula>ISTEXT(AM18)</formula>
    </cfRule>
    <cfRule type="expression" dxfId="5112" priority="190">
      <formula>FIND("Agir",#REF!)</formula>
    </cfRule>
    <cfRule type="expression" dxfId="5111" priority="191">
      <formula>FIND("Réagir",#REF!)</formula>
    </cfRule>
  </conditionalFormatting>
  <conditionalFormatting sqref="AV18">
    <cfRule type="expression" dxfId="5110" priority="186" stopIfTrue="1">
      <formula>ISTEXT(AV18)</formula>
    </cfRule>
    <cfRule type="expression" dxfId="5109" priority="187">
      <formula>FIND("Agir",#REF!)</formula>
    </cfRule>
    <cfRule type="expression" dxfId="5108" priority="188">
      <formula>FIND("Réagir",#REF!)</formula>
    </cfRule>
  </conditionalFormatting>
  <conditionalFormatting sqref="AG18">
    <cfRule type="expression" dxfId="5107" priority="183" stopIfTrue="1">
      <formula>ISTEXT(AG18)</formula>
    </cfRule>
    <cfRule type="expression" dxfId="5106" priority="184">
      <formula>FIND("Agir",#REF!)</formula>
    </cfRule>
    <cfRule type="expression" dxfId="5105" priority="185">
      <formula>FIND("Réagir",#REF!)</formula>
    </cfRule>
  </conditionalFormatting>
  <conditionalFormatting sqref="AW18">
    <cfRule type="expression" dxfId="5104" priority="180" stopIfTrue="1">
      <formula>ISTEXT(AW18)</formula>
    </cfRule>
    <cfRule type="expression" dxfId="5103" priority="181">
      <formula>FIND("Agir",#REF!)</formula>
    </cfRule>
    <cfRule type="expression" dxfId="5102" priority="182">
      <formula>FIND("Réagir",#REF!)</formula>
    </cfRule>
  </conditionalFormatting>
  <conditionalFormatting sqref="I10">
    <cfRule type="expression" dxfId="5101" priority="177" stopIfTrue="1">
      <formula>ISTEXT(I10)</formula>
    </cfRule>
    <cfRule type="expression" dxfId="5100" priority="178">
      <formula>FIND("Agir",J10)</formula>
    </cfRule>
    <cfRule type="expression" dxfId="5099" priority="179">
      <formula>FIND("Réagir",J10)</formula>
    </cfRule>
  </conditionalFormatting>
  <conditionalFormatting sqref="G10:H10">
    <cfRule type="expression" dxfId="5098" priority="175" stopIfTrue="1">
      <formula>ISTEXT(G10)</formula>
    </cfRule>
    <cfRule type="expression" dxfId="5097" priority="176">
      <formula>FIND("Conforter",J10)</formula>
    </cfRule>
  </conditionalFormatting>
  <conditionalFormatting sqref="D10">
    <cfRule type="expression" dxfId="5096" priority="173" stopIfTrue="1">
      <formula>ISTEXT(D10)</formula>
    </cfRule>
    <cfRule type="expression" dxfId="5095" priority="174">
      <formula>FIND("Conforter",F10)</formula>
    </cfRule>
  </conditionalFormatting>
  <conditionalFormatting sqref="AQ10">
    <cfRule type="expression" dxfId="5094" priority="170" stopIfTrue="1">
      <formula>ISTEXT(AQ10)</formula>
    </cfRule>
    <cfRule type="expression" dxfId="5093" priority="171">
      <formula>FIND("Agir",AV10)</formula>
    </cfRule>
    <cfRule type="expression" dxfId="5092" priority="172">
      <formula>FIND("Réagir",AV10)</formula>
    </cfRule>
  </conditionalFormatting>
  <conditionalFormatting sqref="I9">
    <cfRule type="expression" dxfId="5091" priority="167" stopIfTrue="1">
      <formula>ISTEXT(I9)</formula>
    </cfRule>
    <cfRule type="expression" dxfId="5090" priority="168">
      <formula>FIND("Agir",J9)</formula>
    </cfRule>
    <cfRule type="expression" dxfId="5089" priority="169">
      <formula>FIND("Réagir",J9)</formula>
    </cfRule>
  </conditionalFormatting>
  <conditionalFormatting sqref="G9:H9">
    <cfRule type="expression" dxfId="5088" priority="165" stopIfTrue="1">
      <formula>ISTEXT(G9)</formula>
    </cfRule>
    <cfRule type="expression" dxfId="5087" priority="166">
      <formula>FIND("Conforter",J9)</formula>
    </cfRule>
  </conditionalFormatting>
  <conditionalFormatting sqref="D9">
    <cfRule type="expression" dxfId="5086" priority="163" stopIfTrue="1">
      <formula>ISTEXT(D9)</formula>
    </cfRule>
    <cfRule type="expression" dxfId="5085" priority="164">
      <formula>FIND("Conforter",F9)</formula>
    </cfRule>
  </conditionalFormatting>
  <conditionalFormatting sqref="AQ9">
    <cfRule type="expression" dxfId="5084" priority="160" stopIfTrue="1">
      <formula>ISTEXT(AQ9)</formula>
    </cfRule>
    <cfRule type="expression" dxfId="5083" priority="161">
      <formula>FIND("Agir",AV9)</formula>
    </cfRule>
    <cfRule type="expression" dxfId="5082" priority="162">
      <formula>FIND("Réagir",AV9)</formula>
    </cfRule>
  </conditionalFormatting>
  <conditionalFormatting sqref="I11">
    <cfRule type="expression" dxfId="5081" priority="157" stopIfTrue="1">
      <formula>ISTEXT(I11)</formula>
    </cfRule>
    <cfRule type="expression" dxfId="5080" priority="158">
      <formula>FIND("Agir",J11)</formula>
    </cfRule>
    <cfRule type="expression" dxfId="5079" priority="159">
      <formula>FIND("Réagir",J11)</formula>
    </cfRule>
  </conditionalFormatting>
  <conditionalFormatting sqref="AQ11">
    <cfRule type="expression" dxfId="5078" priority="154" stopIfTrue="1">
      <formula>ISTEXT(AQ11)</formula>
    </cfRule>
    <cfRule type="expression" dxfId="5077" priority="155">
      <formula>FIND("Agir",AV11)</formula>
    </cfRule>
    <cfRule type="expression" dxfId="5076" priority="156">
      <formula>FIND("Réagir",AV11)</formula>
    </cfRule>
  </conditionalFormatting>
  <conditionalFormatting sqref="I15">
    <cfRule type="expression" dxfId="5075" priority="151" stopIfTrue="1">
      <formula>ISTEXT(I15)</formula>
    </cfRule>
    <cfRule type="expression" dxfId="5074" priority="152">
      <formula>FIND("Agir",J15)</formula>
    </cfRule>
    <cfRule type="expression" dxfId="5073" priority="153">
      <formula>FIND("Réagir",J15)</formula>
    </cfRule>
  </conditionalFormatting>
  <conditionalFormatting sqref="AA15 AG15 AM15 AQ15 AV15:AY15 I15:J15">
    <cfRule type="containsText" dxfId="5072" priority="148" stopIfTrue="1" operator="containsText" text="Première">
      <formula>NOT(ISERROR(SEARCH("Première",I15)))</formula>
    </cfRule>
    <cfRule type="containsText" dxfId="5071" priority="149" stopIfTrue="1" operator="containsText" text="Seconde">
      <formula>NOT(ISERROR(SEARCH("Seconde",I15)))</formula>
    </cfRule>
    <cfRule type="containsText" dxfId="5070" priority="150" stopIfTrue="1" operator="containsText" text="Terme">
      <formula>NOT(ISERROR(SEARCH("Terme",I15)))</formula>
    </cfRule>
  </conditionalFormatting>
  <conditionalFormatting sqref="F15">
    <cfRule type="expression" dxfId="5069" priority="146" stopIfTrue="1">
      <formula>ISTEXT(F15)</formula>
    </cfRule>
    <cfRule type="expression" dxfId="5068" priority="147">
      <formula>FIND("Conforter",I15)</formula>
    </cfRule>
  </conditionalFormatting>
  <conditionalFormatting sqref="G15">
    <cfRule type="expression" dxfId="5067" priority="143" stopIfTrue="1">
      <formula>ISTEXT(G15)</formula>
    </cfRule>
    <cfRule type="expression" dxfId="5066" priority="144">
      <formula>FIND("Agir",I15)</formula>
    </cfRule>
    <cfRule type="expression" dxfId="5065" priority="145">
      <formula>FIND("Réagir",I15)</formula>
    </cfRule>
  </conditionalFormatting>
  <conditionalFormatting sqref="G15:H15">
    <cfRule type="expression" dxfId="5064" priority="141" stopIfTrue="1">
      <formula>ISTEXT(G15)</formula>
    </cfRule>
    <cfRule type="expression" dxfId="5063" priority="142">
      <formula>FIND("Conforter",J15)</formula>
    </cfRule>
  </conditionalFormatting>
  <conditionalFormatting sqref="J15">
    <cfRule type="containsText" dxfId="5062" priority="140" stopIfTrue="1" operator="containsText" text="Non">
      <formula>NOT(ISERROR(SEARCH("Non",J15)))</formula>
    </cfRule>
  </conditionalFormatting>
  <conditionalFormatting sqref="I15">
    <cfRule type="expression" dxfId="5061" priority="137" stopIfTrue="1">
      <formula>ISTEXT(I15)</formula>
    </cfRule>
    <cfRule type="expression" dxfId="5060" priority="138">
      <formula>FIND("Agir",J15)</formula>
    </cfRule>
    <cfRule type="expression" dxfId="5059" priority="139">
      <formula>FIND("Réagir",J15)</formula>
    </cfRule>
  </conditionalFormatting>
  <conditionalFormatting sqref="J15">
    <cfRule type="containsText" dxfId="5058" priority="130" operator="containsText" text="Intervention prioritaire">
      <formula>NOT(ISERROR(SEARCH("Intervention prioritaire",J15)))</formula>
    </cfRule>
    <cfRule type="containsText" dxfId="5057" priority="131" stopIfTrue="1" operator="containsText" text="Non pertinent">
      <formula>NOT(ISERROR(SEARCH("Non pertinent",J15)))</formula>
    </cfRule>
    <cfRule type="containsText" dxfId="5056" priority="132" stopIfTrue="1" operator="containsText" text="consolidation">
      <formula>NOT(ISERROR(SEARCH("consolidation",J15)))</formula>
    </cfRule>
    <cfRule type="containsText" dxfId="5055" priority="133" stopIfTrue="1" operator="containsText" text="Non Prioritaire">
      <formula>NOT(ISERROR(SEARCH("Non Prioritaire",J15)))</formula>
    </cfRule>
    <cfRule type="containsText" dxfId="5054" priority="134" stopIfTrue="1" operator="containsText" text="Urgent">
      <formula>NOT(ISERROR(SEARCH("Urgent",J15)))</formula>
    </cfRule>
  </conditionalFormatting>
  <conditionalFormatting sqref="D15">
    <cfRule type="expression" dxfId="5053" priority="127" stopIfTrue="1">
      <formula>ISTEXT(D15)</formula>
    </cfRule>
    <cfRule type="expression" dxfId="5052" priority="128">
      <formula>FIND("Agir",E15)</formula>
    </cfRule>
    <cfRule type="expression" dxfId="5051" priority="129">
      <formula>FIND("Réagir",E15)</formula>
    </cfRule>
  </conditionalFormatting>
  <conditionalFormatting sqref="D15">
    <cfRule type="expression" dxfId="5050" priority="125" stopIfTrue="1">
      <formula>ISTEXT(D15)</formula>
    </cfRule>
    <cfRule type="expression" dxfId="5049" priority="126">
      <formula>FIND("Conforter",F15)</formula>
    </cfRule>
  </conditionalFormatting>
  <conditionalFormatting sqref="H15">
    <cfRule type="expression" dxfId="5048" priority="122" stopIfTrue="1">
      <formula>ISTEXT(H15)</formula>
    </cfRule>
    <cfRule type="expression" dxfId="5047" priority="123">
      <formula>FIND("Agir",J15)</formula>
    </cfRule>
    <cfRule type="expression" dxfId="5046" priority="124">
      <formula>FIND("Réagir",J15)</formula>
    </cfRule>
  </conditionalFormatting>
  <conditionalFormatting sqref="AX15:AY15">
    <cfRule type="expression" dxfId="5045" priority="119" stopIfTrue="1">
      <formula>ISTEXT(AX15)</formula>
    </cfRule>
    <cfRule type="expression" dxfId="5044" priority="120">
      <formula>FIND("Agir",#REF!)</formula>
    </cfRule>
    <cfRule type="expression" dxfId="5043" priority="121">
      <formula>FIND("Réagir",#REF!)</formula>
    </cfRule>
  </conditionalFormatting>
  <conditionalFormatting sqref="AM15 AQ15 AV15">
    <cfRule type="expression" dxfId="5042" priority="116" stopIfTrue="1">
      <formula>ISTEXT(AM15)</formula>
    </cfRule>
    <cfRule type="expression" dxfId="5041" priority="117">
      <formula>FIND("Agir",#REF!)</formula>
    </cfRule>
    <cfRule type="expression" dxfId="5040" priority="118">
      <formula>FIND("Réagir",#REF!)</formula>
    </cfRule>
  </conditionalFormatting>
  <conditionalFormatting sqref="AQ15">
    <cfRule type="expression" dxfId="5039" priority="113" stopIfTrue="1">
      <formula>ISTEXT(AQ15)</formula>
    </cfRule>
    <cfRule type="expression" dxfId="5038" priority="114">
      <formula>FIND("Agir",AV15)</formula>
    </cfRule>
    <cfRule type="expression" dxfId="5037" priority="115">
      <formula>FIND("Réagir",AV15)</formula>
    </cfRule>
  </conditionalFormatting>
  <conditionalFormatting sqref="AQ15">
    <cfRule type="expression" dxfId="5036" priority="110" stopIfTrue="1">
      <formula>ISTEXT(AQ15)</formula>
    </cfRule>
    <cfRule type="expression" dxfId="5035" priority="111">
      <formula>FIND("Agir",AV15)</formula>
    </cfRule>
    <cfRule type="expression" dxfId="5034" priority="112">
      <formula>FIND("Réagir",AV15)</formula>
    </cfRule>
  </conditionalFormatting>
  <conditionalFormatting sqref="AA15">
    <cfRule type="expression" dxfId="5033" priority="107" stopIfTrue="1">
      <formula>ISTEXT(AA15)</formula>
    </cfRule>
    <cfRule type="expression" dxfId="5032" priority="108">
      <formula>FIND("Agir",AV15)</formula>
    </cfRule>
    <cfRule type="expression" dxfId="5031" priority="109">
      <formula>FIND("Réagir",AV15)</formula>
    </cfRule>
  </conditionalFormatting>
  <conditionalFormatting sqref="AG15 AM15 AQ15 AV15">
    <cfRule type="expression" dxfId="5030" priority="104" stopIfTrue="1">
      <formula>ISTEXT(AG15)</formula>
    </cfRule>
    <cfRule type="expression" dxfId="5029" priority="105">
      <formula>FIND("Agir",#REF!)</formula>
    </cfRule>
    <cfRule type="expression" dxfId="5028" priority="106">
      <formula>FIND("Réagir",#REF!)</formula>
    </cfRule>
  </conditionalFormatting>
  <conditionalFormatting sqref="AM15 AQ15 AV15">
    <cfRule type="expression" dxfId="5027" priority="101" stopIfTrue="1">
      <formula>ISTEXT(AM15)</formula>
    </cfRule>
    <cfRule type="expression" dxfId="5026" priority="102">
      <formula>FIND("Agir",#REF!)</formula>
    </cfRule>
    <cfRule type="expression" dxfId="5025" priority="103">
      <formula>FIND("Réagir",#REF!)</formula>
    </cfRule>
  </conditionalFormatting>
  <conditionalFormatting sqref="AV15">
    <cfRule type="expression" dxfId="5024" priority="98" stopIfTrue="1">
      <formula>ISTEXT(AV15)</formula>
    </cfRule>
    <cfRule type="expression" dxfId="5023" priority="99">
      <formula>FIND("Agir",#REF!)</formula>
    </cfRule>
    <cfRule type="expression" dxfId="5022" priority="100">
      <formula>FIND("Réagir",#REF!)</formula>
    </cfRule>
  </conditionalFormatting>
  <conditionalFormatting sqref="AG15">
    <cfRule type="expression" dxfId="5021" priority="95" stopIfTrue="1">
      <formula>ISTEXT(AG15)</formula>
    </cfRule>
    <cfRule type="expression" dxfId="5020" priority="96">
      <formula>FIND("Agir",#REF!)</formula>
    </cfRule>
    <cfRule type="expression" dxfId="5019" priority="97">
      <formula>FIND("Réagir",#REF!)</formula>
    </cfRule>
  </conditionalFormatting>
  <conditionalFormatting sqref="AW15">
    <cfRule type="expression" dxfId="5018" priority="92" stopIfTrue="1">
      <formula>ISTEXT(AW15)</formula>
    </cfRule>
    <cfRule type="expression" dxfId="5017" priority="93">
      <formula>FIND("Agir",#REF!)</formula>
    </cfRule>
    <cfRule type="expression" dxfId="5016" priority="94">
      <formula>FIND("Réagir",#REF!)</formula>
    </cfRule>
  </conditionalFormatting>
  <conditionalFormatting sqref="I17">
    <cfRule type="expression" dxfId="5015" priority="89" stopIfTrue="1">
      <formula>ISTEXT(I17)</formula>
    </cfRule>
    <cfRule type="expression" dxfId="5014" priority="90">
      <formula>FIND("Agir",J17)</formula>
    </cfRule>
    <cfRule type="expression" dxfId="5013" priority="91">
      <formula>FIND("Réagir",J17)</formula>
    </cfRule>
  </conditionalFormatting>
  <conditionalFormatting sqref="AA17 AG17 AM17 AQ17 AV17:AY17 I17:J17">
    <cfRule type="containsText" dxfId="5012" priority="86" stopIfTrue="1" operator="containsText" text="Première">
      <formula>NOT(ISERROR(SEARCH("Première",I17)))</formula>
    </cfRule>
    <cfRule type="containsText" dxfId="5011" priority="87" stopIfTrue="1" operator="containsText" text="Seconde">
      <formula>NOT(ISERROR(SEARCH("Seconde",I17)))</formula>
    </cfRule>
    <cfRule type="containsText" dxfId="5010" priority="88" stopIfTrue="1" operator="containsText" text="Terme">
      <formula>NOT(ISERROR(SEARCH("Terme",I17)))</formula>
    </cfRule>
  </conditionalFormatting>
  <conditionalFormatting sqref="F17">
    <cfRule type="expression" dxfId="5009" priority="84" stopIfTrue="1">
      <formula>ISTEXT(F17)</formula>
    </cfRule>
    <cfRule type="expression" dxfId="5008" priority="85">
      <formula>FIND("Conforter",I17)</formula>
    </cfRule>
  </conditionalFormatting>
  <conditionalFormatting sqref="G17">
    <cfRule type="expression" dxfId="5007" priority="81" stopIfTrue="1">
      <formula>ISTEXT(G17)</formula>
    </cfRule>
    <cfRule type="expression" dxfId="5006" priority="82">
      <formula>FIND("Agir",I17)</formula>
    </cfRule>
    <cfRule type="expression" dxfId="5005" priority="83">
      <formula>FIND("Réagir",I17)</formula>
    </cfRule>
  </conditionalFormatting>
  <conditionalFormatting sqref="G17:H17">
    <cfRule type="expression" dxfId="5004" priority="79" stopIfTrue="1">
      <formula>ISTEXT(G17)</formula>
    </cfRule>
    <cfRule type="expression" dxfId="5003" priority="80">
      <formula>FIND("Conforter",J17)</formula>
    </cfRule>
  </conditionalFormatting>
  <conditionalFormatting sqref="J17">
    <cfRule type="containsText" dxfId="5002" priority="78" stopIfTrue="1" operator="containsText" text="Non">
      <formula>NOT(ISERROR(SEARCH("Non",J17)))</formula>
    </cfRule>
  </conditionalFormatting>
  <conditionalFormatting sqref="I17">
    <cfRule type="expression" dxfId="5001" priority="75" stopIfTrue="1">
      <formula>ISTEXT(I17)</formula>
    </cfRule>
    <cfRule type="expression" dxfId="5000" priority="76">
      <formula>FIND("Agir",J17)</formula>
    </cfRule>
    <cfRule type="expression" dxfId="4999" priority="77">
      <formula>FIND("Réagir",J17)</formula>
    </cfRule>
  </conditionalFormatting>
  <conditionalFormatting sqref="J17">
    <cfRule type="containsText" dxfId="4998" priority="68" operator="containsText" text="Intervention prioritaire">
      <formula>NOT(ISERROR(SEARCH("Intervention prioritaire",J17)))</formula>
    </cfRule>
    <cfRule type="containsText" dxfId="4997" priority="69" stopIfTrue="1" operator="containsText" text="Non pertinent">
      <formula>NOT(ISERROR(SEARCH("Non pertinent",J17)))</formula>
    </cfRule>
    <cfRule type="containsText" dxfId="4996" priority="70" stopIfTrue="1" operator="containsText" text="consolidation">
      <formula>NOT(ISERROR(SEARCH("consolidation",J17)))</formula>
    </cfRule>
    <cfRule type="containsText" dxfId="4995" priority="71" stopIfTrue="1" operator="containsText" text="Non Prioritaire">
      <formula>NOT(ISERROR(SEARCH("Non Prioritaire",J17)))</formula>
    </cfRule>
    <cfRule type="containsText" dxfId="4994" priority="72" stopIfTrue="1" operator="containsText" text="Urgent">
      <formula>NOT(ISERROR(SEARCH("Urgent",J17)))</formula>
    </cfRule>
  </conditionalFormatting>
  <conditionalFormatting sqref="D17">
    <cfRule type="expression" dxfId="4993" priority="65" stopIfTrue="1">
      <formula>ISTEXT(D17)</formula>
    </cfRule>
    <cfRule type="expression" dxfId="4992" priority="66">
      <formula>FIND("Agir",E17)</formula>
    </cfRule>
    <cfRule type="expression" dxfId="4991" priority="67">
      <formula>FIND("Réagir",E17)</formula>
    </cfRule>
  </conditionalFormatting>
  <conditionalFormatting sqref="D17">
    <cfRule type="expression" dxfId="4990" priority="63" stopIfTrue="1">
      <formula>ISTEXT(D17)</formula>
    </cfRule>
    <cfRule type="expression" dxfId="4989" priority="64">
      <formula>FIND("Conforter",F17)</formula>
    </cfRule>
  </conditionalFormatting>
  <conditionalFormatting sqref="H17">
    <cfRule type="expression" dxfId="4988" priority="60" stopIfTrue="1">
      <formula>ISTEXT(H17)</formula>
    </cfRule>
    <cfRule type="expression" dxfId="4987" priority="61">
      <formula>FIND("Agir",J17)</formula>
    </cfRule>
    <cfRule type="expression" dxfId="4986" priority="62">
      <formula>FIND("Réagir",J17)</formula>
    </cfRule>
  </conditionalFormatting>
  <conditionalFormatting sqref="AX17:AY17">
    <cfRule type="expression" dxfId="4985" priority="57" stopIfTrue="1">
      <formula>ISTEXT(AX17)</formula>
    </cfRule>
    <cfRule type="expression" dxfId="4984" priority="58">
      <formula>FIND("Agir",#REF!)</formula>
    </cfRule>
    <cfRule type="expression" dxfId="4983" priority="59">
      <formula>FIND("Réagir",#REF!)</formula>
    </cfRule>
  </conditionalFormatting>
  <conditionalFormatting sqref="AM17 AQ17 AV17">
    <cfRule type="expression" dxfId="4982" priority="54" stopIfTrue="1">
      <formula>ISTEXT(AM17)</formula>
    </cfRule>
    <cfRule type="expression" dxfId="4981" priority="55">
      <formula>FIND("Agir",#REF!)</formula>
    </cfRule>
    <cfRule type="expression" dxfId="4980" priority="56">
      <formula>FIND("Réagir",#REF!)</formula>
    </cfRule>
  </conditionalFormatting>
  <conditionalFormatting sqref="AQ17">
    <cfRule type="expression" dxfId="4979" priority="51" stopIfTrue="1">
      <formula>ISTEXT(AQ17)</formula>
    </cfRule>
    <cfRule type="expression" dxfId="4978" priority="52">
      <formula>FIND("Agir",AV17)</formula>
    </cfRule>
    <cfRule type="expression" dxfId="4977" priority="53">
      <formula>FIND("Réagir",AV17)</formula>
    </cfRule>
  </conditionalFormatting>
  <conditionalFormatting sqref="AQ17">
    <cfRule type="expression" dxfId="4976" priority="48" stopIfTrue="1">
      <formula>ISTEXT(AQ17)</formula>
    </cfRule>
    <cfRule type="expression" dxfId="4975" priority="49">
      <formula>FIND("Agir",AV17)</formula>
    </cfRule>
    <cfRule type="expression" dxfId="4974" priority="50">
      <formula>FIND("Réagir",AV17)</formula>
    </cfRule>
  </conditionalFormatting>
  <conditionalFormatting sqref="AA17">
    <cfRule type="expression" dxfId="4973" priority="45" stopIfTrue="1">
      <formula>ISTEXT(AA17)</formula>
    </cfRule>
    <cfRule type="expression" dxfId="4972" priority="46">
      <formula>FIND("Agir",AV17)</formula>
    </cfRule>
    <cfRule type="expression" dxfId="4971" priority="47">
      <formula>FIND("Réagir",AV17)</formula>
    </cfRule>
  </conditionalFormatting>
  <conditionalFormatting sqref="AG17 AM17 AQ17 AV17">
    <cfRule type="expression" dxfId="4970" priority="42" stopIfTrue="1">
      <formula>ISTEXT(AG17)</formula>
    </cfRule>
    <cfRule type="expression" dxfId="4969" priority="43">
      <formula>FIND("Agir",#REF!)</formula>
    </cfRule>
    <cfRule type="expression" dxfId="4968" priority="44">
      <formula>FIND("Réagir",#REF!)</formula>
    </cfRule>
  </conditionalFormatting>
  <conditionalFormatting sqref="AM17 AQ17 AV17">
    <cfRule type="expression" dxfId="4967" priority="39" stopIfTrue="1">
      <formula>ISTEXT(AM17)</formula>
    </cfRule>
    <cfRule type="expression" dxfId="4966" priority="40">
      <formula>FIND("Agir",#REF!)</formula>
    </cfRule>
    <cfRule type="expression" dxfId="4965" priority="41">
      <formula>FIND("Réagir",#REF!)</formula>
    </cfRule>
  </conditionalFormatting>
  <conditionalFormatting sqref="AV17">
    <cfRule type="expression" dxfId="4964" priority="36" stopIfTrue="1">
      <formula>ISTEXT(AV17)</formula>
    </cfRule>
    <cfRule type="expression" dxfId="4963" priority="37">
      <formula>FIND("Agir",#REF!)</formula>
    </cfRule>
    <cfRule type="expression" dxfId="4962" priority="38">
      <formula>FIND("Réagir",#REF!)</formula>
    </cfRule>
  </conditionalFormatting>
  <conditionalFormatting sqref="AG17">
    <cfRule type="expression" dxfId="4961" priority="33" stopIfTrue="1">
      <formula>ISTEXT(AG17)</formula>
    </cfRule>
    <cfRule type="expression" dxfId="4960" priority="34">
      <formula>FIND("Agir",#REF!)</formula>
    </cfRule>
    <cfRule type="expression" dxfId="4959" priority="35">
      <formula>FIND("Réagir",#REF!)</formula>
    </cfRule>
  </conditionalFormatting>
  <conditionalFormatting sqref="AW17">
    <cfRule type="expression" dxfId="4958" priority="30" stopIfTrue="1">
      <formula>ISTEXT(AW17)</formula>
    </cfRule>
    <cfRule type="expression" dxfId="4957" priority="31">
      <formula>FIND("Agir",#REF!)</formula>
    </cfRule>
    <cfRule type="expression" dxfId="4956" priority="32">
      <formula>FIND("Réagir",#REF!)</formula>
    </cfRule>
  </conditionalFormatting>
  <conditionalFormatting sqref="AA5 AG5 AM5 AQ5 AV5:AY5 AW4 I5:J5">
    <cfRule type="containsText" dxfId="4955" priority="15" stopIfTrue="1" operator="containsText" text="Première">
      <formula>NOT(ISERROR(SEARCH("Première",I4)))</formula>
    </cfRule>
    <cfRule type="containsText" dxfId="4954" priority="16" stopIfTrue="1" operator="containsText" text="Seconde">
      <formula>NOT(ISERROR(SEARCH("Seconde",I4)))</formula>
    </cfRule>
    <cfRule type="containsText" dxfId="4953" priority="17" stopIfTrue="1" operator="containsText" text="Terme">
      <formula>NOT(ISERROR(SEARCH("Terme",I4)))</formula>
    </cfRule>
  </conditionalFormatting>
  <conditionalFormatting sqref="AX4">
    <cfRule type="containsText" dxfId="4952" priority="12" stopIfTrue="1" operator="containsText" text="Première">
      <formula>NOT(ISERROR(SEARCH("Première",AX4)))</formula>
    </cfRule>
    <cfRule type="containsText" dxfId="4951" priority="13" stopIfTrue="1" operator="containsText" text="Seconde">
      <formula>NOT(ISERROR(SEARCH("Seconde",AX4)))</formula>
    </cfRule>
    <cfRule type="containsText" dxfId="4950" priority="14" stopIfTrue="1" operator="containsText" text="Terme">
      <formula>NOT(ISERROR(SEARCH("Terme",AX4)))</formula>
    </cfRule>
  </conditionalFormatting>
  <conditionalFormatting sqref="J15:J18">
    <cfRule type="containsText" dxfId="4949" priority="9" stopIfTrue="1" operator="containsText" text="Première">
      <formula>NOT(ISERROR(SEARCH("Première",J15)))</formula>
    </cfRule>
  </conditionalFormatting>
  <conditionalFormatting sqref="J15:J18">
    <cfRule type="containsText" dxfId="4948" priority="8" stopIfTrue="1" operator="containsText" text="Non">
      <formula>NOT(ISERROR(SEARCH("Non",J15)))</formula>
    </cfRule>
  </conditionalFormatting>
  <conditionalFormatting sqref="J15:J18">
    <cfRule type="containsText" dxfId="4947" priority="1" operator="containsText" text="Intervention prioritaire">
      <formula>NOT(ISERROR(SEARCH("Intervention prioritaire",J15)))</formula>
    </cfRule>
    <cfRule type="containsText" dxfId="4946" priority="2" stopIfTrue="1" operator="containsText" text="Non pertinent">
      <formula>NOT(ISERROR(SEARCH("Non pertinent",J15)))</formula>
    </cfRule>
    <cfRule type="containsText" dxfId="4945" priority="3" stopIfTrue="1" operator="containsText" text="consolidation">
      <formula>NOT(ISERROR(SEARCH("consolidation",J15)))</formula>
    </cfRule>
    <cfRule type="containsText" dxfId="4944" priority="4" stopIfTrue="1" operator="containsText" text="Non Prioritaire">
      <formula>NOT(ISERROR(SEARCH("Non Prioritaire",J15)))</formula>
    </cfRule>
    <cfRule type="containsText" dxfId="4943" priority="5" stopIfTrue="1" operator="containsText" text="Urgent">
      <formula>NOT(ISERROR(SEARCH("Urgent",J15)))</formula>
    </cfRule>
  </conditionalFormatting>
  <conditionalFormatting sqref="J7:J18">
    <cfRule type="containsText" dxfId="4942" priority="6" stopIfTrue="1" operator="containsText" text="moyen">
      <formula>NOT(ISERROR(SEARCH("moyen",J7)))</formula>
    </cfRule>
    <cfRule type="containsText" dxfId="4941" priority="7" stopIfTrue="1" operator="containsText" text="long">
      <formula>NOT(ISERROR(SEARCH("long",J7)))</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8" xr:uid="{00000000-0002-0000-1200-000000000000}">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8" xr:uid="{00000000-0002-0000-1200-000001000000}">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8" xr:uid="{00000000-0002-0000-1200-000002000000}">
      <formula1>$M$1:$P$1</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10"/>
  <sheetViews>
    <sheetView tabSelected="1" topLeftCell="A22" zoomScale="80" zoomScaleNormal="80" workbookViewId="0">
      <selection activeCell="P18" sqref="P18"/>
    </sheetView>
  </sheetViews>
  <sheetFormatPr baseColWidth="10" defaultColWidth="11.453125" defaultRowHeight="13" x14ac:dyDescent="0.3"/>
  <cols>
    <col min="1" max="37" width="11.453125" style="1"/>
  </cols>
  <sheetData>
    <row r="1" spans="1:13" x14ac:dyDescent="0.3">
      <c r="A1" s="1" t="s">
        <v>57</v>
      </c>
    </row>
    <row r="10" spans="1:13" x14ac:dyDescent="0.3">
      <c r="M10" s="1" t="s">
        <v>57</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215968"/>
  </sheetPr>
  <dimension ref="A1:AY18"/>
  <sheetViews>
    <sheetView showGridLines="0" zoomScale="60" zoomScaleNormal="60" workbookViewId="0"/>
  </sheetViews>
  <sheetFormatPr baseColWidth="10" defaultColWidth="10.453125" defaultRowHeight="11.5" x14ac:dyDescent="0.25"/>
  <cols>
    <col min="1" max="1" width="1.453125" style="50" customWidth="1"/>
    <col min="2" max="2" width="10.453125" style="59" customWidth="1"/>
    <col min="3" max="3" width="83" style="60" customWidth="1"/>
    <col min="4" max="4" width="46" style="61" customWidth="1"/>
    <col min="5" max="5" width="9.81640625" style="50" customWidth="1"/>
    <col min="6" max="6" width="9.81640625" style="62" customWidth="1"/>
    <col min="7" max="7" width="46" style="61" customWidth="1"/>
    <col min="8" max="8" width="8.81640625" style="61" customWidth="1"/>
    <col min="9" max="9" width="45.453125" style="61" customWidth="1"/>
    <col min="10" max="10" width="20.453125" style="61" customWidth="1"/>
    <col min="11" max="26" width="5.453125" style="50" hidden="1" customWidth="1"/>
    <col min="27" max="27" width="20.453125" style="61" hidden="1" customWidth="1"/>
    <col min="28" max="32" width="10.453125" style="50" hidden="1" customWidth="1"/>
    <col min="33" max="33" width="20.453125" style="61" hidden="1" customWidth="1"/>
    <col min="34" max="38" width="10.453125" style="50" hidden="1" customWidth="1"/>
    <col min="39" max="39" width="20.453125" style="61" hidden="1" customWidth="1"/>
    <col min="40" max="42" width="10.453125" style="50" hidden="1" customWidth="1"/>
    <col min="43" max="43" width="20.453125" style="61" hidden="1" customWidth="1"/>
    <col min="44" max="47" width="10.453125" style="50" hidden="1" customWidth="1"/>
    <col min="48" max="48" width="20.453125" style="61" hidden="1" customWidth="1"/>
    <col min="49" max="49" width="45.453125" style="61" hidden="1" customWidth="1"/>
    <col min="50" max="50" width="45.453125" style="61" customWidth="1"/>
    <col min="51" max="51" width="45.453125" style="61" hidden="1" customWidth="1"/>
    <col min="52" max="16384" width="10.453125" style="50"/>
  </cols>
  <sheetData>
    <row r="1" spans="1:51" s="45" customFormat="1" ht="13" customHeight="1" x14ac:dyDescent="0.3">
      <c r="B1" s="46"/>
      <c r="C1" s="47"/>
      <c r="D1" s="48"/>
      <c r="F1" s="49"/>
      <c r="G1" s="48"/>
      <c r="H1" s="48"/>
      <c r="I1" s="48"/>
      <c r="J1" s="48"/>
      <c r="L1" s="45">
        <v>0</v>
      </c>
      <c r="M1" s="45">
        <v>1</v>
      </c>
      <c r="N1" s="45">
        <v>2</v>
      </c>
      <c r="O1" s="45">
        <v>3</v>
      </c>
      <c r="P1" s="45">
        <v>4</v>
      </c>
      <c r="Q1" s="45">
        <v>5</v>
      </c>
      <c r="AA1" s="37"/>
      <c r="AG1" s="37"/>
      <c r="AM1" s="37"/>
      <c r="AQ1" s="37"/>
      <c r="AV1" s="37"/>
      <c r="AW1" s="48"/>
      <c r="AX1" s="48"/>
      <c r="AY1" s="48"/>
    </row>
    <row r="2" spans="1:51" s="45" customFormat="1" ht="60" customHeight="1" x14ac:dyDescent="0.3">
      <c r="B2" s="431" t="s">
        <v>334</v>
      </c>
      <c r="C2" s="431"/>
      <c r="D2" s="431" t="s">
        <v>216</v>
      </c>
      <c r="E2" s="431"/>
      <c r="F2" s="431"/>
      <c r="G2" s="431"/>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83"/>
    </row>
    <row r="3" spans="1:51" s="45" customFormat="1" ht="13" customHeight="1" x14ac:dyDescent="0.25">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row>
    <row r="4" spans="1:51" ht="30" customHeight="1" x14ac:dyDescent="0.25">
      <c r="A4" s="45"/>
      <c r="B4" s="435"/>
      <c r="C4" s="435"/>
      <c r="D4" s="436" t="s">
        <v>0</v>
      </c>
      <c r="E4" s="437"/>
      <c r="F4" s="438" t="s">
        <v>261</v>
      </c>
      <c r="G4" s="439"/>
      <c r="H4" s="440" t="s">
        <v>335</v>
      </c>
      <c r="I4" s="441"/>
      <c r="J4" s="108" t="s">
        <v>274</v>
      </c>
      <c r="K4" s="106"/>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6"/>
      <c r="AX4" s="442" t="s">
        <v>265</v>
      </c>
      <c r="AY4" s="443"/>
    </row>
    <row r="5" spans="1:51" s="52" customFormat="1" ht="170" customHeight="1" x14ac:dyDescent="0.3">
      <c r="A5" s="51"/>
      <c r="B5" s="435"/>
      <c r="C5" s="435"/>
      <c r="D5" s="87" t="s">
        <v>510</v>
      </c>
      <c r="E5" s="101" t="s">
        <v>0</v>
      </c>
      <c r="F5" s="103" t="s">
        <v>261</v>
      </c>
      <c r="G5" s="104" t="s">
        <v>260</v>
      </c>
      <c r="H5" s="102" t="s">
        <v>273</v>
      </c>
      <c r="I5" s="105" t="s">
        <v>271</v>
      </c>
      <c r="J5" s="109" t="s">
        <v>266</v>
      </c>
      <c r="K5" s="107" t="s">
        <v>23</v>
      </c>
      <c r="L5" s="88" t="s">
        <v>12</v>
      </c>
      <c r="M5" s="89" t="s">
        <v>13</v>
      </c>
      <c r="N5" s="90" t="s">
        <v>14</v>
      </c>
      <c r="O5" s="91" t="s">
        <v>15</v>
      </c>
      <c r="P5" s="92" t="s">
        <v>16</v>
      </c>
      <c r="Q5" s="93" t="s">
        <v>17</v>
      </c>
      <c r="R5" s="94" t="s">
        <v>18</v>
      </c>
      <c r="S5" s="95" t="s">
        <v>34</v>
      </c>
      <c r="T5" s="95" t="s">
        <v>35</v>
      </c>
      <c r="U5" s="95" t="s">
        <v>24</v>
      </c>
      <c r="V5" s="95" t="s">
        <v>44</v>
      </c>
      <c r="W5" s="95" t="s">
        <v>45</v>
      </c>
      <c r="X5" s="95" t="s">
        <v>47</v>
      </c>
      <c r="Y5" s="95" t="s">
        <v>46</v>
      </c>
      <c r="Z5" s="95" t="s">
        <v>33</v>
      </c>
      <c r="AA5" s="96" t="s">
        <v>19</v>
      </c>
      <c r="AB5" s="97" t="s">
        <v>36</v>
      </c>
      <c r="AC5" s="97" t="s">
        <v>37</v>
      </c>
      <c r="AD5" s="97" t="s">
        <v>25</v>
      </c>
      <c r="AE5" s="97" t="s">
        <v>38</v>
      </c>
      <c r="AF5" s="97" t="s">
        <v>26</v>
      </c>
      <c r="AG5" s="96" t="s">
        <v>22</v>
      </c>
      <c r="AH5" s="97" t="s">
        <v>39</v>
      </c>
      <c r="AI5" s="97" t="s">
        <v>41</v>
      </c>
      <c r="AJ5" s="97" t="s">
        <v>42</v>
      </c>
      <c r="AK5" s="97" t="s">
        <v>30</v>
      </c>
      <c r="AL5" s="97" t="s">
        <v>40</v>
      </c>
      <c r="AM5" s="96" t="s">
        <v>31</v>
      </c>
      <c r="AN5" s="97" t="s">
        <v>27</v>
      </c>
      <c r="AO5" s="97" t="s">
        <v>28</v>
      </c>
      <c r="AP5" s="97" t="s">
        <v>29</v>
      </c>
      <c r="AQ5" s="96" t="s">
        <v>43</v>
      </c>
      <c r="AR5" s="97" t="s">
        <v>48</v>
      </c>
      <c r="AS5" s="97" t="s">
        <v>49</v>
      </c>
      <c r="AT5" s="97" t="s">
        <v>50</v>
      </c>
      <c r="AU5" s="97" t="s">
        <v>51</v>
      </c>
      <c r="AV5" s="96" t="s">
        <v>32</v>
      </c>
      <c r="AW5" s="98" t="s">
        <v>11</v>
      </c>
      <c r="AX5" s="99" t="s">
        <v>511</v>
      </c>
      <c r="AY5" s="100" t="s">
        <v>52</v>
      </c>
    </row>
    <row r="6" spans="1:51" s="65" customFormat="1" ht="30" customHeight="1" x14ac:dyDescent="0.35">
      <c r="A6" s="64"/>
      <c r="B6" s="433" t="s">
        <v>513</v>
      </c>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row>
    <row r="7" spans="1:51" s="57" customFormat="1" ht="114" customHeight="1" x14ac:dyDescent="0.35">
      <c r="A7" s="56"/>
      <c r="B7" s="374" t="s">
        <v>204</v>
      </c>
      <c r="C7" s="380" t="s">
        <v>446</v>
      </c>
      <c r="D7" s="255"/>
      <c r="E7" s="255"/>
      <c r="F7" s="273"/>
      <c r="G7" s="273"/>
      <c r="H7" s="291"/>
      <c r="I7" s="291"/>
      <c r="J7" s="136" t="str">
        <f>S7</f>
        <v/>
      </c>
      <c r="K7" s="137">
        <f t="shared" ref="K7:K18" si="0">E7*10+F7</f>
        <v>0</v>
      </c>
      <c r="L7" s="137" t="b">
        <f t="shared" ref="L7:L18" si="1">OR(K7=31)</f>
        <v>0</v>
      </c>
      <c r="M7" s="137" t="b">
        <f t="shared" ref="M7:M18" si="2">OR(K7=21,K7=32)</f>
        <v>0</v>
      </c>
      <c r="N7" s="137" t="b">
        <f t="shared" ref="N7:N18" si="3">OR(K7=22,K7=33)</f>
        <v>0</v>
      </c>
      <c r="O7" s="137" t="b">
        <f t="shared" ref="O7:O18" si="4">OR(K7=11,K7=12)</f>
        <v>0</v>
      </c>
      <c r="P7" s="137" t="b">
        <f t="shared" ref="P7:P18" si="5">OR(K7=23,K7=34)</f>
        <v>0</v>
      </c>
      <c r="Q7" s="137" t="b">
        <f t="shared" ref="Q7:Q18" si="6">OR(K7=13,K7=14,K7=24)</f>
        <v>0</v>
      </c>
      <c r="R7" s="137" t="b">
        <f t="shared" ref="R7:R18" si="7">OR(K7=1,K7=2,K7=3,K7=4)</f>
        <v>0</v>
      </c>
      <c r="S7" s="138" t="str">
        <f t="shared" ref="S7:S18" si="8">IF(COUNTA(E7:F7)&lt;2,"",(IF(L7=TRUE,$L$5,IF(M7=TRUE,$M$5,IF(N7=TRUE,$N$5,IF(O7=TRUE,$O$5,IF(P7=TRUE,$P$5,IF(Q7=TRUE,$Q$5,IF(R7=TRUE,$R$5,0)))))))))</f>
        <v/>
      </c>
      <c r="T7" s="139" t="str">
        <f t="shared" ref="T7:T18" si="9">IF(COUNTA(E7:F7)&lt;2,"",(IF(L7=TRUE,6,IF(M7=TRUE,5,IF(N7=TRUE,4,IF(O7=TRUE,3,IF(P7=TRUE,2,IF(Q7=TRUE,1,IF(R7=TRUE,0,0)))))))))</f>
        <v/>
      </c>
      <c r="U7" s="140" t="e">
        <f t="shared" ref="U7:U18" si="10">T7*10+H7</f>
        <v>#VALUE!</v>
      </c>
      <c r="V7" s="137" t="e">
        <f t="shared" ref="V7:V18" si="11">OR(U7=61,U7=62,U7=63)</f>
        <v>#VALUE!</v>
      </c>
      <c r="W7" s="137" t="e">
        <f t="shared" ref="W7:W18" si="12">OR(U7=51,U7=52)</f>
        <v>#VALUE!</v>
      </c>
      <c r="X7" s="137" t="e">
        <f t="shared" ref="X7:X18" si="13">OR(U7=31,U7=41,U7=42,U7=53)</f>
        <v>#VALUE!</v>
      </c>
      <c r="Y7" s="137" t="e">
        <f t="shared" ref="Y7:Y18" si="14">OR(U7=21,U7=32)</f>
        <v>#VALUE!</v>
      </c>
      <c r="Z7" s="137" t="e">
        <f t="shared" ref="Z7:Z18" si="15">AND(V7=FALSE,W7=FALSE,X7=FALSE,Y7=FALSE)</f>
        <v>#VALUE!</v>
      </c>
      <c r="AA7" s="141" t="str">
        <f>IF(COUNTA(E7:F7:H7)&lt;3,"",(IF(V7=TRUE,$V$5,IF(W7=TRUE,$W$5,IF(X7=TRUE,$X$5,IF(Y7=TRUE,$Y$5,"Non"))))))</f>
        <v/>
      </c>
      <c r="AB7" s="137" t="e">
        <f t="shared" ref="AB7:AB18" si="16">OR(U7=61,U7=62,U7=51,U7=52)</f>
        <v>#VALUE!</v>
      </c>
      <c r="AC7" s="137" t="e">
        <f t="shared" ref="AC7:AC18" si="17">OR(U7=41,U7=42)</f>
        <v>#VALUE!</v>
      </c>
      <c r="AD7" s="137" t="e">
        <f t="shared" ref="AD7:AD18" si="18">OR(U7=31,U7=32,U7=63,U7=64,U7=53,U7=54,)</f>
        <v>#VALUE!</v>
      </c>
      <c r="AE7" s="137" t="e">
        <f t="shared" ref="AE7:AE18" si="19">OR(U7=21,U7=22,)</f>
        <v>#VALUE!</v>
      </c>
      <c r="AF7" s="137" t="e">
        <f t="shared" ref="AF7:AF18" si="20">OR(U7=11,U7=12,U7=13,U7=23,)</f>
        <v>#VALUE!</v>
      </c>
      <c r="AG7" s="141" t="str">
        <f>IF(COUNTA(E7:F7:H7)&lt;3,"",(IF(AB7=TRUE,$AB$5,IF(AC7=TRUE,$AC$5,IF(AD7=TRUE,$AD$5,IF(AE7=TRUE,$AE$5,IF(AF7=TRUE,$AF$5,"Aucune")))))))</f>
        <v/>
      </c>
      <c r="AH7" s="137" t="e">
        <f t="shared" ref="AH7:AH18" si="21">OR(U7=62,U7=52,U7=42)</f>
        <v>#VALUE!</v>
      </c>
      <c r="AI7" s="137" t="e">
        <f t="shared" ref="AI7:AI18" si="22">OR(U7=63,U7=53,U7=43,U7=64,U7=54)</f>
        <v>#VALUE!</v>
      </c>
      <c r="AJ7" s="137" t="e">
        <f t="shared" ref="AJ7:AJ18" si="23">OR(U7=61,U7=51,U7=41)</f>
        <v>#VALUE!</v>
      </c>
      <c r="AK7" s="137" t="e">
        <f t="shared" ref="AK7:AK18" si="24">OR(U7=44,U7=32,U7=33,U7=34)</f>
        <v>#VALUE!</v>
      </c>
      <c r="AL7" s="137" t="e">
        <f t="shared" ref="AL7:AL18" si="25">OR(U7=22,U7=23,U7=24,U7=12,U7=13,U7=14)</f>
        <v>#VALUE!</v>
      </c>
      <c r="AM7" s="141" t="str">
        <f>IF(COUNTA(E7:F7:H7)&lt;3,"",(IF(AH7=TRUE,$AH$5,IF(AI7=TRUE,$AI$5,IF(AJ7=TRUE,$AJ$5,IF(AK7=TRUE,$AK$5,IF(AL7=TRUE,$AL$5,"Aucune")))))))</f>
        <v/>
      </c>
      <c r="AN7" s="137" t="e">
        <f t="shared" ref="AN7:AN18" si="26">OR(U7=61,U7=62,U7=63,U7=51,U7=52,U7=53)</f>
        <v>#VALUE!</v>
      </c>
      <c r="AO7" s="137" t="e">
        <f t="shared" ref="AO7:AO18" si="27">OR(U7=41,U7=42,U7=43,U7=31,U7=32,U7=33)</f>
        <v>#VALUE!</v>
      </c>
      <c r="AP7" s="137" t="e">
        <f t="shared" ref="AP7:AP18" si="28">OR(U7=21,U7=22,U7=23,U7=11,U7=12,U7=13)</f>
        <v>#VALUE!</v>
      </c>
      <c r="AQ7" s="141" t="str">
        <f>IF(COUNTA(E7:F7:H7)&lt;3,"",(IF(AN7=TRUE,$AN$5,IF(AO7=TRUE,$AO$5,IF(AP7=TRUE,$AP$5,"Aucune action requise")))))</f>
        <v/>
      </c>
      <c r="AR7" s="137" t="e">
        <f t="shared" ref="AR7:AR18" si="29">OR(U7=61,U7=51,U7=41,U7=31,U7=21)</f>
        <v>#VALUE!</v>
      </c>
      <c r="AS7" s="137" t="e">
        <f t="shared" ref="AS7:AS18" si="30">OR(U7=62,U7=52,U7=42,U7=32,U7=22,U7=63,U7=53)</f>
        <v>#VALUE!</v>
      </c>
      <c r="AT7" s="137" t="e">
        <f t="shared" ref="AT7:AT18" si="31">OR(U7=43,U7=33,U7=23,U7=34,U7=24)</f>
        <v>#VALUE!</v>
      </c>
      <c r="AU7" s="137" t="e">
        <f t="shared" ref="AU7:AU18" si="32">OR(U7=64,U7=54,U7=44)</f>
        <v>#VALUE!</v>
      </c>
      <c r="AV7" s="141" t="str">
        <f>IF(COUNTA(E7:F7:H7)&lt;3,"",(IF(AR7=TRUE,$AR$5,IF(AS7=TRUE,$AS$5,IF(AT7=TRUE,$AT$5,IF(AU7=TRUE,$AU$5,"Aucun"))))))</f>
        <v/>
      </c>
      <c r="AW7" s="142"/>
      <c r="AX7" s="309"/>
      <c r="AY7" s="69"/>
    </row>
    <row r="8" spans="1:51" s="57" customFormat="1" ht="114" customHeight="1" x14ac:dyDescent="0.35">
      <c r="A8" s="56"/>
      <c r="B8" s="378" t="s">
        <v>205</v>
      </c>
      <c r="C8" s="384" t="s">
        <v>447</v>
      </c>
      <c r="D8" s="258"/>
      <c r="E8" s="258"/>
      <c r="F8" s="277"/>
      <c r="G8" s="277"/>
      <c r="H8" s="295"/>
      <c r="I8" s="295"/>
      <c r="J8" s="157" t="str">
        <f t="shared" ref="J8:J18" si="33">S8</f>
        <v/>
      </c>
      <c r="K8" s="158">
        <f t="shared" si="0"/>
        <v>0</v>
      </c>
      <c r="L8" s="158" t="b">
        <f t="shared" si="1"/>
        <v>0</v>
      </c>
      <c r="M8" s="158" t="b">
        <f t="shared" si="2"/>
        <v>0</v>
      </c>
      <c r="N8" s="158" t="b">
        <f t="shared" si="3"/>
        <v>0</v>
      </c>
      <c r="O8" s="158" t="b">
        <f t="shared" si="4"/>
        <v>0</v>
      </c>
      <c r="P8" s="158" t="b">
        <f t="shared" si="5"/>
        <v>0</v>
      </c>
      <c r="Q8" s="158" t="b">
        <f t="shared" si="6"/>
        <v>0</v>
      </c>
      <c r="R8" s="158" t="b">
        <f t="shared" si="7"/>
        <v>0</v>
      </c>
      <c r="S8" s="159" t="str">
        <f t="shared" si="8"/>
        <v/>
      </c>
      <c r="T8" s="160" t="str">
        <f t="shared" si="9"/>
        <v/>
      </c>
      <c r="U8" s="161" t="e">
        <f t="shared" si="10"/>
        <v>#VALUE!</v>
      </c>
      <c r="V8" s="158" t="e">
        <f t="shared" si="11"/>
        <v>#VALUE!</v>
      </c>
      <c r="W8" s="158" t="e">
        <f t="shared" si="12"/>
        <v>#VALUE!</v>
      </c>
      <c r="X8" s="158" t="e">
        <f t="shared" si="13"/>
        <v>#VALUE!</v>
      </c>
      <c r="Y8" s="158" t="e">
        <f t="shared" si="14"/>
        <v>#VALUE!</v>
      </c>
      <c r="Z8" s="158" t="e">
        <f t="shared" si="15"/>
        <v>#VALUE!</v>
      </c>
      <c r="AA8" s="162" t="str">
        <f>IF(COUNTA(E8:F8:H8)&lt;3,"",(IF(V8=TRUE,$V$5,IF(W8=TRUE,$W$5,IF(X8=TRUE,$X$5,IF(Y8=TRUE,$Y$5,"Non"))))))</f>
        <v/>
      </c>
      <c r="AB8" s="158" t="e">
        <f t="shared" si="16"/>
        <v>#VALUE!</v>
      </c>
      <c r="AC8" s="158" t="e">
        <f t="shared" si="17"/>
        <v>#VALUE!</v>
      </c>
      <c r="AD8" s="158" t="e">
        <f t="shared" si="18"/>
        <v>#VALUE!</v>
      </c>
      <c r="AE8" s="158" t="e">
        <f t="shared" si="19"/>
        <v>#VALUE!</v>
      </c>
      <c r="AF8" s="158" t="e">
        <f t="shared" si="20"/>
        <v>#VALUE!</v>
      </c>
      <c r="AG8" s="162" t="str">
        <f>IF(COUNTA(E8:F8:H8)&lt;3,"",(IF(AB8=TRUE,$AB$5,IF(AC8=TRUE,$AC$5,IF(AD8=TRUE,$AD$5,IF(AE8=TRUE,$AE$5,IF(AF8=TRUE,$AF$5,"Aucune")))))))</f>
        <v/>
      </c>
      <c r="AH8" s="158" t="e">
        <f t="shared" si="21"/>
        <v>#VALUE!</v>
      </c>
      <c r="AI8" s="158" t="e">
        <f t="shared" si="22"/>
        <v>#VALUE!</v>
      </c>
      <c r="AJ8" s="158" t="e">
        <f t="shared" si="23"/>
        <v>#VALUE!</v>
      </c>
      <c r="AK8" s="158" t="e">
        <f t="shared" si="24"/>
        <v>#VALUE!</v>
      </c>
      <c r="AL8" s="158" t="e">
        <f t="shared" si="25"/>
        <v>#VALUE!</v>
      </c>
      <c r="AM8" s="162" t="str">
        <f>IF(COUNTA(E8:F8:H8)&lt;3,"",(IF(AH8=TRUE,$AH$5,IF(AI8=TRUE,$AI$5,IF(AJ8=TRUE,$AJ$5,IF(AK8=TRUE,$AK$5,IF(AL8=TRUE,$AL$5,"Aucune")))))))</f>
        <v/>
      </c>
      <c r="AN8" s="158" t="e">
        <f t="shared" si="26"/>
        <v>#VALUE!</v>
      </c>
      <c r="AO8" s="158" t="e">
        <f t="shared" si="27"/>
        <v>#VALUE!</v>
      </c>
      <c r="AP8" s="158" t="e">
        <f t="shared" si="28"/>
        <v>#VALUE!</v>
      </c>
      <c r="AQ8" s="162" t="str">
        <f>IF(COUNTA(E8:F8:H8)&lt;3,"",(IF(AN8=TRUE,$AN$5,IF(AO8=TRUE,$AO$5,IF(AP8=TRUE,$AP$5,"Aucune action requise")))))</f>
        <v/>
      </c>
      <c r="AR8" s="158" t="e">
        <f t="shared" si="29"/>
        <v>#VALUE!</v>
      </c>
      <c r="AS8" s="158" t="e">
        <f t="shared" si="30"/>
        <v>#VALUE!</v>
      </c>
      <c r="AT8" s="158" t="e">
        <f t="shared" si="31"/>
        <v>#VALUE!</v>
      </c>
      <c r="AU8" s="158" t="e">
        <f t="shared" si="32"/>
        <v>#VALUE!</v>
      </c>
      <c r="AV8" s="162" t="str">
        <f>IF(COUNTA(E8:F8:H8)&lt;3,"",(IF(AR8=TRUE,$AR$5,IF(AS8=TRUE,$AS$5,IF(AT8=TRUE,$AT$5,IF(AU8=TRUE,$AU$5,"Aucun"))))))</f>
        <v/>
      </c>
      <c r="AW8" s="163"/>
      <c r="AX8" s="313"/>
      <c r="AY8" s="67"/>
    </row>
    <row r="9" spans="1:51" s="57" customFormat="1" ht="114" customHeight="1" x14ac:dyDescent="0.35">
      <c r="A9" s="56"/>
      <c r="B9" s="378" t="s">
        <v>206</v>
      </c>
      <c r="C9" s="384" t="s">
        <v>448</v>
      </c>
      <c r="D9" s="258"/>
      <c r="E9" s="258"/>
      <c r="F9" s="277"/>
      <c r="G9" s="277"/>
      <c r="H9" s="295"/>
      <c r="I9" s="295"/>
      <c r="J9" s="157" t="str">
        <f t="shared" si="33"/>
        <v/>
      </c>
      <c r="K9" s="158">
        <f t="shared" si="0"/>
        <v>0</v>
      </c>
      <c r="L9" s="158" t="b">
        <f t="shared" si="1"/>
        <v>0</v>
      </c>
      <c r="M9" s="158" t="b">
        <f t="shared" si="2"/>
        <v>0</v>
      </c>
      <c r="N9" s="158" t="b">
        <f t="shared" si="3"/>
        <v>0</v>
      </c>
      <c r="O9" s="158" t="b">
        <f t="shared" si="4"/>
        <v>0</v>
      </c>
      <c r="P9" s="158" t="b">
        <f t="shared" si="5"/>
        <v>0</v>
      </c>
      <c r="Q9" s="158" t="b">
        <f t="shared" si="6"/>
        <v>0</v>
      </c>
      <c r="R9" s="158" t="b">
        <f t="shared" si="7"/>
        <v>0</v>
      </c>
      <c r="S9" s="159" t="str">
        <f t="shared" si="8"/>
        <v/>
      </c>
      <c r="T9" s="160" t="str">
        <f t="shared" si="9"/>
        <v/>
      </c>
      <c r="U9" s="161" t="e">
        <f t="shared" si="10"/>
        <v>#VALUE!</v>
      </c>
      <c r="V9" s="158" t="e">
        <f t="shared" si="11"/>
        <v>#VALUE!</v>
      </c>
      <c r="W9" s="158" t="e">
        <f t="shared" si="12"/>
        <v>#VALUE!</v>
      </c>
      <c r="X9" s="158" t="e">
        <f t="shared" si="13"/>
        <v>#VALUE!</v>
      </c>
      <c r="Y9" s="158" t="e">
        <f t="shared" si="14"/>
        <v>#VALUE!</v>
      </c>
      <c r="Z9" s="158" t="e">
        <f t="shared" si="15"/>
        <v>#VALUE!</v>
      </c>
      <c r="AA9" s="162" t="str">
        <f>IF(COUNTA(E9:F9:H9)&lt;3,"",(IF(V9=TRUE,$V$5,IF(W9=TRUE,$W$5,IF(X9=TRUE,$X$5,IF(Y9=TRUE,$Y$5,"Non"))))))</f>
        <v/>
      </c>
      <c r="AB9" s="158" t="e">
        <f t="shared" si="16"/>
        <v>#VALUE!</v>
      </c>
      <c r="AC9" s="158" t="e">
        <f t="shared" si="17"/>
        <v>#VALUE!</v>
      </c>
      <c r="AD9" s="158" t="e">
        <f t="shared" si="18"/>
        <v>#VALUE!</v>
      </c>
      <c r="AE9" s="158" t="e">
        <f t="shared" si="19"/>
        <v>#VALUE!</v>
      </c>
      <c r="AF9" s="158" t="e">
        <f t="shared" si="20"/>
        <v>#VALUE!</v>
      </c>
      <c r="AG9" s="162" t="str">
        <f>IF(COUNTA(E9:F9:H9)&lt;3,"",(IF(AB9=TRUE,$AB$5,IF(AC9=TRUE,$AC$5,IF(AD9=TRUE,$AD$5,IF(AE9=TRUE,$AE$5,IF(AF9=TRUE,$AF$5,"Aucune")))))))</f>
        <v/>
      </c>
      <c r="AH9" s="158" t="e">
        <f t="shared" si="21"/>
        <v>#VALUE!</v>
      </c>
      <c r="AI9" s="158" t="e">
        <f t="shared" si="22"/>
        <v>#VALUE!</v>
      </c>
      <c r="AJ9" s="158" t="e">
        <f t="shared" si="23"/>
        <v>#VALUE!</v>
      </c>
      <c r="AK9" s="158" t="e">
        <f t="shared" si="24"/>
        <v>#VALUE!</v>
      </c>
      <c r="AL9" s="158" t="e">
        <f t="shared" si="25"/>
        <v>#VALUE!</v>
      </c>
      <c r="AM9" s="162" t="str">
        <f>IF(COUNTA(E9:F9:H9)&lt;3,"",(IF(AH9=TRUE,$AH$5,IF(AI9=TRUE,$AI$5,IF(AJ9=TRUE,$AJ$5,IF(AK9=TRUE,$AK$5,IF(AL9=TRUE,$AL$5,"Aucune")))))))</f>
        <v/>
      </c>
      <c r="AN9" s="158" t="e">
        <f t="shared" si="26"/>
        <v>#VALUE!</v>
      </c>
      <c r="AO9" s="158" t="e">
        <f t="shared" si="27"/>
        <v>#VALUE!</v>
      </c>
      <c r="AP9" s="158" t="e">
        <f t="shared" si="28"/>
        <v>#VALUE!</v>
      </c>
      <c r="AQ9" s="162" t="str">
        <f>IF(COUNTA(E9:F9:H9)&lt;3,"",(IF(AN9=TRUE,$AN$5,IF(AO9=TRUE,$AO$5,IF(AP9=TRUE,$AP$5,"Aucune action requise")))))</f>
        <v/>
      </c>
      <c r="AR9" s="158" t="e">
        <f t="shared" si="29"/>
        <v>#VALUE!</v>
      </c>
      <c r="AS9" s="158" t="e">
        <f t="shared" si="30"/>
        <v>#VALUE!</v>
      </c>
      <c r="AT9" s="158" t="e">
        <f t="shared" si="31"/>
        <v>#VALUE!</v>
      </c>
      <c r="AU9" s="158" t="e">
        <f t="shared" si="32"/>
        <v>#VALUE!</v>
      </c>
      <c r="AV9" s="162" t="str">
        <f>IF(COUNTA(E9:F9:H9)&lt;3,"",(IF(AR9=TRUE,$AR$5,IF(AS9=TRUE,$AS$5,IF(AT9=TRUE,$AT$5,IF(AU9=TRUE,$AU$5,"Aucun"))))))</f>
        <v/>
      </c>
      <c r="AW9" s="163"/>
      <c r="AX9" s="313"/>
      <c r="AY9" s="67"/>
    </row>
    <row r="10" spans="1:51" s="57" customFormat="1" ht="114" customHeight="1" x14ac:dyDescent="0.35">
      <c r="A10" s="56"/>
      <c r="B10" s="378" t="s">
        <v>207</v>
      </c>
      <c r="C10" s="384" t="s">
        <v>449</v>
      </c>
      <c r="D10" s="258"/>
      <c r="E10" s="258"/>
      <c r="F10" s="277"/>
      <c r="G10" s="277"/>
      <c r="H10" s="295"/>
      <c r="I10" s="295"/>
      <c r="J10" s="157" t="str">
        <f t="shared" si="33"/>
        <v/>
      </c>
      <c r="K10" s="158">
        <f t="shared" si="0"/>
        <v>0</v>
      </c>
      <c r="L10" s="158" t="b">
        <f t="shared" si="1"/>
        <v>0</v>
      </c>
      <c r="M10" s="158" t="b">
        <f t="shared" si="2"/>
        <v>0</v>
      </c>
      <c r="N10" s="158" t="b">
        <f t="shared" si="3"/>
        <v>0</v>
      </c>
      <c r="O10" s="158" t="b">
        <f t="shared" si="4"/>
        <v>0</v>
      </c>
      <c r="P10" s="158" t="b">
        <f t="shared" si="5"/>
        <v>0</v>
      </c>
      <c r="Q10" s="158" t="b">
        <f t="shared" si="6"/>
        <v>0</v>
      </c>
      <c r="R10" s="158" t="b">
        <f t="shared" si="7"/>
        <v>0</v>
      </c>
      <c r="S10" s="159" t="str">
        <f t="shared" si="8"/>
        <v/>
      </c>
      <c r="T10" s="160" t="str">
        <f t="shared" si="9"/>
        <v/>
      </c>
      <c r="U10" s="161" t="e">
        <f t="shared" si="10"/>
        <v>#VALUE!</v>
      </c>
      <c r="V10" s="158" t="e">
        <f t="shared" si="11"/>
        <v>#VALUE!</v>
      </c>
      <c r="W10" s="158" t="e">
        <f t="shared" si="12"/>
        <v>#VALUE!</v>
      </c>
      <c r="X10" s="158" t="e">
        <f t="shared" si="13"/>
        <v>#VALUE!</v>
      </c>
      <c r="Y10" s="158" t="e">
        <f t="shared" si="14"/>
        <v>#VALUE!</v>
      </c>
      <c r="Z10" s="158" t="e">
        <f t="shared" si="15"/>
        <v>#VALUE!</v>
      </c>
      <c r="AA10" s="162" t="str">
        <f>IF(COUNTA(E10:F10:H10)&lt;3,"",(IF(V10=TRUE,$V$5,IF(W10=TRUE,$W$5,IF(X10=TRUE,$X$5,IF(Y10=TRUE,$Y$5,"Non"))))))</f>
        <v/>
      </c>
      <c r="AB10" s="158" t="e">
        <f t="shared" si="16"/>
        <v>#VALUE!</v>
      </c>
      <c r="AC10" s="158" t="e">
        <f t="shared" si="17"/>
        <v>#VALUE!</v>
      </c>
      <c r="AD10" s="158" t="e">
        <f t="shared" si="18"/>
        <v>#VALUE!</v>
      </c>
      <c r="AE10" s="158" t="e">
        <f t="shared" si="19"/>
        <v>#VALUE!</v>
      </c>
      <c r="AF10" s="158" t="e">
        <f t="shared" si="20"/>
        <v>#VALUE!</v>
      </c>
      <c r="AG10" s="162" t="str">
        <f>IF(COUNTA(E10:F10:H10)&lt;3,"",(IF(AB10=TRUE,$AB$5,IF(AC10=TRUE,$AC$5,IF(AD10=TRUE,$AD$5,IF(AE10=TRUE,$AE$5,IF(AF10=TRUE,$AF$5,"Aucune")))))))</f>
        <v/>
      </c>
      <c r="AH10" s="158" t="e">
        <f t="shared" si="21"/>
        <v>#VALUE!</v>
      </c>
      <c r="AI10" s="158" t="e">
        <f t="shared" si="22"/>
        <v>#VALUE!</v>
      </c>
      <c r="AJ10" s="158" t="e">
        <f t="shared" si="23"/>
        <v>#VALUE!</v>
      </c>
      <c r="AK10" s="158" t="e">
        <f t="shared" si="24"/>
        <v>#VALUE!</v>
      </c>
      <c r="AL10" s="158" t="e">
        <f t="shared" si="25"/>
        <v>#VALUE!</v>
      </c>
      <c r="AM10" s="162" t="str">
        <f>IF(COUNTA(E10:F10:H10)&lt;3,"",(IF(AH10=TRUE,$AH$5,IF(AI10=TRUE,$AI$5,IF(AJ10=TRUE,$AJ$5,IF(AK10=TRUE,$AK$5,IF(AL10=TRUE,$AL$5,"Aucune")))))))</f>
        <v/>
      </c>
      <c r="AN10" s="158" t="e">
        <f t="shared" si="26"/>
        <v>#VALUE!</v>
      </c>
      <c r="AO10" s="158" t="e">
        <f t="shared" si="27"/>
        <v>#VALUE!</v>
      </c>
      <c r="AP10" s="158" t="e">
        <f t="shared" si="28"/>
        <v>#VALUE!</v>
      </c>
      <c r="AQ10" s="162" t="str">
        <f>IF(COUNTA(E10:F10:H10)&lt;3,"",(IF(AN10=TRUE,$AN$5,IF(AO10=TRUE,$AO$5,IF(AP10=TRUE,$AP$5,"Aucune action requise")))))</f>
        <v/>
      </c>
      <c r="AR10" s="158" t="e">
        <f t="shared" si="29"/>
        <v>#VALUE!</v>
      </c>
      <c r="AS10" s="158" t="e">
        <f t="shared" si="30"/>
        <v>#VALUE!</v>
      </c>
      <c r="AT10" s="158" t="e">
        <f t="shared" si="31"/>
        <v>#VALUE!</v>
      </c>
      <c r="AU10" s="158" t="e">
        <f t="shared" si="32"/>
        <v>#VALUE!</v>
      </c>
      <c r="AV10" s="162" t="str">
        <f>IF(COUNTA(E10:F10:H10)&lt;3,"",(IF(AR10=TRUE,$AR$5,IF(AS10=TRUE,$AS$5,IF(AT10=TRUE,$AT$5,IF(AU10=TRUE,$AU$5,"Aucun"))))))</f>
        <v/>
      </c>
      <c r="AW10" s="163"/>
      <c r="AX10" s="313"/>
      <c r="AY10" s="67"/>
    </row>
    <row r="11" spans="1:51" s="57" customFormat="1" ht="114" customHeight="1" x14ac:dyDescent="0.35">
      <c r="A11" s="56"/>
      <c r="B11" s="374" t="s">
        <v>208</v>
      </c>
      <c r="C11" s="380" t="s">
        <v>450</v>
      </c>
      <c r="D11" s="255"/>
      <c r="E11" s="255"/>
      <c r="F11" s="273"/>
      <c r="G11" s="273"/>
      <c r="H11" s="291"/>
      <c r="I11" s="291"/>
      <c r="J11" s="136" t="str">
        <f t="shared" si="33"/>
        <v/>
      </c>
      <c r="K11" s="137">
        <f t="shared" si="0"/>
        <v>0</v>
      </c>
      <c r="L11" s="137" t="b">
        <f t="shared" si="1"/>
        <v>0</v>
      </c>
      <c r="M11" s="137" t="b">
        <f t="shared" si="2"/>
        <v>0</v>
      </c>
      <c r="N11" s="137" t="b">
        <f t="shared" si="3"/>
        <v>0</v>
      </c>
      <c r="O11" s="137" t="b">
        <f t="shared" si="4"/>
        <v>0</v>
      </c>
      <c r="P11" s="137" t="b">
        <f t="shared" si="5"/>
        <v>0</v>
      </c>
      <c r="Q11" s="137" t="b">
        <f t="shared" si="6"/>
        <v>0</v>
      </c>
      <c r="R11" s="137" t="b">
        <f t="shared" si="7"/>
        <v>0</v>
      </c>
      <c r="S11" s="138" t="str">
        <f t="shared" si="8"/>
        <v/>
      </c>
      <c r="T11" s="139" t="str">
        <f t="shared" si="9"/>
        <v/>
      </c>
      <c r="U11" s="140" t="e">
        <f t="shared" si="10"/>
        <v>#VALUE!</v>
      </c>
      <c r="V11" s="137" t="e">
        <f t="shared" si="11"/>
        <v>#VALUE!</v>
      </c>
      <c r="W11" s="137" t="e">
        <f t="shared" si="12"/>
        <v>#VALUE!</v>
      </c>
      <c r="X11" s="137" t="e">
        <f t="shared" si="13"/>
        <v>#VALUE!</v>
      </c>
      <c r="Y11" s="137" t="e">
        <f t="shared" si="14"/>
        <v>#VALUE!</v>
      </c>
      <c r="Z11" s="137" t="e">
        <f t="shared" si="15"/>
        <v>#VALUE!</v>
      </c>
      <c r="AA11" s="141" t="str">
        <f>IF(COUNTA(E11:F11:H11)&lt;3,"",(IF(V11=TRUE,$V$5,IF(W11=TRUE,$W$5,IF(X11=TRUE,$X$5,IF(Y11=TRUE,$Y$5,"Non"))))))</f>
        <v/>
      </c>
      <c r="AB11" s="137" t="e">
        <f t="shared" si="16"/>
        <v>#VALUE!</v>
      </c>
      <c r="AC11" s="137" t="e">
        <f t="shared" si="17"/>
        <v>#VALUE!</v>
      </c>
      <c r="AD11" s="137" t="e">
        <f t="shared" si="18"/>
        <v>#VALUE!</v>
      </c>
      <c r="AE11" s="137" t="e">
        <f t="shared" si="19"/>
        <v>#VALUE!</v>
      </c>
      <c r="AF11" s="137" t="e">
        <f t="shared" si="20"/>
        <v>#VALUE!</v>
      </c>
      <c r="AG11" s="141" t="str">
        <f>IF(COUNTA(E11:F11:H11)&lt;3,"",(IF(AB11=TRUE,$AB$5,IF(AC11=TRUE,$AC$5,IF(AD11=TRUE,$AD$5,IF(AE11=TRUE,$AE$5,IF(AF11=TRUE,$AF$5,"Aucune")))))))</f>
        <v/>
      </c>
      <c r="AH11" s="137" t="e">
        <f t="shared" si="21"/>
        <v>#VALUE!</v>
      </c>
      <c r="AI11" s="137" t="e">
        <f t="shared" si="22"/>
        <v>#VALUE!</v>
      </c>
      <c r="AJ11" s="137" t="e">
        <f t="shared" si="23"/>
        <v>#VALUE!</v>
      </c>
      <c r="AK11" s="137" t="e">
        <f t="shared" si="24"/>
        <v>#VALUE!</v>
      </c>
      <c r="AL11" s="137" t="e">
        <f t="shared" si="25"/>
        <v>#VALUE!</v>
      </c>
      <c r="AM11" s="141" t="str">
        <f>IF(COUNTA(E11:F11:H11)&lt;3,"",(IF(AH11=TRUE,$AH$5,IF(AI11=TRUE,$AI$5,IF(AJ11=TRUE,$AJ$5,IF(AK11=TRUE,$AK$5,IF(AL11=TRUE,$AL$5,"Aucune")))))))</f>
        <v/>
      </c>
      <c r="AN11" s="137" t="e">
        <f t="shared" si="26"/>
        <v>#VALUE!</v>
      </c>
      <c r="AO11" s="137" t="e">
        <f t="shared" si="27"/>
        <v>#VALUE!</v>
      </c>
      <c r="AP11" s="137" t="e">
        <f t="shared" si="28"/>
        <v>#VALUE!</v>
      </c>
      <c r="AQ11" s="141" t="str">
        <f>IF(COUNTA(E11:F11:H11)&lt;3,"",(IF(AN11=TRUE,$AN$5,IF(AO11=TRUE,$AO$5,IF(AP11=TRUE,$AP$5,"Aucune action requise")))))</f>
        <v/>
      </c>
      <c r="AR11" s="137" t="e">
        <f t="shared" si="29"/>
        <v>#VALUE!</v>
      </c>
      <c r="AS11" s="137" t="e">
        <f t="shared" si="30"/>
        <v>#VALUE!</v>
      </c>
      <c r="AT11" s="137" t="e">
        <f t="shared" si="31"/>
        <v>#VALUE!</v>
      </c>
      <c r="AU11" s="137" t="e">
        <f t="shared" si="32"/>
        <v>#VALUE!</v>
      </c>
      <c r="AV11" s="141" t="str">
        <f>IF(COUNTA(E11:F11:H11)&lt;3,"",(IF(AR11=TRUE,$AR$5,IF(AS11=TRUE,$AS$5,IF(AT11=TRUE,$AT$5,IF(AU11=TRUE,$AU$5,"Aucun"))))))</f>
        <v/>
      </c>
      <c r="AW11" s="142"/>
      <c r="AX11" s="309"/>
      <c r="AY11" s="70"/>
    </row>
    <row r="12" spans="1:51" s="57" customFormat="1" ht="114" customHeight="1" x14ac:dyDescent="0.35">
      <c r="A12" s="56"/>
      <c r="B12" s="374" t="s">
        <v>209</v>
      </c>
      <c r="C12" s="380" t="s">
        <v>451</v>
      </c>
      <c r="D12" s="255"/>
      <c r="E12" s="255"/>
      <c r="F12" s="273"/>
      <c r="G12" s="273"/>
      <c r="H12" s="291"/>
      <c r="I12" s="291"/>
      <c r="J12" s="136" t="str">
        <f t="shared" si="33"/>
        <v/>
      </c>
      <c r="K12" s="137">
        <f t="shared" si="0"/>
        <v>0</v>
      </c>
      <c r="L12" s="137" t="b">
        <f t="shared" si="1"/>
        <v>0</v>
      </c>
      <c r="M12" s="137" t="b">
        <f t="shared" si="2"/>
        <v>0</v>
      </c>
      <c r="N12" s="137" t="b">
        <f t="shared" si="3"/>
        <v>0</v>
      </c>
      <c r="O12" s="137" t="b">
        <f t="shared" si="4"/>
        <v>0</v>
      </c>
      <c r="P12" s="137" t="b">
        <f t="shared" si="5"/>
        <v>0</v>
      </c>
      <c r="Q12" s="137" t="b">
        <f t="shared" si="6"/>
        <v>0</v>
      </c>
      <c r="R12" s="137" t="b">
        <f t="shared" si="7"/>
        <v>0</v>
      </c>
      <c r="S12" s="138" t="str">
        <f t="shared" si="8"/>
        <v/>
      </c>
      <c r="T12" s="139" t="str">
        <f t="shared" si="9"/>
        <v/>
      </c>
      <c r="U12" s="140" t="e">
        <f t="shared" si="10"/>
        <v>#VALUE!</v>
      </c>
      <c r="V12" s="137" t="e">
        <f t="shared" si="11"/>
        <v>#VALUE!</v>
      </c>
      <c r="W12" s="137" t="e">
        <f t="shared" si="12"/>
        <v>#VALUE!</v>
      </c>
      <c r="X12" s="137" t="e">
        <f t="shared" si="13"/>
        <v>#VALUE!</v>
      </c>
      <c r="Y12" s="137" t="e">
        <f t="shared" si="14"/>
        <v>#VALUE!</v>
      </c>
      <c r="Z12" s="137" t="e">
        <f t="shared" si="15"/>
        <v>#VALUE!</v>
      </c>
      <c r="AA12" s="141" t="str">
        <f>IF(COUNTA(E12:F12:H12)&lt;3,"",(IF(V12=TRUE,$V$5,IF(W12=TRUE,$W$5,IF(X12=TRUE,$X$5,IF(Y12=TRUE,$Y$5,"Non"))))))</f>
        <v/>
      </c>
      <c r="AB12" s="137" t="e">
        <f t="shared" si="16"/>
        <v>#VALUE!</v>
      </c>
      <c r="AC12" s="137" t="e">
        <f t="shared" si="17"/>
        <v>#VALUE!</v>
      </c>
      <c r="AD12" s="137" t="e">
        <f t="shared" si="18"/>
        <v>#VALUE!</v>
      </c>
      <c r="AE12" s="137" t="e">
        <f t="shared" si="19"/>
        <v>#VALUE!</v>
      </c>
      <c r="AF12" s="137" t="e">
        <f t="shared" si="20"/>
        <v>#VALUE!</v>
      </c>
      <c r="AG12" s="141" t="str">
        <f>IF(COUNTA(E12:F12:H12)&lt;3,"",(IF(AB12=TRUE,$AB$5,IF(AC12=TRUE,$AC$5,IF(AD12=TRUE,$AD$5,IF(AE12=TRUE,$AE$5,IF(AF12=TRUE,$AF$5,"Aucune")))))))</f>
        <v/>
      </c>
      <c r="AH12" s="137" t="e">
        <f t="shared" si="21"/>
        <v>#VALUE!</v>
      </c>
      <c r="AI12" s="137" t="e">
        <f t="shared" si="22"/>
        <v>#VALUE!</v>
      </c>
      <c r="AJ12" s="137" t="e">
        <f t="shared" si="23"/>
        <v>#VALUE!</v>
      </c>
      <c r="AK12" s="137" t="e">
        <f t="shared" si="24"/>
        <v>#VALUE!</v>
      </c>
      <c r="AL12" s="137" t="e">
        <f t="shared" si="25"/>
        <v>#VALUE!</v>
      </c>
      <c r="AM12" s="141" t="str">
        <f>IF(COUNTA(E12:F12:H12)&lt;3,"",(IF(AH12=TRUE,$AH$5,IF(AI12=TRUE,$AI$5,IF(AJ12=TRUE,$AJ$5,IF(AK12=TRUE,$AK$5,IF(AL12=TRUE,$AL$5,"Aucune")))))))</f>
        <v/>
      </c>
      <c r="AN12" s="137" t="e">
        <f t="shared" si="26"/>
        <v>#VALUE!</v>
      </c>
      <c r="AO12" s="137" t="e">
        <f t="shared" si="27"/>
        <v>#VALUE!</v>
      </c>
      <c r="AP12" s="137" t="e">
        <f t="shared" si="28"/>
        <v>#VALUE!</v>
      </c>
      <c r="AQ12" s="141" t="str">
        <f>IF(COUNTA(E12:F12:H12)&lt;3,"",(IF(AN12=TRUE,$AN$5,IF(AO12=TRUE,$AO$5,IF(AP12=TRUE,$AP$5,"Aucune action requise")))))</f>
        <v/>
      </c>
      <c r="AR12" s="137" t="e">
        <f t="shared" si="29"/>
        <v>#VALUE!</v>
      </c>
      <c r="AS12" s="137" t="e">
        <f t="shared" si="30"/>
        <v>#VALUE!</v>
      </c>
      <c r="AT12" s="137" t="e">
        <f t="shared" si="31"/>
        <v>#VALUE!</v>
      </c>
      <c r="AU12" s="137" t="e">
        <f t="shared" si="32"/>
        <v>#VALUE!</v>
      </c>
      <c r="AV12" s="141" t="str">
        <f>IF(COUNTA(E12:F12:H12)&lt;3,"",(IF(AR12=TRUE,$AR$5,IF(AS12=TRUE,$AS$5,IF(AT12=TRUE,$AT$5,IF(AU12=TRUE,$AU$5,"Aucun"))))))</f>
        <v/>
      </c>
      <c r="AW12" s="142"/>
      <c r="AX12" s="309"/>
      <c r="AY12" s="70"/>
    </row>
    <row r="13" spans="1:51" s="57" customFormat="1" ht="114" customHeight="1" x14ac:dyDescent="0.35">
      <c r="A13" s="56"/>
      <c r="B13" s="374" t="s">
        <v>210</v>
      </c>
      <c r="C13" s="380" t="s">
        <v>452</v>
      </c>
      <c r="D13" s="255"/>
      <c r="E13" s="255"/>
      <c r="F13" s="273"/>
      <c r="G13" s="273"/>
      <c r="H13" s="291"/>
      <c r="I13" s="291"/>
      <c r="J13" s="136" t="str">
        <f t="shared" si="33"/>
        <v/>
      </c>
      <c r="K13" s="137">
        <f t="shared" si="0"/>
        <v>0</v>
      </c>
      <c r="L13" s="137" t="b">
        <f t="shared" si="1"/>
        <v>0</v>
      </c>
      <c r="M13" s="137" t="b">
        <f t="shared" si="2"/>
        <v>0</v>
      </c>
      <c r="N13" s="137" t="b">
        <f t="shared" si="3"/>
        <v>0</v>
      </c>
      <c r="O13" s="137" t="b">
        <f t="shared" si="4"/>
        <v>0</v>
      </c>
      <c r="P13" s="137" t="b">
        <f t="shared" si="5"/>
        <v>0</v>
      </c>
      <c r="Q13" s="137" t="b">
        <f t="shared" si="6"/>
        <v>0</v>
      </c>
      <c r="R13" s="137" t="b">
        <f t="shared" si="7"/>
        <v>0</v>
      </c>
      <c r="S13" s="138" t="str">
        <f t="shared" si="8"/>
        <v/>
      </c>
      <c r="T13" s="139" t="str">
        <f t="shared" si="9"/>
        <v/>
      </c>
      <c r="U13" s="140" t="e">
        <f t="shared" si="10"/>
        <v>#VALUE!</v>
      </c>
      <c r="V13" s="137" t="e">
        <f t="shared" si="11"/>
        <v>#VALUE!</v>
      </c>
      <c r="W13" s="137" t="e">
        <f t="shared" si="12"/>
        <v>#VALUE!</v>
      </c>
      <c r="X13" s="137" t="e">
        <f t="shared" si="13"/>
        <v>#VALUE!</v>
      </c>
      <c r="Y13" s="137" t="e">
        <f t="shared" si="14"/>
        <v>#VALUE!</v>
      </c>
      <c r="Z13" s="137" t="e">
        <f t="shared" si="15"/>
        <v>#VALUE!</v>
      </c>
      <c r="AA13" s="141" t="str">
        <f>IF(COUNTA(E13:F13:H13)&lt;3,"",(IF(V13=TRUE,$V$5,IF(W13=TRUE,$W$5,IF(X13=TRUE,$X$5,IF(Y13=TRUE,$Y$5,"Non"))))))</f>
        <v/>
      </c>
      <c r="AB13" s="137" t="e">
        <f t="shared" si="16"/>
        <v>#VALUE!</v>
      </c>
      <c r="AC13" s="137" t="e">
        <f t="shared" si="17"/>
        <v>#VALUE!</v>
      </c>
      <c r="AD13" s="137" t="e">
        <f t="shared" si="18"/>
        <v>#VALUE!</v>
      </c>
      <c r="AE13" s="137" t="e">
        <f t="shared" si="19"/>
        <v>#VALUE!</v>
      </c>
      <c r="AF13" s="137" t="e">
        <f t="shared" si="20"/>
        <v>#VALUE!</v>
      </c>
      <c r="AG13" s="141" t="str">
        <f>IF(COUNTA(E13:F13:H13)&lt;3,"",(IF(AB13=TRUE,$AB$5,IF(AC13=TRUE,$AC$5,IF(AD13=TRUE,$AD$5,IF(AE13=TRUE,$AE$5,IF(AF13=TRUE,$AF$5,"Aucune")))))))</f>
        <v/>
      </c>
      <c r="AH13" s="137" t="e">
        <f t="shared" si="21"/>
        <v>#VALUE!</v>
      </c>
      <c r="AI13" s="137" t="e">
        <f t="shared" si="22"/>
        <v>#VALUE!</v>
      </c>
      <c r="AJ13" s="137" t="e">
        <f t="shared" si="23"/>
        <v>#VALUE!</v>
      </c>
      <c r="AK13" s="137" t="e">
        <f t="shared" si="24"/>
        <v>#VALUE!</v>
      </c>
      <c r="AL13" s="137" t="e">
        <f t="shared" si="25"/>
        <v>#VALUE!</v>
      </c>
      <c r="AM13" s="141" t="str">
        <f>IF(COUNTA(E13:F13:H13)&lt;3,"",(IF(AH13=TRUE,$AH$5,IF(AI13=TRUE,$AI$5,IF(AJ13=TRUE,$AJ$5,IF(AK13=TRUE,$AK$5,IF(AL13=TRUE,$AL$5,"Aucune")))))))</f>
        <v/>
      </c>
      <c r="AN13" s="137" t="e">
        <f t="shared" si="26"/>
        <v>#VALUE!</v>
      </c>
      <c r="AO13" s="137" t="e">
        <f t="shared" si="27"/>
        <v>#VALUE!</v>
      </c>
      <c r="AP13" s="137" t="e">
        <f t="shared" si="28"/>
        <v>#VALUE!</v>
      </c>
      <c r="AQ13" s="141" t="str">
        <f>IF(COUNTA(E13:F13:H13)&lt;3,"",(IF(AN13=TRUE,$AN$5,IF(AO13=TRUE,$AO$5,IF(AP13=TRUE,$AP$5,"Aucune action requise")))))</f>
        <v/>
      </c>
      <c r="AR13" s="137" t="e">
        <f t="shared" si="29"/>
        <v>#VALUE!</v>
      </c>
      <c r="AS13" s="137" t="e">
        <f t="shared" si="30"/>
        <v>#VALUE!</v>
      </c>
      <c r="AT13" s="137" t="e">
        <f t="shared" si="31"/>
        <v>#VALUE!</v>
      </c>
      <c r="AU13" s="137" t="e">
        <f t="shared" si="32"/>
        <v>#VALUE!</v>
      </c>
      <c r="AV13" s="141" t="str">
        <f>IF(COUNTA(E13:F13:H13)&lt;3,"",(IF(AR13=TRUE,$AR$5,IF(AS13=TRUE,$AS$5,IF(AT13=TRUE,$AT$5,IF(AU13=TRUE,$AU$5,"Aucun"))))))</f>
        <v/>
      </c>
      <c r="AW13" s="142"/>
      <c r="AX13" s="309"/>
      <c r="AY13" s="70"/>
    </row>
    <row r="14" spans="1:51" s="57" customFormat="1" ht="114" customHeight="1" x14ac:dyDescent="0.35">
      <c r="A14" s="56"/>
      <c r="B14" s="378" t="s">
        <v>211</v>
      </c>
      <c r="C14" s="386" t="s">
        <v>453</v>
      </c>
      <c r="D14" s="258"/>
      <c r="E14" s="258"/>
      <c r="F14" s="277"/>
      <c r="G14" s="277"/>
      <c r="H14" s="295"/>
      <c r="I14" s="295"/>
      <c r="J14" s="157" t="str">
        <f t="shared" si="33"/>
        <v/>
      </c>
      <c r="K14" s="158">
        <f t="shared" si="0"/>
        <v>0</v>
      </c>
      <c r="L14" s="158" t="b">
        <f t="shared" si="1"/>
        <v>0</v>
      </c>
      <c r="M14" s="158" t="b">
        <f t="shared" si="2"/>
        <v>0</v>
      </c>
      <c r="N14" s="158" t="b">
        <f t="shared" si="3"/>
        <v>0</v>
      </c>
      <c r="O14" s="158" t="b">
        <f t="shared" si="4"/>
        <v>0</v>
      </c>
      <c r="P14" s="158" t="b">
        <f t="shared" si="5"/>
        <v>0</v>
      </c>
      <c r="Q14" s="158" t="b">
        <f t="shared" si="6"/>
        <v>0</v>
      </c>
      <c r="R14" s="158" t="b">
        <f t="shared" si="7"/>
        <v>0</v>
      </c>
      <c r="S14" s="159" t="str">
        <f t="shared" si="8"/>
        <v/>
      </c>
      <c r="T14" s="160" t="str">
        <f t="shared" si="9"/>
        <v/>
      </c>
      <c r="U14" s="161" t="e">
        <f t="shared" si="10"/>
        <v>#VALUE!</v>
      </c>
      <c r="V14" s="158" t="e">
        <f t="shared" si="11"/>
        <v>#VALUE!</v>
      </c>
      <c r="W14" s="158" t="e">
        <f t="shared" si="12"/>
        <v>#VALUE!</v>
      </c>
      <c r="X14" s="158" t="e">
        <f t="shared" si="13"/>
        <v>#VALUE!</v>
      </c>
      <c r="Y14" s="158" t="e">
        <f t="shared" si="14"/>
        <v>#VALUE!</v>
      </c>
      <c r="Z14" s="158" t="e">
        <f t="shared" si="15"/>
        <v>#VALUE!</v>
      </c>
      <c r="AA14" s="162" t="str">
        <f>IF(COUNTA(E14:F14:H14)&lt;3,"",(IF(V14=TRUE,$V$5,IF(W14=TRUE,$W$5,IF(X14=TRUE,$X$5,IF(Y14=TRUE,$Y$5,"Non"))))))</f>
        <v/>
      </c>
      <c r="AB14" s="158" t="e">
        <f t="shared" si="16"/>
        <v>#VALUE!</v>
      </c>
      <c r="AC14" s="158" t="e">
        <f t="shared" si="17"/>
        <v>#VALUE!</v>
      </c>
      <c r="AD14" s="158" t="e">
        <f t="shared" si="18"/>
        <v>#VALUE!</v>
      </c>
      <c r="AE14" s="158" t="e">
        <f t="shared" si="19"/>
        <v>#VALUE!</v>
      </c>
      <c r="AF14" s="158" t="e">
        <f t="shared" si="20"/>
        <v>#VALUE!</v>
      </c>
      <c r="AG14" s="162" t="str">
        <f>IF(COUNTA(E14:F14:H14)&lt;3,"",(IF(AB14=TRUE,$AB$5,IF(AC14=TRUE,$AC$5,IF(AD14=TRUE,$AD$5,IF(AE14=TRUE,$AE$5,IF(AF14=TRUE,$AF$5,"Aucune")))))))</f>
        <v/>
      </c>
      <c r="AH14" s="158" t="e">
        <f t="shared" si="21"/>
        <v>#VALUE!</v>
      </c>
      <c r="AI14" s="158" t="e">
        <f t="shared" si="22"/>
        <v>#VALUE!</v>
      </c>
      <c r="AJ14" s="158" t="e">
        <f t="shared" si="23"/>
        <v>#VALUE!</v>
      </c>
      <c r="AK14" s="158" t="e">
        <f t="shared" si="24"/>
        <v>#VALUE!</v>
      </c>
      <c r="AL14" s="158" t="e">
        <f t="shared" si="25"/>
        <v>#VALUE!</v>
      </c>
      <c r="AM14" s="162" t="str">
        <f>IF(COUNTA(E14:F14:H14)&lt;3,"",(IF(AH14=TRUE,$AH$5,IF(AI14=TRUE,$AI$5,IF(AJ14=TRUE,$AJ$5,IF(AK14=TRUE,$AK$5,IF(AL14=TRUE,$AL$5,"Aucune")))))))</f>
        <v/>
      </c>
      <c r="AN14" s="158" t="e">
        <f t="shared" si="26"/>
        <v>#VALUE!</v>
      </c>
      <c r="AO14" s="158" t="e">
        <f t="shared" si="27"/>
        <v>#VALUE!</v>
      </c>
      <c r="AP14" s="158" t="e">
        <f t="shared" si="28"/>
        <v>#VALUE!</v>
      </c>
      <c r="AQ14" s="162" t="str">
        <f>IF(COUNTA(E14:F14:H14)&lt;3,"",(IF(AN14=TRUE,$AN$5,IF(AO14=TRUE,$AO$5,IF(AP14=TRUE,$AP$5,"Aucune action requise")))))</f>
        <v/>
      </c>
      <c r="AR14" s="158" t="e">
        <f t="shared" si="29"/>
        <v>#VALUE!</v>
      </c>
      <c r="AS14" s="158" t="e">
        <f t="shared" si="30"/>
        <v>#VALUE!</v>
      </c>
      <c r="AT14" s="158" t="e">
        <f t="shared" si="31"/>
        <v>#VALUE!</v>
      </c>
      <c r="AU14" s="158" t="e">
        <f t="shared" si="32"/>
        <v>#VALUE!</v>
      </c>
      <c r="AV14" s="162" t="str">
        <f>IF(COUNTA(E14:F14:H14)&lt;3,"",(IF(AR14=TRUE,$AR$5,IF(AS14=TRUE,$AS$5,IF(AT14=TRUE,$AT$5,IF(AU14=TRUE,$AU$5,"Aucun"))))))</f>
        <v/>
      </c>
      <c r="AW14" s="163"/>
      <c r="AX14" s="313"/>
      <c r="AY14" s="67"/>
    </row>
    <row r="15" spans="1:51" ht="114" customHeight="1" x14ac:dyDescent="0.25">
      <c r="B15" s="378" t="s">
        <v>212</v>
      </c>
      <c r="C15" s="386" t="s">
        <v>454</v>
      </c>
      <c r="D15" s="258"/>
      <c r="E15" s="258"/>
      <c r="F15" s="277"/>
      <c r="G15" s="277"/>
      <c r="H15" s="295"/>
      <c r="I15" s="295"/>
      <c r="J15" s="136" t="str">
        <f t="shared" si="33"/>
        <v/>
      </c>
      <c r="K15" s="158">
        <f t="shared" si="0"/>
        <v>0</v>
      </c>
      <c r="L15" s="158" t="b">
        <f t="shared" si="1"/>
        <v>0</v>
      </c>
      <c r="M15" s="158" t="b">
        <f t="shared" si="2"/>
        <v>0</v>
      </c>
      <c r="N15" s="158" t="b">
        <f t="shared" si="3"/>
        <v>0</v>
      </c>
      <c r="O15" s="158" t="b">
        <f t="shared" si="4"/>
        <v>0</v>
      </c>
      <c r="P15" s="158" t="b">
        <f t="shared" si="5"/>
        <v>0</v>
      </c>
      <c r="Q15" s="158" t="b">
        <f t="shared" si="6"/>
        <v>0</v>
      </c>
      <c r="R15" s="158" t="b">
        <f t="shared" si="7"/>
        <v>0</v>
      </c>
      <c r="S15" s="159" t="str">
        <f t="shared" si="8"/>
        <v/>
      </c>
      <c r="T15" s="160" t="str">
        <f t="shared" si="9"/>
        <v/>
      </c>
      <c r="U15" s="161" t="e">
        <f t="shared" si="10"/>
        <v>#VALUE!</v>
      </c>
      <c r="V15" s="158" t="e">
        <f t="shared" si="11"/>
        <v>#VALUE!</v>
      </c>
      <c r="W15" s="158" t="e">
        <f t="shared" si="12"/>
        <v>#VALUE!</v>
      </c>
      <c r="X15" s="158" t="e">
        <f t="shared" si="13"/>
        <v>#VALUE!</v>
      </c>
      <c r="Y15" s="158" t="e">
        <f t="shared" si="14"/>
        <v>#VALUE!</v>
      </c>
      <c r="Z15" s="158" t="e">
        <f t="shared" si="15"/>
        <v>#VALUE!</v>
      </c>
      <c r="AA15" s="162" t="str">
        <f>IF(COUNTA(E15:F15:H15)&lt;3,"",(IF(V15=TRUE,$V$5,IF(W15=TRUE,$W$5,IF(X15=TRUE,$X$5,IF(Y15=TRUE,$Y$5,"Non"))))))</f>
        <v/>
      </c>
      <c r="AB15" s="158" t="e">
        <f t="shared" si="16"/>
        <v>#VALUE!</v>
      </c>
      <c r="AC15" s="158" t="e">
        <f t="shared" si="17"/>
        <v>#VALUE!</v>
      </c>
      <c r="AD15" s="158" t="e">
        <f t="shared" si="18"/>
        <v>#VALUE!</v>
      </c>
      <c r="AE15" s="158" t="e">
        <f t="shared" si="19"/>
        <v>#VALUE!</v>
      </c>
      <c r="AF15" s="158" t="e">
        <f t="shared" si="20"/>
        <v>#VALUE!</v>
      </c>
      <c r="AG15" s="162" t="str">
        <f>IF(COUNTA(E15:F15:H15)&lt;3,"",(IF(AB15=TRUE,$AB$5,IF(AC15=TRUE,$AC$5,IF(AD15=TRUE,$AD$5,IF(AE15=TRUE,$AE$5,IF(AF15=TRUE,$AF$5,"Aucune")))))))</f>
        <v/>
      </c>
      <c r="AH15" s="158" t="e">
        <f t="shared" si="21"/>
        <v>#VALUE!</v>
      </c>
      <c r="AI15" s="158" t="e">
        <f t="shared" si="22"/>
        <v>#VALUE!</v>
      </c>
      <c r="AJ15" s="158" t="e">
        <f t="shared" si="23"/>
        <v>#VALUE!</v>
      </c>
      <c r="AK15" s="158" t="e">
        <f t="shared" si="24"/>
        <v>#VALUE!</v>
      </c>
      <c r="AL15" s="158" t="e">
        <f t="shared" si="25"/>
        <v>#VALUE!</v>
      </c>
      <c r="AM15" s="162" t="str">
        <f>IF(COUNTA(E15:F15:H15)&lt;3,"",(IF(AH15=TRUE,$AH$5,IF(AI15=TRUE,$AI$5,IF(AJ15=TRUE,$AJ$5,IF(AK15=TRUE,$AK$5,IF(AL15=TRUE,$AL$5,"Aucune")))))))</f>
        <v/>
      </c>
      <c r="AN15" s="158" t="e">
        <f t="shared" si="26"/>
        <v>#VALUE!</v>
      </c>
      <c r="AO15" s="158" t="e">
        <f t="shared" si="27"/>
        <v>#VALUE!</v>
      </c>
      <c r="AP15" s="158" t="e">
        <f t="shared" si="28"/>
        <v>#VALUE!</v>
      </c>
      <c r="AQ15" s="162" t="str">
        <f>IF(COUNTA(E15:F15:H15)&lt;3,"",(IF(AN15=TRUE,$AN$5,IF(AO15=TRUE,$AO$5,IF(AP15=TRUE,$AP$5,"Aucune action requise")))))</f>
        <v/>
      </c>
      <c r="AR15" s="158" t="e">
        <f t="shared" si="29"/>
        <v>#VALUE!</v>
      </c>
      <c r="AS15" s="158" t="e">
        <f t="shared" si="30"/>
        <v>#VALUE!</v>
      </c>
      <c r="AT15" s="158" t="e">
        <f t="shared" si="31"/>
        <v>#VALUE!</v>
      </c>
      <c r="AU15" s="158" t="e">
        <f t="shared" si="32"/>
        <v>#VALUE!</v>
      </c>
      <c r="AV15" s="162" t="str">
        <f>IF(COUNTA(E15:F15:H15)&lt;3,"",(IF(AR15=TRUE,$AR$5,IF(AS15=TRUE,$AS$5,IF(AT15=TRUE,$AT$5,IF(AU15=TRUE,$AU$5,"Aucun"))))))</f>
        <v/>
      </c>
      <c r="AW15" s="163"/>
      <c r="AX15" s="313"/>
      <c r="AY15" s="67"/>
    </row>
    <row r="16" spans="1:51" ht="114" customHeight="1" thickBot="1" x14ac:dyDescent="0.3">
      <c r="B16" s="376" t="s">
        <v>213</v>
      </c>
      <c r="C16" s="382" t="s">
        <v>455</v>
      </c>
      <c r="D16" s="262"/>
      <c r="E16" s="262"/>
      <c r="F16" s="280"/>
      <c r="G16" s="280"/>
      <c r="H16" s="298"/>
      <c r="I16" s="298"/>
      <c r="J16" s="192" t="str">
        <f t="shared" si="33"/>
        <v/>
      </c>
      <c r="K16" s="215">
        <f t="shared" si="0"/>
        <v>0</v>
      </c>
      <c r="L16" s="215" t="b">
        <f t="shared" si="1"/>
        <v>0</v>
      </c>
      <c r="M16" s="215" t="b">
        <f t="shared" si="2"/>
        <v>0</v>
      </c>
      <c r="N16" s="215" t="b">
        <f t="shared" si="3"/>
        <v>0</v>
      </c>
      <c r="O16" s="215" t="b">
        <f t="shared" si="4"/>
        <v>0</v>
      </c>
      <c r="P16" s="215" t="b">
        <f t="shared" si="5"/>
        <v>0</v>
      </c>
      <c r="Q16" s="215" t="b">
        <f t="shared" si="6"/>
        <v>0</v>
      </c>
      <c r="R16" s="215" t="b">
        <f t="shared" si="7"/>
        <v>0</v>
      </c>
      <c r="S16" s="216" t="str">
        <f t="shared" si="8"/>
        <v/>
      </c>
      <c r="T16" s="217" t="str">
        <f t="shared" si="9"/>
        <v/>
      </c>
      <c r="U16" s="218" t="e">
        <f t="shared" si="10"/>
        <v>#VALUE!</v>
      </c>
      <c r="V16" s="215" t="e">
        <f t="shared" si="11"/>
        <v>#VALUE!</v>
      </c>
      <c r="W16" s="215" t="e">
        <f t="shared" si="12"/>
        <v>#VALUE!</v>
      </c>
      <c r="X16" s="215" t="e">
        <f t="shared" si="13"/>
        <v>#VALUE!</v>
      </c>
      <c r="Y16" s="215" t="e">
        <f t="shared" si="14"/>
        <v>#VALUE!</v>
      </c>
      <c r="Z16" s="215" t="e">
        <f t="shared" si="15"/>
        <v>#VALUE!</v>
      </c>
      <c r="AA16" s="219" t="str">
        <f>IF(COUNTA(E16:F16:H16)&lt;3,"",(IF(V16=TRUE,$V$5,IF(W16=TRUE,$W$5,IF(X16=TRUE,$X$5,IF(Y16=TRUE,$Y$5,"Non"))))))</f>
        <v/>
      </c>
      <c r="AB16" s="215" t="e">
        <f t="shared" si="16"/>
        <v>#VALUE!</v>
      </c>
      <c r="AC16" s="215" t="e">
        <f t="shared" si="17"/>
        <v>#VALUE!</v>
      </c>
      <c r="AD16" s="215" t="e">
        <f t="shared" si="18"/>
        <v>#VALUE!</v>
      </c>
      <c r="AE16" s="215" t="e">
        <f t="shared" si="19"/>
        <v>#VALUE!</v>
      </c>
      <c r="AF16" s="215" t="e">
        <f t="shared" si="20"/>
        <v>#VALUE!</v>
      </c>
      <c r="AG16" s="219" t="str">
        <f>IF(COUNTA(E16:F16:H16)&lt;3,"",(IF(AB16=TRUE,$AB$5,IF(AC16=TRUE,$AC$5,IF(AD16=TRUE,$AD$5,IF(AE16=TRUE,$AE$5,IF(AF16=TRUE,$AF$5,"Aucune")))))))</f>
        <v/>
      </c>
      <c r="AH16" s="215" t="e">
        <f t="shared" si="21"/>
        <v>#VALUE!</v>
      </c>
      <c r="AI16" s="215" t="e">
        <f t="shared" si="22"/>
        <v>#VALUE!</v>
      </c>
      <c r="AJ16" s="215" t="e">
        <f t="shared" si="23"/>
        <v>#VALUE!</v>
      </c>
      <c r="AK16" s="215" t="e">
        <f t="shared" si="24"/>
        <v>#VALUE!</v>
      </c>
      <c r="AL16" s="215" t="e">
        <f t="shared" si="25"/>
        <v>#VALUE!</v>
      </c>
      <c r="AM16" s="219" t="str">
        <f>IF(COUNTA(E16:F16:H16)&lt;3,"",(IF(AH16=TRUE,$AH$5,IF(AI16=TRUE,$AI$5,IF(AJ16=TRUE,$AJ$5,IF(AK16=TRUE,$AK$5,IF(AL16=TRUE,$AL$5,"Aucune")))))))</f>
        <v/>
      </c>
      <c r="AN16" s="215" t="e">
        <f t="shared" si="26"/>
        <v>#VALUE!</v>
      </c>
      <c r="AO16" s="215" t="e">
        <f t="shared" si="27"/>
        <v>#VALUE!</v>
      </c>
      <c r="AP16" s="215" t="e">
        <f t="shared" si="28"/>
        <v>#VALUE!</v>
      </c>
      <c r="AQ16" s="219" t="str">
        <f>IF(COUNTA(E16:F16:H16)&lt;3,"",(IF(AN16=TRUE,$AN$5,IF(AO16=TRUE,$AO$5,IF(AP16=TRUE,$AP$5,"Aucune action requise")))))</f>
        <v/>
      </c>
      <c r="AR16" s="215" t="e">
        <f t="shared" si="29"/>
        <v>#VALUE!</v>
      </c>
      <c r="AS16" s="215" t="e">
        <f t="shared" si="30"/>
        <v>#VALUE!</v>
      </c>
      <c r="AT16" s="215" t="e">
        <f t="shared" si="31"/>
        <v>#VALUE!</v>
      </c>
      <c r="AU16" s="215" t="e">
        <f t="shared" si="32"/>
        <v>#VALUE!</v>
      </c>
      <c r="AV16" s="219" t="str">
        <f>IF(COUNTA(E16:F16:H16)&lt;3,"",(IF(AR16=TRUE,$AR$5,IF(AS16=TRUE,$AS$5,IF(AT16=TRUE,$AT$5,IF(AU16=TRUE,$AU$5,"Aucun"))))))</f>
        <v/>
      </c>
      <c r="AW16" s="220"/>
      <c r="AX16" s="316"/>
      <c r="AY16" s="166"/>
    </row>
    <row r="17" spans="2:51" ht="114" customHeight="1" x14ac:dyDescent="0.25">
      <c r="B17" s="377" t="s">
        <v>214</v>
      </c>
      <c r="C17" s="395" t="s">
        <v>456</v>
      </c>
      <c r="D17" s="257"/>
      <c r="E17" s="257"/>
      <c r="F17" s="276"/>
      <c r="G17" s="276"/>
      <c r="H17" s="294"/>
      <c r="I17" s="294"/>
      <c r="J17" s="214" t="str">
        <f t="shared" si="33"/>
        <v/>
      </c>
      <c r="K17" s="201">
        <f t="shared" si="0"/>
        <v>0</v>
      </c>
      <c r="L17" s="201" t="b">
        <f t="shared" si="1"/>
        <v>0</v>
      </c>
      <c r="M17" s="201" t="b">
        <f t="shared" si="2"/>
        <v>0</v>
      </c>
      <c r="N17" s="201" t="b">
        <f t="shared" si="3"/>
        <v>0</v>
      </c>
      <c r="O17" s="201" t="b">
        <f t="shared" si="4"/>
        <v>0</v>
      </c>
      <c r="P17" s="201" t="b">
        <f t="shared" si="5"/>
        <v>0</v>
      </c>
      <c r="Q17" s="201" t="b">
        <f t="shared" si="6"/>
        <v>0</v>
      </c>
      <c r="R17" s="201" t="b">
        <f t="shared" si="7"/>
        <v>0</v>
      </c>
      <c r="S17" s="202" t="str">
        <f t="shared" si="8"/>
        <v/>
      </c>
      <c r="T17" s="203" t="str">
        <f t="shared" si="9"/>
        <v/>
      </c>
      <c r="U17" s="204" t="e">
        <f t="shared" si="10"/>
        <v>#VALUE!</v>
      </c>
      <c r="V17" s="201" t="e">
        <f t="shared" si="11"/>
        <v>#VALUE!</v>
      </c>
      <c r="W17" s="201" t="e">
        <f t="shared" si="12"/>
        <v>#VALUE!</v>
      </c>
      <c r="X17" s="201" t="e">
        <f t="shared" si="13"/>
        <v>#VALUE!</v>
      </c>
      <c r="Y17" s="201" t="e">
        <f t="shared" si="14"/>
        <v>#VALUE!</v>
      </c>
      <c r="Z17" s="201" t="e">
        <f t="shared" si="15"/>
        <v>#VALUE!</v>
      </c>
      <c r="AA17" s="205" t="str">
        <f>IF(COUNTA(E17:F17:H17)&lt;3,"",(IF(V17=TRUE,$V$5,IF(W17=TRUE,$W$5,IF(X17=TRUE,$X$5,IF(Y17=TRUE,$Y$5,"Non"))))))</f>
        <v/>
      </c>
      <c r="AB17" s="201" t="e">
        <f t="shared" si="16"/>
        <v>#VALUE!</v>
      </c>
      <c r="AC17" s="201" t="e">
        <f t="shared" si="17"/>
        <v>#VALUE!</v>
      </c>
      <c r="AD17" s="201" t="e">
        <f t="shared" si="18"/>
        <v>#VALUE!</v>
      </c>
      <c r="AE17" s="201" t="e">
        <f t="shared" si="19"/>
        <v>#VALUE!</v>
      </c>
      <c r="AF17" s="201" t="e">
        <f t="shared" si="20"/>
        <v>#VALUE!</v>
      </c>
      <c r="AG17" s="205" t="str">
        <f>IF(COUNTA(E17:F17:H17)&lt;3,"",(IF(AB17=TRUE,$AB$5,IF(AC17=TRUE,$AC$5,IF(AD17=TRUE,$AD$5,IF(AE17=TRUE,$AE$5,IF(AF17=TRUE,$AF$5,"Aucune")))))))</f>
        <v/>
      </c>
      <c r="AH17" s="201" t="e">
        <f t="shared" si="21"/>
        <v>#VALUE!</v>
      </c>
      <c r="AI17" s="201" t="e">
        <f t="shared" si="22"/>
        <v>#VALUE!</v>
      </c>
      <c r="AJ17" s="201" t="e">
        <f t="shared" si="23"/>
        <v>#VALUE!</v>
      </c>
      <c r="AK17" s="201" t="e">
        <f t="shared" si="24"/>
        <v>#VALUE!</v>
      </c>
      <c r="AL17" s="201" t="e">
        <f t="shared" si="25"/>
        <v>#VALUE!</v>
      </c>
      <c r="AM17" s="205" t="str">
        <f>IF(COUNTA(E17:F17:H17)&lt;3,"",(IF(AH17=TRUE,$AH$5,IF(AI17=TRUE,$AI$5,IF(AJ17=TRUE,$AJ$5,IF(AK17=TRUE,$AK$5,IF(AL17=TRUE,$AL$5,"Aucune")))))))</f>
        <v/>
      </c>
      <c r="AN17" s="201" t="e">
        <f t="shared" si="26"/>
        <v>#VALUE!</v>
      </c>
      <c r="AO17" s="201" t="e">
        <f t="shared" si="27"/>
        <v>#VALUE!</v>
      </c>
      <c r="AP17" s="201" t="e">
        <f t="shared" si="28"/>
        <v>#VALUE!</v>
      </c>
      <c r="AQ17" s="205" t="str">
        <f>IF(COUNTA(E17:F17:H17)&lt;3,"",(IF(AN17=TRUE,$AN$5,IF(AO17=TRUE,$AO$5,IF(AP17=TRUE,$AP$5,"Aucune action requise")))))</f>
        <v/>
      </c>
      <c r="AR17" s="201" t="e">
        <f t="shared" si="29"/>
        <v>#VALUE!</v>
      </c>
      <c r="AS17" s="201" t="e">
        <f t="shared" si="30"/>
        <v>#VALUE!</v>
      </c>
      <c r="AT17" s="201" t="e">
        <f t="shared" si="31"/>
        <v>#VALUE!</v>
      </c>
      <c r="AU17" s="201" t="e">
        <f t="shared" si="32"/>
        <v>#VALUE!</v>
      </c>
      <c r="AV17" s="205" t="str">
        <f>IF(COUNTA(E17:F17:H17)&lt;3,"",(IF(AR17=TRUE,$AR$5,IF(AS17=TRUE,$AS$5,IF(AT17=TRUE,$AT$5,IF(AU17=TRUE,$AU$5,"Aucun"))))))</f>
        <v/>
      </c>
      <c r="AW17" s="206"/>
      <c r="AX17" s="312"/>
      <c r="AY17" s="66"/>
    </row>
    <row r="18" spans="2:51" ht="114" customHeight="1" thickBot="1" x14ac:dyDescent="0.3">
      <c r="B18" s="378" t="s">
        <v>215</v>
      </c>
      <c r="C18" s="386" t="s">
        <v>457</v>
      </c>
      <c r="D18" s="258"/>
      <c r="E18" s="258"/>
      <c r="F18" s="277"/>
      <c r="G18" s="277"/>
      <c r="H18" s="295"/>
      <c r="I18" s="295"/>
      <c r="J18" s="157" t="str">
        <f t="shared" si="33"/>
        <v/>
      </c>
      <c r="K18" s="158">
        <f t="shared" si="0"/>
        <v>0</v>
      </c>
      <c r="L18" s="158" t="b">
        <f t="shared" si="1"/>
        <v>0</v>
      </c>
      <c r="M18" s="158" t="b">
        <f t="shared" si="2"/>
        <v>0</v>
      </c>
      <c r="N18" s="158" t="b">
        <f t="shared" si="3"/>
        <v>0</v>
      </c>
      <c r="O18" s="158" t="b">
        <f t="shared" si="4"/>
        <v>0</v>
      </c>
      <c r="P18" s="158" t="b">
        <f t="shared" si="5"/>
        <v>0</v>
      </c>
      <c r="Q18" s="158" t="b">
        <f t="shared" si="6"/>
        <v>0</v>
      </c>
      <c r="R18" s="158" t="b">
        <f t="shared" si="7"/>
        <v>0</v>
      </c>
      <c r="S18" s="159" t="str">
        <f t="shared" si="8"/>
        <v/>
      </c>
      <c r="T18" s="160" t="str">
        <f t="shared" si="9"/>
        <v/>
      </c>
      <c r="U18" s="161" t="e">
        <f t="shared" si="10"/>
        <v>#VALUE!</v>
      </c>
      <c r="V18" s="158" t="e">
        <f t="shared" si="11"/>
        <v>#VALUE!</v>
      </c>
      <c r="W18" s="158" t="e">
        <f t="shared" si="12"/>
        <v>#VALUE!</v>
      </c>
      <c r="X18" s="158" t="e">
        <f t="shared" si="13"/>
        <v>#VALUE!</v>
      </c>
      <c r="Y18" s="158" t="e">
        <f t="shared" si="14"/>
        <v>#VALUE!</v>
      </c>
      <c r="Z18" s="158" t="e">
        <f t="shared" si="15"/>
        <v>#VALUE!</v>
      </c>
      <c r="AA18" s="162" t="str">
        <f>IF(COUNTA(E18:F18:H18)&lt;3,"",(IF(V18=TRUE,$V$5,IF(W18=TRUE,$W$5,IF(X18=TRUE,$X$5,IF(Y18=TRUE,$Y$5,"Non"))))))</f>
        <v/>
      </c>
      <c r="AB18" s="158" t="e">
        <f t="shared" si="16"/>
        <v>#VALUE!</v>
      </c>
      <c r="AC18" s="158" t="e">
        <f t="shared" si="17"/>
        <v>#VALUE!</v>
      </c>
      <c r="AD18" s="158" t="e">
        <f t="shared" si="18"/>
        <v>#VALUE!</v>
      </c>
      <c r="AE18" s="158" t="e">
        <f t="shared" si="19"/>
        <v>#VALUE!</v>
      </c>
      <c r="AF18" s="158" t="e">
        <f t="shared" si="20"/>
        <v>#VALUE!</v>
      </c>
      <c r="AG18" s="162" t="str">
        <f>IF(COUNTA(E18:F18:H18)&lt;3,"",(IF(AB18=TRUE,$AB$5,IF(AC18=TRUE,$AC$5,IF(AD18=TRUE,$AD$5,IF(AE18=TRUE,$AE$5,IF(AF18=TRUE,$AF$5,"Aucune")))))))</f>
        <v/>
      </c>
      <c r="AH18" s="158" t="e">
        <f t="shared" si="21"/>
        <v>#VALUE!</v>
      </c>
      <c r="AI18" s="158" t="e">
        <f t="shared" si="22"/>
        <v>#VALUE!</v>
      </c>
      <c r="AJ18" s="158" t="e">
        <f t="shared" si="23"/>
        <v>#VALUE!</v>
      </c>
      <c r="AK18" s="158" t="e">
        <f t="shared" si="24"/>
        <v>#VALUE!</v>
      </c>
      <c r="AL18" s="158" t="e">
        <f t="shared" si="25"/>
        <v>#VALUE!</v>
      </c>
      <c r="AM18" s="162" t="str">
        <f>IF(COUNTA(E18:F18:H18)&lt;3,"",(IF(AH18=TRUE,$AH$5,IF(AI18=TRUE,$AI$5,IF(AJ18=TRUE,$AJ$5,IF(AK18=TRUE,$AK$5,IF(AL18=TRUE,$AL$5,"Aucune")))))))</f>
        <v/>
      </c>
      <c r="AN18" s="158" t="e">
        <f t="shared" si="26"/>
        <v>#VALUE!</v>
      </c>
      <c r="AO18" s="158" t="e">
        <f t="shared" si="27"/>
        <v>#VALUE!</v>
      </c>
      <c r="AP18" s="158" t="e">
        <f t="shared" si="28"/>
        <v>#VALUE!</v>
      </c>
      <c r="AQ18" s="162" t="str">
        <f>IF(COUNTA(E18:F18:H18)&lt;3,"",(IF(AN18=TRUE,$AN$5,IF(AO18=TRUE,$AO$5,IF(AP18=TRUE,$AP$5,"Aucune action requise")))))</f>
        <v/>
      </c>
      <c r="AR18" s="158" t="e">
        <f t="shared" si="29"/>
        <v>#VALUE!</v>
      </c>
      <c r="AS18" s="158" t="e">
        <f t="shared" si="30"/>
        <v>#VALUE!</v>
      </c>
      <c r="AT18" s="158" t="e">
        <f t="shared" si="31"/>
        <v>#VALUE!</v>
      </c>
      <c r="AU18" s="158" t="e">
        <f t="shared" si="32"/>
        <v>#VALUE!</v>
      </c>
      <c r="AV18" s="162" t="str">
        <f>IF(COUNTA(E18:F18:H18)&lt;3,"",(IF(AR18=TRUE,$AR$5,IF(AS18=TRUE,$AS$5,IF(AT18=TRUE,$AT$5,IF(AU18=TRUE,$AU$5,"Aucun"))))))</f>
        <v/>
      </c>
      <c r="AW18" s="163"/>
      <c r="AX18" s="313"/>
      <c r="AY18" s="68"/>
    </row>
  </sheetData>
  <mergeCells count="8">
    <mergeCell ref="B2:AX2"/>
    <mergeCell ref="B6:AY6"/>
    <mergeCell ref="B3:AY3"/>
    <mergeCell ref="B4:C5"/>
    <mergeCell ref="D4:E4"/>
    <mergeCell ref="F4:G4"/>
    <mergeCell ref="H4:I4"/>
    <mergeCell ref="AX4:AY4"/>
  </mergeCells>
  <conditionalFormatting sqref="A4 I7:I14">
    <cfRule type="expression" dxfId="4940" priority="445" stopIfTrue="1">
      <formula>ISTEXT(A4)</formula>
    </cfRule>
    <cfRule type="expression" dxfId="4939" priority="446">
      <formula>FIND("Agir",B4)</formula>
    </cfRule>
    <cfRule type="expression" dxfId="4938" priority="447">
      <formula>FIND("Réagir",B4)</formula>
    </cfRule>
  </conditionalFormatting>
  <conditionalFormatting sqref="A4">
    <cfRule type="expression" dxfId="4937" priority="442" stopIfTrue="1">
      <formula>ISTEXT(A4)</formula>
    </cfRule>
    <cfRule type="expression" dxfId="4936" priority="443">
      <formula>FIND("Agir",B4)</formula>
    </cfRule>
    <cfRule type="expression" dxfId="4935" priority="444">
      <formula>FIND("Réagir",B4)</formula>
    </cfRule>
  </conditionalFormatting>
  <conditionalFormatting sqref="A4">
    <cfRule type="expression" dxfId="4934" priority="439" stopIfTrue="1">
      <formula>ISTEXT(A4)</formula>
    </cfRule>
    <cfRule type="expression" dxfId="4933" priority="440">
      <formula>FIND("Agir",B4)</formula>
    </cfRule>
    <cfRule type="expression" dxfId="4932" priority="441">
      <formula>FIND("Réagir",B4)</formula>
    </cfRule>
  </conditionalFormatting>
  <conditionalFormatting sqref="I7:I14 AA7:AA14 AG7:AG14 AM7:AM14 AQ7:AQ14 AV7:AY14">
    <cfRule type="containsText" dxfId="4931" priority="436" stopIfTrue="1" operator="containsText" text="Première">
      <formula>NOT(ISERROR(SEARCH("Première",I7)))</formula>
    </cfRule>
    <cfRule type="containsText" dxfId="4930" priority="437" stopIfTrue="1" operator="containsText" text="Seconde">
      <formula>NOT(ISERROR(SEARCH("Seconde",I7)))</formula>
    </cfRule>
    <cfRule type="containsText" dxfId="4929" priority="438" stopIfTrue="1" operator="containsText" text="Terme">
      <formula>NOT(ISERROR(SEARCH("Terme",I7)))</formula>
    </cfRule>
  </conditionalFormatting>
  <conditionalFormatting sqref="F7:F14">
    <cfRule type="expression" dxfId="4928" priority="434" stopIfTrue="1">
      <formula>ISTEXT(F7)</formula>
    </cfRule>
    <cfRule type="expression" dxfId="4927" priority="435">
      <formula>FIND("Conforter",I7)</formula>
    </cfRule>
  </conditionalFormatting>
  <conditionalFormatting sqref="G7:G14">
    <cfRule type="expression" dxfId="4926" priority="431" stopIfTrue="1">
      <formula>ISTEXT(G7)</formula>
    </cfRule>
    <cfRule type="expression" dxfId="4925" priority="432">
      <formula>FIND("Agir",I7)</formula>
    </cfRule>
    <cfRule type="expression" dxfId="4924" priority="433">
      <formula>FIND("Réagir",I7)</formula>
    </cfRule>
  </conditionalFormatting>
  <conditionalFormatting sqref="G7:H14">
    <cfRule type="expression" dxfId="4923" priority="429" stopIfTrue="1">
      <formula>ISTEXT(G7)</formula>
    </cfRule>
    <cfRule type="expression" dxfId="4922" priority="430">
      <formula>FIND("Conforter",J7)</formula>
    </cfRule>
  </conditionalFormatting>
  <conditionalFormatting sqref="I9">
    <cfRule type="expression" dxfId="4921" priority="425" stopIfTrue="1">
      <formula>ISTEXT(I9)</formula>
    </cfRule>
    <cfRule type="expression" dxfId="4920" priority="426">
      <formula>FIND("Agir",J9)</formula>
    </cfRule>
    <cfRule type="expression" dxfId="4919" priority="427">
      <formula>FIND("Réagir",J9)</formula>
    </cfRule>
  </conditionalFormatting>
  <conditionalFormatting sqref="G9:H9">
    <cfRule type="expression" dxfId="4918" priority="423" stopIfTrue="1">
      <formula>ISTEXT(G9)</formula>
    </cfRule>
    <cfRule type="expression" dxfId="4917" priority="424">
      <formula>FIND("Conforter",J9)</formula>
    </cfRule>
  </conditionalFormatting>
  <conditionalFormatting sqref="I10">
    <cfRule type="expression" dxfId="4916" priority="420" stopIfTrue="1">
      <formula>ISTEXT(I10)</formula>
    </cfRule>
    <cfRule type="expression" dxfId="4915" priority="421">
      <formula>FIND("Agir",J10)</formula>
    </cfRule>
    <cfRule type="expression" dxfId="4914" priority="422">
      <formula>FIND("Réagir",J10)</formula>
    </cfRule>
  </conditionalFormatting>
  <conditionalFormatting sqref="G10:H10">
    <cfRule type="expression" dxfId="4913" priority="418" stopIfTrue="1">
      <formula>ISTEXT(G10)</formula>
    </cfRule>
    <cfRule type="expression" dxfId="4912" priority="419">
      <formula>FIND("Conforter",J10)</formula>
    </cfRule>
  </conditionalFormatting>
  <conditionalFormatting sqref="I11">
    <cfRule type="expression" dxfId="4911" priority="415" stopIfTrue="1">
      <formula>ISTEXT(I11)</formula>
    </cfRule>
    <cfRule type="expression" dxfId="4910" priority="416">
      <formula>FIND("Agir",J11)</formula>
    </cfRule>
    <cfRule type="expression" dxfId="4909" priority="417">
      <formula>FIND("Réagir",J11)</formula>
    </cfRule>
  </conditionalFormatting>
  <conditionalFormatting sqref="G11:H11">
    <cfRule type="expression" dxfId="4908" priority="413" stopIfTrue="1">
      <formula>ISTEXT(G11)</formula>
    </cfRule>
    <cfRule type="expression" dxfId="4907" priority="414">
      <formula>FIND("Conforter",J11)</formula>
    </cfRule>
  </conditionalFormatting>
  <conditionalFormatting sqref="I12">
    <cfRule type="expression" dxfId="4906" priority="410" stopIfTrue="1">
      <formula>ISTEXT(I12)</formula>
    </cfRule>
    <cfRule type="expression" dxfId="4905" priority="411">
      <formula>FIND("Agir",J12)</formula>
    </cfRule>
    <cfRule type="expression" dxfId="4904" priority="412">
      <formula>FIND("Réagir",J12)</formula>
    </cfRule>
  </conditionalFormatting>
  <conditionalFormatting sqref="G12:H12">
    <cfRule type="expression" dxfId="4903" priority="408" stopIfTrue="1">
      <formula>ISTEXT(G12)</formula>
    </cfRule>
    <cfRule type="expression" dxfId="4902" priority="409">
      <formula>FIND("Conforter",J12)</formula>
    </cfRule>
  </conditionalFormatting>
  <conditionalFormatting sqref="I13">
    <cfRule type="expression" dxfId="4901" priority="405" stopIfTrue="1">
      <formula>ISTEXT(I13)</formula>
    </cfRule>
    <cfRule type="expression" dxfId="4900" priority="406">
      <formula>FIND("Agir",J13)</formula>
    </cfRule>
    <cfRule type="expression" dxfId="4899" priority="407">
      <formula>FIND("Réagir",J13)</formula>
    </cfRule>
  </conditionalFormatting>
  <conditionalFormatting sqref="G13:H13">
    <cfRule type="expression" dxfId="4898" priority="403" stopIfTrue="1">
      <formula>ISTEXT(G13)</formula>
    </cfRule>
    <cfRule type="expression" dxfId="4897" priority="404">
      <formula>FIND("Conforter",J13)</formula>
    </cfRule>
  </conditionalFormatting>
  <conditionalFormatting sqref="I14">
    <cfRule type="expression" dxfId="4896" priority="400" stopIfTrue="1">
      <formula>ISTEXT(I14)</formula>
    </cfRule>
    <cfRule type="expression" dxfId="4895" priority="401">
      <formula>FIND("Agir",J14)</formula>
    </cfRule>
    <cfRule type="expression" dxfId="4894" priority="402">
      <formula>FIND("Réagir",J14)</formula>
    </cfRule>
  </conditionalFormatting>
  <conditionalFormatting sqref="G14:H14">
    <cfRule type="expression" dxfId="4893" priority="398" stopIfTrue="1">
      <formula>ISTEXT(G14)</formula>
    </cfRule>
    <cfRule type="expression" dxfId="4892" priority="399">
      <formula>FIND("Conforter",J14)</formula>
    </cfRule>
  </conditionalFormatting>
  <conditionalFormatting sqref="I8">
    <cfRule type="expression" dxfId="4891" priority="395" stopIfTrue="1">
      <formula>ISTEXT(I8)</formula>
    </cfRule>
    <cfRule type="expression" dxfId="4890" priority="396">
      <formula>FIND("Agir",J8)</formula>
    </cfRule>
    <cfRule type="expression" dxfId="4889" priority="397">
      <formula>FIND("Réagir",J8)</formula>
    </cfRule>
  </conditionalFormatting>
  <conditionalFormatting sqref="J7:J18">
    <cfRule type="containsText" dxfId="4888" priority="388" operator="containsText" text="Intervention prioritaire">
      <formula>NOT(ISERROR(SEARCH("Intervention prioritaire",J7)))</formula>
    </cfRule>
    <cfRule type="containsText" dxfId="4887" priority="389" stopIfTrue="1" operator="containsText" text="Non pertinent">
      <formula>NOT(ISERROR(SEARCH("Non pertinent",J7)))</formula>
    </cfRule>
    <cfRule type="containsText" dxfId="4886" priority="390" stopIfTrue="1" operator="containsText" text="consolidation">
      <formula>NOT(ISERROR(SEARCH("consolidation",J7)))</formula>
    </cfRule>
    <cfRule type="containsText" dxfId="4885" priority="391" stopIfTrue="1" operator="containsText" text="Non Prioritaire">
      <formula>NOT(ISERROR(SEARCH("Non Prioritaire",J7)))</formula>
    </cfRule>
    <cfRule type="containsText" dxfId="4884" priority="392" stopIfTrue="1" operator="containsText" text="Urgent">
      <formula>NOT(ISERROR(SEARCH("Urgent",J7)))</formula>
    </cfRule>
    <cfRule type="containsText" dxfId="4883" priority="393" stopIfTrue="1" operator="containsText" text="moyen">
      <formula>NOT(ISERROR(SEARCH("moyen",J7)))</formula>
    </cfRule>
    <cfRule type="containsText" dxfId="4882" priority="394" stopIfTrue="1" operator="containsText" text="long">
      <formula>NOT(ISERROR(SEARCH("long",J7)))</formula>
    </cfRule>
  </conditionalFormatting>
  <conditionalFormatting sqref="D7:D14">
    <cfRule type="expression" dxfId="4881" priority="385" stopIfTrue="1">
      <formula>ISTEXT(D7)</formula>
    </cfRule>
    <cfRule type="expression" dxfId="4880" priority="386">
      <formula>FIND("Agir",E7)</formula>
    </cfRule>
    <cfRule type="expression" dxfId="4879" priority="387">
      <formula>FIND("Réagir",E7)</formula>
    </cfRule>
  </conditionalFormatting>
  <conditionalFormatting sqref="D8:D14">
    <cfRule type="expression" dxfId="4878" priority="383" stopIfTrue="1">
      <formula>ISTEXT(D8)</formula>
    </cfRule>
    <cfRule type="expression" dxfId="4877" priority="384">
      <formula>FIND("Conforter",F8)</formula>
    </cfRule>
  </conditionalFormatting>
  <conditionalFormatting sqref="D7">
    <cfRule type="expression" dxfId="4876" priority="381" stopIfTrue="1">
      <formula>ISTEXT(D7)</formula>
    </cfRule>
    <cfRule type="expression" dxfId="4875" priority="382">
      <formula>FIND("Conforter",F7)</formula>
    </cfRule>
  </conditionalFormatting>
  <conditionalFormatting sqref="D9">
    <cfRule type="expression" dxfId="4874" priority="379" stopIfTrue="1">
      <formula>ISTEXT(D9)</formula>
    </cfRule>
    <cfRule type="expression" dxfId="4873" priority="380">
      <formula>FIND("Conforter",F9)</formula>
    </cfRule>
  </conditionalFormatting>
  <conditionalFormatting sqref="D10">
    <cfRule type="expression" dxfId="4872" priority="377" stopIfTrue="1">
      <formula>ISTEXT(D10)</formula>
    </cfRule>
    <cfRule type="expression" dxfId="4871" priority="378">
      <formula>FIND("Conforter",F10)</formula>
    </cfRule>
  </conditionalFormatting>
  <conditionalFormatting sqref="D11">
    <cfRule type="expression" dxfId="4870" priority="375" stopIfTrue="1">
      <formula>ISTEXT(D11)</formula>
    </cfRule>
    <cfRule type="expression" dxfId="4869" priority="376">
      <formula>FIND("Conforter",F11)</formula>
    </cfRule>
  </conditionalFormatting>
  <conditionalFormatting sqref="D12">
    <cfRule type="expression" dxfId="4868" priority="373" stopIfTrue="1">
      <formula>ISTEXT(D12)</formula>
    </cfRule>
    <cfRule type="expression" dxfId="4867" priority="374">
      <formula>FIND("Conforter",F12)</formula>
    </cfRule>
  </conditionalFormatting>
  <conditionalFormatting sqref="D13">
    <cfRule type="expression" dxfId="4866" priority="371" stopIfTrue="1">
      <formula>ISTEXT(D13)</formula>
    </cfRule>
    <cfRule type="expression" dxfId="4865" priority="372">
      <formula>FIND("Conforter",F13)</formula>
    </cfRule>
  </conditionalFormatting>
  <conditionalFormatting sqref="D14">
    <cfRule type="expression" dxfId="4864" priority="369" stopIfTrue="1">
      <formula>ISTEXT(D14)</formula>
    </cfRule>
    <cfRule type="expression" dxfId="4863" priority="370">
      <formula>FIND("Conforter",F14)</formula>
    </cfRule>
  </conditionalFormatting>
  <conditionalFormatting sqref="H7:H14">
    <cfRule type="expression" dxfId="4862" priority="366" stopIfTrue="1">
      <formula>ISTEXT(H7)</formula>
    </cfRule>
    <cfRule type="expression" dxfId="4861" priority="367">
      <formula>FIND("Agir",J7)</formula>
    </cfRule>
    <cfRule type="expression" dxfId="4860" priority="368">
      <formula>FIND("Réagir",J7)</formula>
    </cfRule>
  </conditionalFormatting>
  <conditionalFormatting sqref="AX7:AY14">
    <cfRule type="expression" dxfId="4859" priority="363" stopIfTrue="1">
      <formula>ISTEXT(AX7)</formula>
    </cfRule>
    <cfRule type="expression" dxfId="4858" priority="364">
      <formula>FIND("Agir",#REF!)</formula>
    </cfRule>
    <cfRule type="expression" dxfId="4857" priority="365">
      <formula>FIND("Réagir",#REF!)</formula>
    </cfRule>
  </conditionalFormatting>
  <conditionalFormatting sqref="AM7:AM14 AQ7:AQ14 AV7:AV14">
    <cfRule type="expression" dxfId="4856" priority="360" stopIfTrue="1">
      <formula>ISTEXT(AM7)</formula>
    </cfRule>
    <cfRule type="expression" dxfId="4855" priority="361">
      <formula>FIND("Agir",#REF!)</formula>
    </cfRule>
    <cfRule type="expression" dxfId="4854" priority="362">
      <formula>FIND("Réagir",#REF!)</formula>
    </cfRule>
  </conditionalFormatting>
  <conditionalFormatting sqref="H7">
    <cfRule type="expression" dxfId="4853" priority="358" stopIfTrue="1">
      <formula>ISTEXT(H7)</formula>
    </cfRule>
    <cfRule type="expression" dxfId="4852" priority="359">
      <formula>FIND("Conforter",J7)</formula>
    </cfRule>
  </conditionalFormatting>
  <conditionalFormatting sqref="AQ7:AQ14">
    <cfRule type="expression" dxfId="4851" priority="355" stopIfTrue="1">
      <formula>ISTEXT(AQ7)</formula>
    </cfRule>
    <cfRule type="expression" dxfId="4850" priority="356">
      <formula>FIND("Agir",AV7)</formula>
    </cfRule>
    <cfRule type="expression" dxfId="4849" priority="357">
      <formula>FIND("Réagir",AV7)</formula>
    </cfRule>
  </conditionalFormatting>
  <conditionalFormatting sqref="AQ9">
    <cfRule type="expression" dxfId="4848" priority="352" stopIfTrue="1">
      <formula>ISTEXT(AQ9)</formula>
    </cfRule>
    <cfRule type="expression" dxfId="4847" priority="353">
      <formula>FIND("Agir",AV9)</formula>
    </cfRule>
    <cfRule type="expression" dxfId="4846" priority="354">
      <formula>FIND("Réagir",AV9)</formula>
    </cfRule>
  </conditionalFormatting>
  <conditionalFormatting sqref="AQ10">
    <cfRule type="expression" dxfId="4845" priority="349" stopIfTrue="1">
      <formula>ISTEXT(AQ10)</formula>
    </cfRule>
    <cfRule type="expression" dxfId="4844" priority="350">
      <formula>FIND("Agir",AV10)</formula>
    </cfRule>
    <cfRule type="expression" dxfId="4843" priority="351">
      <formula>FIND("Réagir",AV10)</formula>
    </cfRule>
  </conditionalFormatting>
  <conditionalFormatting sqref="AQ11">
    <cfRule type="expression" dxfId="4842" priority="346" stopIfTrue="1">
      <formula>ISTEXT(AQ11)</formula>
    </cfRule>
    <cfRule type="expression" dxfId="4841" priority="347">
      <formula>FIND("Agir",AV11)</formula>
    </cfRule>
    <cfRule type="expression" dxfId="4840" priority="348">
      <formula>FIND("Réagir",AV11)</formula>
    </cfRule>
  </conditionalFormatting>
  <conditionalFormatting sqref="AQ12">
    <cfRule type="expression" dxfId="4839" priority="343" stopIfTrue="1">
      <formula>ISTEXT(AQ12)</formula>
    </cfRule>
    <cfRule type="expression" dxfId="4838" priority="344">
      <formula>FIND("Agir",AV12)</formula>
    </cfRule>
    <cfRule type="expression" dxfId="4837" priority="345">
      <formula>FIND("Réagir",AV12)</formula>
    </cfRule>
  </conditionalFormatting>
  <conditionalFormatting sqref="AQ13">
    <cfRule type="expression" dxfId="4836" priority="340" stopIfTrue="1">
      <formula>ISTEXT(AQ13)</formula>
    </cfRule>
    <cfRule type="expression" dxfId="4835" priority="341">
      <formula>FIND("Agir",AV13)</formula>
    </cfRule>
    <cfRule type="expression" dxfId="4834" priority="342">
      <formula>FIND("Réagir",AV13)</formula>
    </cfRule>
  </conditionalFormatting>
  <conditionalFormatting sqref="AQ14">
    <cfRule type="expression" dxfId="4833" priority="337" stopIfTrue="1">
      <formula>ISTEXT(AQ14)</formula>
    </cfRule>
    <cfRule type="expression" dxfId="4832" priority="338">
      <formula>FIND("Agir",AV14)</formula>
    </cfRule>
    <cfRule type="expression" dxfId="4831" priority="339">
      <formula>FIND("Réagir",AV14)</formula>
    </cfRule>
  </conditionalFormatting>
  <conditionalFormatting sqref="AQ8">
    <cfRule type="expression" dxfId="4830" priority="334" stopIfTrue="1">
      <formula>ISTEXT(AQ8)</formula>
    </cfRule>
    <cfRule type="expression" dxfId="4829" priority="335">
      <formula>FIND("Agir",AV8)</formula>
    </cfRule>
    <cfRule type="expression" dxfId="4828" priority="336">
      <formula>FIND("Réagir",AV8)</formula>
    </cfRule>
  </conditionalFormatting>
  <conditionalFormatting sqref="AA7:AA14">
    <cfRule type="expression" dxfId="4827" priority="331" stopIfTrue="1">
      <formula>ISTEXT(AA7)</formula>
    </cfRule>
    <cfRule type="expression" dxfId="4826" priority="332">
      <formula>FIND("Agir",AV7)</formula>
    </cfRule>
    <cfRule type="expression" dxfId="4825" priority="333">
      <formula>FIND("Réagir",AV7)</formula>
    </cfRule>
  </conditionalFormatting>
  <conditionalFormatting sqref="AG7:AG14 AM7:AM14 AQ7:AQ14 AV7:AV14">
    <cfRule type="expression" dxfId="4824" priority="328" stopIfTrue="1">
      <formula>ISTEXT(AG7)</formula>
    </cfRule>
    <cfRule type="expression" dxfId="4823" priority="329">
      <formula>FIND("Agir",#REF!)</formula>
    </cfRule>
    <cfRule type="expression" dxfId="4822" priority="330">
      <formula>FIND("Réagir",#REF!)</formula>
    </cfRule>
  </conditionalFormatting>
  <conditionalFormatting sqref="AM7:AM14 AQ7:AQ14 AV7:AV14">
    <cfRule type="expression" dxfId="4821" priority="325" stopIfTrue="1">
      <formula>ISTEXT(AM7)</formula>
    </cfRule>
    <cfRule type="expression" dxfId="4820" priority="326">
      <formula>FIND("Agir",#REF!)</formula>
    </cfRule>
    <cfRule type="expression" dxfId="4819" priority="327">
      <formula>FIND("Réagir",#REF!)</formula>
    </cfRule>
  </conditionalFormatting>
  <conditionalFormatting sqref="AV7:AV14">
    <cfRule type="expression" dxfId="4818" priority="322" stopIfTrue="1">
      <formula>ISTEXT(AV7)</formula>
    </cfRule>
    <cfRule type="expression" dxfId="4817" priority="323">
      <formula>FIND("Agir",#REF!)</formula>
    </cfRule>
    <cfRule type="expression" dxfId="4816" priority="324">
      <formula>FIND("Réagir",#REF!)</formula>
    </cfRule>
  </conditionalFormatting>
  <conditionalFormatting sqref="AG7:AG14">
    <cfRule type="expression" dxfId="4815" priority="319" stopIfTrue="1">
      <formula>ISTEXT(AG7)</formula>
    </cfRule>
    <cfRule type="expression" dxfId="4814" priority="320">
      <formula>FIND("Agir",#REF!)</formula>
    </cfRule>
    <cfRule type="expression" dxfId="4813" priority="321">
      <formula>FIND("Réagir",#REF!)</formula>
    </cfRule>
  </conditionalFormatting>
  <conditionalFormatting sqref="AW7:AW14">
    <cfRule type="expression" dxfId="4812" priority="316" stopIfTrue="1">
      <formula>ISTEXT(AW7)</formula>
    </cfRule>
    <cfRule type="expression" dxfId="4811" priority="317">
      <formula>FIND("Agir",#REF!)</formula>
    </cfRule>
    <cfRule type="expression" dxfId="4810" priority="318">
      <formula>FIND("Réagir",#REF!)</formula>
    </cfRule>
  </conditionalFormatting>
  <conditionalFormatting sqref="I8">
    <cfRule type="expression" dxfId="4809" priority="313" stopIfTrue="1">
      <formula>ISTEXT(I8)</formula>
    </cfRule>
    <cfRule type="expression" dxfId="4808" priority="314">
      <formula>FIND("Agir",J8)</formula>
    </cfRule>
    <cfRule type="expression" dxfId="4807" priority="315">
      <formula>FIND("Réagir",J8)</formula>
    </cfRule>
  </conditionalFormatting>
  <conditionalFormatting sqref="G8:H8">
    <cfRule type="expression" dxfId="4806" priority="311" stopIfTrue="1">
      <formula>ISTEXT(G8)</formula>
    </cfRule>
    <cfRule type="expression" dxfId="4805" priority="312">
      <formula>FIND("Conforter",J8)</formula>
    </cfRule>
  </conditionalFormatting>
  <conditionalFormatting sqref="D8">
    <cfRule type="expression" dxfId="4804" priority="309" stopIfTrue="1">
      <formula>ISTEXT(D8)</formula>
    </cfRule>
    <cfRule type="expression" dxfId="4803" priority="310">
      <formula>FIND("Conforter",F8)</formula>
    </cfRule>
  </conditionalFormatting>
  <conditionalFormatting sqref="AQ8">
    <cfRule type="expression" dxfId="4802" priority="306" stopIfTrue="1">
      <formula>ISTEXT(AQ8)</formula>
    </cfRule>
    <cfRule type="expression" dxfId="4801" priority="307">
      <formula>FIND("Agir",AV8)</formula>
    </cfRule>
    <cfRule type="expression" dxfId="4800" priority="308">
      <formula>FIND("Réagir",AV8)</formula>
    </cfRule>
  </conditionalFormatting>
  <conditionalFormatting sqref="I9">
    <cfRule type="expression" dxfId="4799" priority="303" stopIfTrue="1">
      <formula>ISTEXT(I9)</formula>
    </cfRule>
    <cfRule type="expression" dxfId="4798" priority="304">
      <formula>FIND("Agir",J9)</formula>
    </cfRule>
    <cfRule type="expression" dxfId="4797" priority="305">
      <formula>FIND("Réagir",J9)</formula>
    </cfRule>
  </conditionalFormatting>
  <conditionalFormatting sqref="G9:H9">
    <cfRule type="expression" dxfId="4796" priority="301" stopIfTrue="1">
      <formula>ISTEXT(G9)</formula>
    </cfRule>
    <cfRule type="expression" dxfId="4795" priority="302">
      <formula>FIND("Conforter",J9)</formula>
    </cfRule>
  </conditionalFormatting>
  <conditionalFormatting sqref="D9">
    <cfRule type="expression" dxfId="4794" priority="299" stopIfTrue="1">
      <formula>ISTEXT(D9)</formula>
    </cfRule>
    <cfRule type="expression" dxfId="4793" priority="300">
      <formula>FIND("Conforter",F9)</formula>
    </cfRule>
  </conditionalFormatting>
  <conditionalFormatting sqref="AQ9">
    <cfRule type="expression" dxfId="4792" priority="296" stopIfTrue="1">
      <formula>ISTEXT(AQ9)</formula>
    </cfRule>
    <cfRule type="expression" dxfId="4791" priority="297">
      <formula>FIND("Agir",AV9)</formula>
    </cfRule>
    <cfRule type="expression" dxfId="4790" priority="298">
      <formula>FIND("Réagir",AV9)</formula>
    </cfRule>
  </conditionalFormatting>
  <conditionalFormatting sqref="I10">
    <cfRule type="expression" dxfId="4789" priority="293" stopIfTrue="1">
      <formula>ISTEXT(I10)</formula>
    </cfRule>
    <cfRule type="expression" dxfId="4788" priority="294">
      <formula>FIND("Agir",J10)</formula>
    </cfRule>
    <cfRule type="expression" dxfId="4787" priority="295">
      <formula>FIND("Réagir",J10)</formula>
    </cfRule>
  </conditionalFormatting>
  <conditionalFormatting sqref="G10:H10">
    <cfRule type="expression" dxfId="4786" priority="291" stopIfTrue="1">
      <formula>ISTEXT(G10)</formula>
    </cfRule>
    <cfRule type="expression" dxfId="4785" priority="292">
      <formula>FIND("Conforter",J10)</formula>
    </cfRule>
  </conditionalFormatting>
  <conditionalFormatting sqref="D10">
    <cfRule type="expression" dxfId="4784" priority="289" stopIfTrue="1">
      <formula>ISTEXT(D10)</formula>
    </cfRule>
    <cfRule type="expression" dxfId="4783" priority="290">
      <formula>FIND("Conforter",F10)</formula>
    </cfRule>
  </conditionalFormatting>
  <conditionalFormatting sqref="AQ10">
    <cfRule type="expression" dxfId="4782" priority="286" stopIfTrue="1">
      <formula>ISTEXT(AQ10)</formula>
    </cfRule>
    <cfRule type="expression" dxfId="4781" priority="287">
      <formula>FIND("Agir",AV10)</formula>
    </cfRule>
    <cfRule type="expression" dxfId="4780" priority="288">
      <formula>FIND("Réagir",AV10)</formula>
    </cfRule>
  </conditionalFormatting>
  <conditionalFormatting sqref="I15">
    <cfRule type="expression" dxfId="4779" priority="283" stopIfTrue="1">
      <formula>ISTEXT(I15)</formula>
    </cfRule>
    <cfRule type="expression" dxfId="4778" priority="284">
      <formula>FIND("Agir",J15)</formula>
    </cfRule>
    <cfRule type="expression" dxfId="4777" priority="285">
      <formula>FIND("Réagir",J15)</formula>
    </cfRule>
  </conditionalFormatting>
  <conditionalFormatting sqref="AA15 AG15 AM15 AQ15 AV15:AY15 I15">
    <cfRule type="containsText" dxfId="4776" priority="280" stopIfTrue="1" operator="containsText" text="Première">
      <formula>NOT(ISERROR(SEARCH("Première",I15)))</formula>
    </cfRule>
    <cfRule type="containsText" dxfId="4775" priority="281" stopIfTrue="1" operator="containsText" text="Seconde">
      <formula>NOT(ISERROR(SEARCH("Seconde",I15)))</formula>
    </cfRule>
    <cfRule type="containsText" dxfId="4774" priority="282" stopIfTrue="1" operator="containsText" text="Terme">
      <formula>NOT(ISERROR(SEARCH("Terme",I15)))</formula>
    </cfRule>
  </conditionalFormatting>
  <conditionalFormatting sqref="F15">
    <cfRule type="expression" dxfId="4773" priority="278" stopIfTrue="1">
      <formula>ISTEXT(F15)</formula>
    </cfRule>
    <cfRule type="expression" dxfId="4772" priority="279">
      <formula>FIND("Conforter",I15)</formula>
    </cfRule>
  </conditionalFormatting>
  <conditionalFormatting sqref="G15">
    <cfRule type="expression" dxfId="4771" priority="275" stopIfTrue="1">
      <formula>ISTEXT(G15)</formula>
    </cfRule>
    <cfRule type="expression" dxfId="4770" priority="276">
      <formula>FIND("Agir",I15)</formula>
    </cfRule>
    <cfRule type="expression" dxfId="4769" priority="277">
      <formula>FIND("Réagir",I15)</formula>
    </cfRule>
  </conditionalFormatting>
  <conditionalFormatting sqref="G15:H15">
    <cfRule type="expression" dxfId="4768" priority="273" stopIfTrue="1">
      <formula>ISTEXT(G15)</formula>
    </cfRule>
    <cfRule type="expression" dxfId="4767" priority="274">
      <formula>FIND("Conforter",J15)</formula>
    </cfRule>
  </conditionalFormatting>
  <conditionalFormatting sqref="I15">
    <cfRule type="expression" dxfId="4766" priority="269" stopIfTrue="1">
      <formula>ISTEXT(I15)</formula>
    </cfRule>
    <cfRule type="expression" dxfId="4765" priority="270">
      <formula>FIND("Agir",J15)</formula>
    </cfRule>
    <cfRule type="expression" dxfId="4764" priority="271">
      <formula>FIND("Réagir",J15)</formula>
    </cfRule>
  </conditionalFormatting>
  <conditionalFormatting sqref="G15:H15">
    <cfRule type="expression" dxfId="4763" priority="267" stopIfTrue="1">
      <formula>ISTEXT(G15)</formula>
    </cfRule>
    <cfRule type="expression" dxfId="4762" priority="268">
      <formula>FIND("Conforter",J15)</formula>
    </cfRule>
  </conditionalFormatting>
  <conditionalFormatting sqref="D15">
    <cfRule type="expression" dxfId="4761" priority="257" stopIfTrue="1">
      <formula>ISTEXT(D15)</formula>
    </cfRule>
    <cfRule type="expression" dxfId="4760" priority="258">
      <formula>FIND("Agir",E15)</formula>
    </cfRule>
    <cfRule type="expression" dxfId="4759" priority="259">
      <formula>FIND("Réagir",E15)</formula>
    </cfRule>
  </conditionalFormatting>
  <conditionalFormatting sqref="D15">
    <cfRule type="expression" dxfId="4758" priority="255" stopIfTrue="1">
      <formula>ISTEXT(D15)</formula>
    </cfRule>
    <cfRule type="expression" dxfId="4757" priority="256">
      <formula>FIND("Conforter",F15)</formula>
    </cfRule>
  </conditionalFormatting>
  <conditionalFormatting sqref="D15">
    <cfRule type="expression" dxfId="4756" priority="253" stopIfTrue="1">
      <formula>ISTEXT(D15)</formula>
    </cfRule>
    <cfRule type="expression" dxfId="4755" priority="254">
      <formula>FIND("Conforter",F15)</formula>
    </cfRule>
  </conditionalFormatting>
  <conditionalFormatting sqref="H15">
    <cfRule type="expression" dxfId="4754" priority="250" stopIfTrue="1">
      <formula>ISTEXT(H15)</formula>
    </cfRule>
    <cfRule type="expression" dxfId="4753" priority="251">
      <formula>FIND("Agir",J15)</formula>
    </cfRule>
    <cfRule type="expression" dxfId="4752" priority="252">
      <formula>FIND("Réagir",J15)</formula>
    </cfRule>
  </conditionalFormatting>
  <conditionalFormatting sqref="AX15:AY15">
    <cfRule type="expression" dxfId="4751" priority="247" stopIfTrue="1">
      <formula>ISTEXT(AX15)</formula>
    </cfRule>
    <cfRule type="expression" dxfId="4750" priority="248">
      <formula>FIND("Agir",#REF!)</formula>
    </cfRule>
    <cfRule type="expression" dxfId="4749" priority="249">
      <formula>FIND("Réagir",#REF!)</formula>
    </cfRule>
  </conditionalFormatting>
  <conditionalFormatting sqref="AM15 AQ15 AV15">
    <cfRule type="expression" dxfId="4748" priority="244" stopIfTrue="1">
      <formula>ISTEXT(AM15)</formula>
    </cfRule>
    <cfRule type="expression" dxfId="4747" priority="245">
      <formula>FIND("Agir",#REF!)</formula>
    </cfRule>
    <cfRule type="expression" dxfId="4746" priority="246">
      <formula>FIND("Réagir",#REF!)</formula>
    </cfRule>
  </conditionalFormatting>
  <conditionalFormatting sqref="AQ15">
    <cfRule type="expression" dxfId="4745" priority="241" stopIfTrue="1">
      <formula>ISTEXT(AQ15)</formula>
    </cfRule>
    <cfRule type="expression" dxfId="4744" priority="242">
      <formula>FIND("Agir",AV15)</formula>
    </cfRule>
    <cfRule type="expression" dxfId="4743" priority="243">
      <formula>FIND("Réagir",AV15)</formula>
    </cfRule>
  </conditionalFormatting>
  <conditionalFormatting sqref="AQ15">
    <cfRule type="expression" dxfId="4742" priority="238" stopIfTrue="1">
      <formula>ISTEXT(AQ15)</formula>
    </cfRule>
    <cfRule type="expression" dxfId="4741" priority="239">
      <formula>FIND("Agir",AV15)</formula>
    </cfRule>
    <cfRule type="expression" dxfId="4740" priority="240">
      <formula>FIND("Réagir",AV15)</formula>
    </cfRule>
  </conditionalFormatting>
  <conditionalFormatting sqref="AA15">
    <cfRule type="expression" dxfId="4739" priority="235" stopIfTrue="1">
      <formula>ISTEXT(AA15)</formula>
    </cfRule>
    <cfRule type="expression" dxfId="4738" priority="236">
      <formula>FIND("Agir",AV15)</formula>
    </cfRule>
    <cfRule type="expression" dxfId="4737" priority="237">
      <formula>FIND("Réagir",AV15)</formula>
    </cfRule>
  </conditionalFormatting>
  <conditionalFormatting sqref="AG15 AM15 AQ15 AV15">
    <cfRule type="expression" dxfId="4736" priority="232" stopIfTrue="1">
      <formula>ISTEXT(AG15)</formula>
    </cfRule>
    <cfRule type="expression" dxfId="4735" priority="233">
      <formula>FIND("Agir",#REF!)</formula>
    </cfRule>
    <cfRule type="expression" dxfId="4734" priority="234">
      <formula>FIND("Réagir",#REF!)</formula>
    </cfRule>
  </conditionalFormatting>
  <conditionalFormatting sqref="AM15 AQ15 AV15">
    <cfRule type="expression" dxfId="4733" priority="229" stopIfTrue="1">
      <formula>ISTEXT(AM15)</formula>
    </cfRule>
    <cfRule type="expression" dxfId="4732" priority="230">
      <formula>FIND("Agir",#REF!)</formula>
    </cfRule>
    <cfRule type="expression" dxfId="4731" priority="231">
      <formula>FIND("Réagir",#REF!)</formula>
    </cfRule>
  </conditionalFormatting>
  <conditionalFormatting sqref="AV15">
    <cfRule type="expression" dxfId="4730" priority="226" stopIfTrue="1">
      <formula>ISTEXT(AV15)</formula>
    </cfRule>
    <cfRule type="expression" dxfId="4729" priority="227">
      <formula>FIND("Agir",#REF!)</formula>
    </cfRule>
    <cfRule type="expression" dxfId="4728" priority="228">
      <formula>FIND("Réagir",#REF!)</formula>
    </cfRule>
  </conditionalFormatting>
  <conditionalFormatting sqref="AG15">
    <cfRule type="expression" dxfId="4727" priority="223" stopIfTrue="1">
      <formula>ISTEXT(AG15)</formula>
    </cfRule>
    <cfRule type="expression" dxfId="4726" priority="224">
      <formula>FIND("Agir",#REF!)</formula>
    </cfRule>
    <cfRule type="expression" dxfId="4725" priority="225">
      <formula>FIND("Réagir",#REF!)</formula>
    </cfRule>
  </conditionalFormatting>
  <conditionalFormatting sqref="AW15">
    <cfRule type="expression" dxfId="4724" priority="220" stopIfTrue="1">
      <formula>ISTEXT(AW15)</formula>
    </cfRule>
    <cfRule type="expression" dxfId="4723" priority="221">
      <formula>FIND("Agir",#REF!)</formula>
    </cfRule>
    <cfRule type="expression" dxfId="4722" priority="222">
      <formula>FIND("Réagir",#REF!)</formula>
    </cfRule>
  </conditionalFormatting>
  <conditionalFormatting sqref="I17">
    <cfRule type="expression" dxfId="4721" priority="217" stopIfTrue="1">
      <formula>ISTEXT(I17)</formula>
    </cfRule>
    <cfRule type="expression" dxfId="4720" priority="218">
      <formula>FIND("Agir",J17)</formula>
    </cfRule>
    <cfRule type="expression" dxfId="4719" priority="219">
      <formula>FIND("Réagir",J17)</formula>
    </cfRule>
  </conditionalFormatting>
  <conditionalFormatting sqref="AA17 AG17 AM17 AQ17 AV17:AY17 I17">
    <cfRule type="containsText" dxfId="4718" priority="214" stopIfTrue="1" operator="containsText" text="Première">
      <formula>NOT(ISERROR(SEARCH("Première",I17)))</formula>
    </cfRule>
    <cfRule type="containsText" dxfId="4717" priority="215" stopIfTrue="1" operator="containsText" text="Seconde">
      <formula>NOT(ISERROR(SEARCH("Seconde",I17)))</formula>
    </cfRule>
    <cfRule type="containsText" dxfId="4716" priority="216" stopIfTrue="1" operator="containsText" text="Terme">
      <formula>NOT(ISERROR(SEARCH("Terme",I17)))</formula>
    </cfRule>
  </conditionalFormatting>
  <conditionalFormatting sqref="F17">
    <cfRule type="expression" dxfId="4715" priority="212" stopIfTrue="1">
      <formula>ISTEXT(F17)</formula>
    </cfRule>
    <cfRule type="expression" dxfId="4714" priority="213">
      <formula>FIND("Conforter",I17)</formula>
    </cfRule>
  </conditionalFormatting>
  <conditionalFormatting sqref="G17">
    <cfRule type="expression" dxfId="4713" priority="209" stopIfTrue="1">
      <formula>ISTEXT(G17)</formula>
    </cfRule>
    <cfRule type="expression" dxfId="4712" priority="210">
      <formula>FIND("Agir",I17)</formula>
    </cfRule>
    <cfRule type="expression" dxfId="4711" priority="211">
      <formula>FIND("Réagir",I17)</formula>
    </cfRule>
  </conditionalFormatting>
  <conditionalFormatting sqref="G17:H17">
    <cfRule type="expression" dxfId="4710" priority="207" stopIfTrue="1">
      <formula>ISTEXT(G17)</formula>
    </cfRule>
    <cfRule type="expression" dxfId="4709" priority="208">
      <formula>FIND("Conforter",J17)</formula>
    </cfRule>
  </conditionalFormatting>
  <conditionalFormatting sqref="I17">
    <cfRule type="expression" dxfId="4708" priority="203" stopIfTrue="1">
      <formula>ISTEXT(I17)</formula>
    </cfRule>
    <cfRule type="expression" dxfId="4707" priority="204">
      <formula>FIND("Agir",J17)</formula>
    </cfRule>
    <cfRule type="expression" dxfId="4706" priority="205">
      <formula>FIND("Réagir",J17)</formula>
    </cfRule>
  </conditionalFormatting>
  <conditionalFormatting sqref="G17:H17">
    <cfRule type="expression" dxfId="4705" priority="201" stopIfTrue="1">
      <formula>ISTEXT(G17)</formula>
    </cfRule>
    <cfRule type="expression" dxfId="4704" priority="202">
      <formula>FIND("Conforter",J17)</formula>
    </cfRule>
  </conditionalFormatting>
  <conditionalFormatting sqref="D17">
    <cfRule type="expression" dxfId="4703" priority="191" stopIfTrue="1">
      <formula>ISTEXT(D17)</formula>
    </cfRule>
    <cfRule type="expression" dxfId="4702" priority="192">
      <formula>FIND("Agir",E17)</formula>
    </cfRule>
    <cfRule type="expression" dxfId="4701" priority="193">
      <formula>FIND("Réagir",E17)</formula>
    </cfRule>
  </conditionalFormatting>
  <conditionalFormatting sqref="D17">
    <cfRule type="expression" dxfId="4700" priority="189" stopIfTrue="1">
      <formula>ISTEXT(D17)</formula>
    </cfRule>
    <cfRule type="expression" dxfId="4699" priority="190">
      <formula>FIND("Conforter",F17)</formula>
    </cfRule>
  </conditionalFormatting>
  <conditionalFormatting sqref="D17">
    <cfRule type="expression" dxfId="4698" priority="187" stopIfTrue="1">
      <formula>ISTEXT(D17)</formula>
    </cfRule>
    <cfRule type="expression" dxfId="4697" priority="188">
      <formula>FIND("Conforter",F17)</formula>
    </cfRule>
  </conditionalFormatting>
  <conditionalFormatting sqref="H17">
    <cfRule type="expression" dxfId="4696" priority="184" stopIfTrue="1">
      <formula>ISTEXT(H17)</formula>
    </cfRule>
    <cfRule type="expression" dxfId="4695" priority="185">
      <formula>FIND("Agir",J17)</formula>
    </cfRule>
    <cfRule type="expression" dxfId="4694" priority="186">
      <formula>FIND("Réagir",J17)</formula>
    </cfRule>
  </conditionalFormatting>
  <conditionalFormatting sqref="AX17:AY17">
    <cfRule type="expression" dxfId="4693" priority="181" stopIfTrue="1">
      <formula>ISTEXT(AX17)</formula>
    </cfRule>
    <cfRule type="expression" dxfId="4692" priority="182">
      <formula>FIND("Agir",#REF!)</formula>
    </cfRule>
    <cfRule type="expression" dxfId="4691" priority="183">
      <formula>FIND("Réagir",#REF!)</formula>
    </cfRule>
  </conditionalFormatting>
  <conditionalFormatting sqref="AM17 AQ17 AV17">
    <cfRule type="expression" dxfId="4690" priority="178" stopIfTrue="1">
      <formula>ISTEXT(AM17)</formula>
    </cfRule>
    <cfRule type="expression" dxfId="4689" priority="179">
      <formula>FIND("Agir",#REF!)</formula>
    </cfRule>
    <cfRule type="expression" dxfId="4688" priority="180">
      <formula>FIND("Réagir",#REF!)</formula>
    </cfRule>
  </conditionalFormatting>
  <conditionalFormatting sqref="AQ17">
    <cfRule type="expression" dxfId="4687" priority="175" stopIfTrue="1">
      <formula>ISTEXT(AQ17)</formula>
    </cfRule>
    <cfRule type="expression" dxfId="4686" priority="176">
      <formula>FIND("Agir",AV17)</formula>
    </cfRule>
    <cfRule type="expression" dxfId="4685" priority="177">
      <formula>FIND("Réagir",AV17)</formula>
    </cfRule>
  </conditionalFormatting>
  <conditionalFormatting sqref="AQ17">
    <cfRule type="expression" dxfId="4684" priority="172" stopIfTrue="1">
      <formula>ISTEXT(AQ17)</formula>
    </cfRule>
    <cfRule type="expression" dxfId="4683" priority="173">
      <formula>FIND("Agir",AV17)</formula>
    </cfRule>
    <cfRule type="expression" dxfId="4682" priority="174">
      <formula>FIND("Réagir",AV17)</formula>
    </cfRule>
  </conditionalFormatting>
  <conditionalFormatting sqref="AA17">
    <cfRule type="expression" dxfId="4681" priority="169" stopIfTrue="1">
      <formula>ISTEXT(AA17)</formula>
    </cfRule>
    <cfRule type="expression" dxfId="4680" priority="170">
      <formula>FIND("Agir",AV17)</formula>
    </cfRule>
    <cfRule type="expression" dxfId="4679" priority="171">
      <formula>FIND("Réagir",AV17)</formula>
    </cfRule>
  </conditionalFormatting>
  <conditionalFormatting sqref="AG17 AM17 AQ17 AV17">
    <cfRule type="expression" dxfId="4678" priority="166" stopIfTrue="1">
      <formula>ISTEXT(AG17)</formula>
    </cfRule>
    <cfRule type="expression" dxfId="4677" priority="167">
      <formula>FIND("Agir",#REF!)</formula>
    </cfRule>
    <cfRule type="expression" dxfId="4676" priority="168">
      <formula>FIND("Réagir",#REF!)</formula>
    </cfRule>
  </conditionalFormatting>
  <conditionalFormatting sqref="AM17 AQ17 AV17">
    <cfRule type="expression" dxfId="4675" priority="163" stopIfTrue="1">
      <formula>ISTEXT(AM17)</formula>
    </cfRule>
    <cfRule type="expression" dxfId="4674" priority="164">
      <formula>FIND("Agir",#REF!)</formula>
    </cfRule>
    <cfRule type="expression" dxfId="4673" priority="165">
      <formula>FIND("Réagir",#REF!)</formula>
    </cfRule>
  </conditionalFormatting>
  <conditionalFormatting sqref="AV17">
    <cfRule type="expression" dxfId="4672" priority="160" stopIfTrue="1">
      <formula>ISTEXT(AV17)</formula>
    </cfRule>
    <cfRule type="expression" dxfId="4671" priority="161">
      <formula>FIND("Agir",#REF!)</formula>
    </cfRule>
    <cfRule type="expression" dxfId="4670" priority="162">
      <formula>FIND("Réagir",#REF!)</formula>
    </cfRule>
  </conditionalFormatting>
  <conditionalFormatting sqref="AG17">
    <cfRule type="expression" dxfId="4669" priority="157" stopIfTrue="1">
      <formula>ISTEXT(AG17)</formula>
    </cfRule>
    <cfRule type="expression" dxfId="4668" priority="158">
      <formula>FIND("Agir",#REF!)</formula>
    </cfRule>
    <cfRule type="expression" dxfId="4667" priority="159">
      <formula>FIND("Réagir",#REF!)</formula>
    </cfRule>
  </conditionalFormatting>
  <conditionalFormatting sqref="AW17">
    <cfRule type="expression" dxfId="4666" priority="154" stopIfTrue="1">
      <formula>ISTEXT(AW17)</formula>
    </cfRule>
    <cfRule type="expression" dxfId="4665" priority="155">
      <formula>FIND("Agir",#REF!)</formula>
    </cfRule>
    <cfRule type="expression" dxfId="4664" priority="156">
      <formula>FIND("Réagir",#REF!)</formula>
    </cfRule>
  </conditionalFormatting>
  <conditionalFormatting sqref="I18">
    <cfRule type="expression" dxfId="4663" priority="151" stopIfTrue="1">
      <formula>ISTEXT(I18)</formula>
    </cfRule>
    <cfRule type="expression" dxfId="4662" priority="152">
      <formula>FIND("Agir",J18)</formula>
    </cfRule>
    <cfRule type="expression" dxfId="4661" priority="153">
      <formula>FIND("Réagir",J18)</formula>
    </cfRule>
  </conditionalFormatting>
  <conditionalFormatting sqref="AA18 AG18 AM18 AQ18 AV18:AY18 I18">
    <cfRule type="containsText" dxfId="4660" priority="148" stopIfTrue="1" operator="containsText" text="Première">
      <formula>NOT(ISERROR(SEARCH("Première",I18)))</formula>
    </cfRule>
    <cfRule type="containsText" dxfId="4659" priority="149" stopIfTrue="1" operator="containsText" text="Seconde">
      <formula>NOT(ISERROR(SEARCH("Seconde",I18)))</formula>
    </cfRule>
    <cfRule type="containsText" dxfId="4658" priority="150" stopIfTrue="1" operator="containsText" text="Terme">
      <formula>NOT(ISERROR(SEARCH("Terme",I18)))</formula>
    </cfRule>
  </conditionalFormatting>
  <conditionalFormatting sqref="F18">
    <cfRule type="expression" dxfId="4657" priority="146" stopIfTrue="1">
      <formula>ISTEXT(F18)</formula>
    </cfRule>
    <cfRule type="expression" dxfId="4656" priority="147">
      <formula>FIND("Conforter",I18)</formula>
    </cfRule>
  </conditionalFormatting>
  <conditionalFormatting sqref="G18">
    <cfRule type="expression" dxfId="4655" priority="143" stopIfTrue="1">
      <formula>ISTEXT(G18)</formula>
    </cfRule>
    <cfRule type="expression" dxfId="4654" priority="144">
      <formula>FIND("Agir",I18)</formula>
    </cfRule>
    <cfRule type="expression" dxfId="4653" priority="145">
      <formula>FIND("Réagir",I18)</formula>
    </cfRule>
  </conditionalFormatting>
  <conditionalFormatting sqref="G18:H18">
    <cfRule type="expression" dxfId="4652" priority="141" stopIfTrue="1">
      <formula>ISTEXT(G18)</formula>
    </cfRule>
    <cfRule type="expression" dxfId="4651" priority="142">
      <formula>FIND("Conforter",J18)</formula>
    </cfRule>
  </conditionalFormatting>
  <conditionalFormatting sqref="I18">
    <cfRule type="expression" dxfId="4650" priority="137" stopIfTrue="1">
      <formula>ISTEXT(I18)</formula>
    </cfRule>
    <cfRule type="expression" dxfId="4649" priority="138">
      <formula>FIND("Agir",J18)</formula>
    </cfRule>
    <cfRule type="expression" dxfId="4648" priority="139">
      <formula>FIND("Réagir",J18)</formula>
    </cfRule>
  </conditionalFormatting>
  <conditionalFormatting sqref="G18:H18">
    <cfRule type="expression" dxfId="4647" priority="135" stopIfTrue="1">
      <formula>ISTEXT(G18)</formula>
    </cfRule>
    <cfRule type="expression" dxfId="4646" priority="136">
      <formula>FIND("Conforter",J18)</formula>
    </cfRule>
  </conditionalFormatting>
  <conditionalFormatting sqref="D18">
    <cfRule type="expression" dxfId="4645" priority="125" stopIfTrue="1">
      <formula>ISTEXT(D18)</formula>
    </cfRule>
    <cfRule type="expression" dxfId="4644" priority="126">
      <formula>FIND("Agir",E18)</formula>
    </cfRule>
    <cfRule type="expression" dxfId="4643" priority="127">
      <formula>FIND("Réagir",E18)</formula>
    </cfRule>
  </conditionalFormatting>
  <conditionalFormatting sqref="D18">
    <cfRule type="expression" dxfId="4642" priority="123" stopIfTrue="1">
      <formula>ISTEXT(D18)</formula>
    </cfRule>
    <cfRule type="expression" dxfId="4641" priority="124">
      <formula>FIND("Conforter",F18)</formula>
    </cfRule>
  </conditionalFormatting>
  <conditionalFormatting sqref="D18">
    <cfRule type="expression" dxfId="4640" priority="121" stopIfTrue="1">
      <formula>ISTEXT(D18)</formula>
    </cfRule>
    <cfRule type="expression" dxfId="4639" priority="122">
      <formula>FIND("Conforter",F18)</formula>
    </cfRule>
  </conditionalFormatting>
  <conditionalFormatting sqref="H18">
    <cfRule type="expression" dxfId="4638" priority="118" stopIfTrue="1">
      <formula>ISTEXT(H18)</formula>
    </cfRule>
    <cfRule type="expression" dxfId="4637" priority="119">
      <formula>FIND("Agir",J18)</formula>
    </cfRule>
    <cfRule type="expression" dxfId="4636" priority="120">
      <formula>FIND("Réagir",J18)</formula>
    </cfRule>
  </conditionalFormatting>
  <conditionalFormatting sqref="AX18:AY18">
    <cfRule type="expression" dxfId="4635" priority="115" stopIfTrue="1">
      <formula>ISTEXT(AX18)</formula>
    </cfRule>
    <cfRule type="expression" dxfId="4634" priority="116">
      <formula>FIND("Agir",#REF!)</formula>
    </cfRule>
    <cfRule type="expression" dxfId="4633" priority="117">
      <formula>FIND("Réagir",#REF!)</formula>
    </cfRule>
  </conditionalFormatting>
  <conditionalFormatting sqref="AM18 AQ18 AV18">
    <cfRule type="expression" dxfId="4632" priority="112" stopIfTrue="1">
      <formula>ISTEXT(AM18)</formula>
    </cfRule>
    <cfRule type="expression" dxfId="4631" priority="113">
      <formula>FIND("Agir",#REF!)</formula>
    </cfRule>
    <cfRule type="expression" dxfId="4630" priority="114">
      <formula>FIND("Réagir",#REF!)</formula>
    </cfRule>
  </conditionalFormatting>
  <conditionalFormatting sqref="AQ18">
    <cfRule type="expression" dxfId="4629" priority="109" stopIfTrue="1">
      <formula>ISTEXT(AQ18)</formula>
    </cfRule>
    <cfRule type="expression" dxfId="4628" priority="110">
      <formula>FIND("Agir",AV18)</formula>
    </cfRule>
    <cfRule type="expression" dxfId="4627" priority="111">
      <formula>FIND("Réagir",AV18)</formula>
    </cfRule>
  </conditionalFormatting>
  <conditionalFormatting sqref="AQ18">
    <cfRule type="expression" dxfId="4626" priority="106" stopIfTrue="1">
      <formula>ISTEXT(AQ18)</formula>
    </cfRule>
    <cfRule type="expression" dxfId="4625" priority="107">
      <formula>FIND("Agir",AV18)</formula>
    </cfRule>
    <cfRule type="expression" dxfId="4624" priority="108">
      <formula>FIND("Réagir",AV18)</formula>
    </cfRule>
  </conditionalFormatting>
  <conditionalFormatting sqref="AA18">
    <cfRule type="expression" dxfId="4623" priority="103" stopIfTrue="1">
      <formula>ISTEXT(AA18)</formula>
    </cfRule>
    <cfRule type="expression" dxfId="4622" priority="104">
      <formula>FIND("Agir",AV18)</formula>
    </cfRule>
    <cfRule type="expression" dxfId="4621" priority="105">
      <formula>FIND("Réagir",AV18)</formula>
    </cfRule>
  </conditionalFormatting>
  <conditionalFormatting sqref="AG18 AM18 AQ18 AV18">
    <cfRule type="expression" dxfId="4620" priority="100" stopIfTrue="1">
      <formula>ISTEXT(AG18)</formula>
    </cfRule>
    <cfRule type="expression" dxfId="4619" priority="101">
      <formula>FIND("Agir",#REF!)</formula>
    </cfRule>
    <cfRule type="expression" dxfId="4618" priority="102">
      <formula>FIND("Réagir",#REF!)</formula>
    </cfRule>
  </conditionalFormatting>
  <conditionalFormatting sqref="AM18 AQ18 AV18">
    <cfRule type="expression" dxfId="4617" priority="97" stopIfTrue="1">
      <formula>ISTEXT(AM18)</formula>
    </cfRule>
    <cfRule type="expression" dxfId="4616" priority="98">
      <formula>FIND("Agir",#REF!)</formula>
    </cfRule>
    <cfRule type="expression" dxfId="4615" priority="99">
      <formula>FIND("Réagir",#REF!)</formula>
    </cfRule>
  </conditionalFormatting>
  <conditionalFormatting sqref="AV18">
    <cfRule type="expression" dxfId="4614" priority="94" stopIfTrue="1">
      <formula>ISTEXT(AV18)</formula>
    </cfRule>
    <cfRule type="expression" dxfId="4613" priority="95">
      <formula>FIND("Agir",#REF!)</formula>
    </cfRule>
    <cfRule type="expression" dxfId="4612" priority="96">
      <formula>FIND("Réagir",#REF!)</formula>
    </cfRule>
  </conditionalFormatting>
  <conditionalFormatting sqref="AG18">
    <cfRule type="expression" dxfId="4611" priority="91" stopIfTrue="1">
      <formula>ISTEXT(AG18)</formula>
    </cfRule>
    <cfRule type="expression" dxfId="4610" priority="92">
      <formula>FIND("Agir",#REF!)</formula>
    </cfRule>
    <cfRule type="expression" dxfId="4609" priority="93">
      <formula>FIND("Réagir",#REF!)</formula>
    </cfRule>
  </conditionalFormatting>
  <conditionalFormatting sqref="AW18">
    <cfRule type="expression" dxfId="4608" priority="88" stopIfTrue="1">
      <formula>ISTEXT(AW18)</formula>
    </cfRule>
    <cfRule type="expression" dxfId="4607" priority="89">
      <formula>FIND("Agir",#REF!)</formula>
    </cfRule>
    <cfRule type="expression" dxfId="4606" priority="90">
      <formula>FIND("Réagir",#REF!)</formula>
    </cfRule>
  </conditionalFormatting>
  <conditionalFormatting sqref="D11">
    <cfRule type="expression" dxfId="4605" priority="86" stopIfTrue="1">
      <formula>ISTEXT(D11)</formula>
    </cfRule>
    <cfRule type="expression" dxfId="4604" priority="87">
      <formula>FIND("Conforter",F11)</formula>
    </cfRule>
  </conditionalFormatting>
  <conditionalFormatting sqref="H11">
    <cfRule type="expression" dxfId="4603" priority="84" stopIfTrue="1">
      <formula>ISTEXT(H11)</formula>
    </cfRule>
    <cfRule type="expression" dxfId="4602" priority="85">
      <formula>FIND("Conforter",J11)</formula>
    </cfRule>
  </conditionalFormatting>
  <conditionalFormatting sqref="D12">
    <cfRule type="expression" dxfId="4601" priority="82" stopIfTrue="1">
      <formula>ISTEXT(D12)</formula>
    </cfRule>
    <cfRule type="expression" dxfId="4600" priority="83">
      <formula>FIND("Conforter",F12)</formula>
    </cfRule>
  </conditionalFormatting>
  <conditionalFormatting sqref="H12">
    <cfRule type="expression" dxfId="4599" priority="80" stopIfTrue="1">
      <formula>ISTEXT(H12)</formula>
    </cfRule>
    <cfRule type="expression" dxfId="4598" priority="81">
      <formula>FIND("Conforter",J12)</formula>
    </cfRule>
  </conditionalFormatting>
  <conditionalFormatting sqref="D13">
    <cfRule type="expression" dxfId="4597" priority="78" stopIfTrue="1">
      <formula>ISTEXT(D13)</formula>
    </cfRule>
    <cfRule type="expression" dxfId="4596" priority="79">
      <formula>FIND("Conforter",F13)</formula>
    </cfRule>
  </conditionalFormatting>
  <conditionalFormatting sqref="H13">
    <cfRule type="expression" dxfId="4595" priority="76" stopIfTrue="1">
      <formula>ISTEXT(H13)</formula>
    </cfRule>
    <cfRule type="expression" dxfId="4594" priority="77">
      <formula>FIND("Conforter",J13)</formula>
    </cfRule>
  </conditionalFormatting>
  <conditionalFormatting sqref="I16">
    <cfRule type="expression" dxfId="4593" priority="73" stopIfTrue="1">
      <formula>ISTEXT(I16)</formula>
    </cfRule>
    <cfRule type="expression" dxfId="4592" priority="74">
      <formula>FIND("Agir",J16)</formula>
    </cfRule>
    <cfRule type="expression" dxfId="4591" priority="75">
      <formula>FIND("Réagir",J16)</formula>
    </cfRule>
  </conditionalFormatting>
  <conditionalFormatting sqref="I16 AA16 AG16 AM16 AQ16 AV16:AY16">
    <cfRule type="containsText" dxfId="4590" priority="70" stopIfTrue="1" operator="containsText" text="Première">
      <formula>NOT(ISERROR(SEARCH("Première",I16)))</formula>
    </cfRule>
    <cfRule type="containsText" dxfId="4589" priority="71" stopIfTrue="1" operator="containsText" text="Seconde">
      <formula>NOT(ISERROR(SEARCH("Seconde",I16)))</formula>
    </cfRule>
    <cfRule type="containsText" dxfId="4588" priority="72" stopIfTrue="1" operator="containsText" text="Terme">
      <formula>NOT(ISERROR(SEARCH("Terme",I16)))</formula>
    </cfRule>
  </conditionalFormatting>
  <conditionalFormatting sqref="F16">
    <cfRule type="expression" dxfId="4587" priority="68" stopIfTrue="1">
      <formula>ISTEXT(F16)</formula>
    </cfRule>
    <cfRule type="expression" dxfId="4586" priority="69">
      <formula>FIND("Conforter",I16)</formula>
    </cfRule>
  </conditionalFormatting>
  <conditionalFormatting sqref="G16">
    <cfRule type="expression" dxfId="4585" priority="65" stopIfTrue="1">
      <formula>ISTEXT(G16)</formula>
    </cfRule>
    <cfRule type="expression" dxfId="4584" priority="66">
      <formula>FIND("Agir",I16)</formula>
    </cfRule>
    <cfRule type="expression" dxfId="4583" priority="67">
      <formula>FIND("Réagir",I16)</formula>
    </cfRule>
  </conditionalFormatting>
  <conditionalFormatting sqref="G16:H16">
    <cfRule type="expression" dxfId="4582" priority="63" stopIfTrue="1">
      <formula>ISTEXT(G16)</formula>
    </cfRule>
    <cfRule type="expression" dxfId="4581" priority="64">
      <formula>FIND("Conforter",J16)</formula>
    </cfRule>
  </conditionalFormatting>
  <conditionalFormatting sqref="D16">
    <cfRule type="expression" dxfId="4580" priority="53" stopIfTrue="1">
      <formula>ISTEXT(D16)</formula>
    </cfRule>
    <cfRule type="expression" dxfId="4579" priority="54">
      <formula>FIND("Agir",E16)</formula>
    </cfRule>
    <cfRule type="expression" dxfId="4578" priority="55">
      <formula>FIND("Réagir",E16)</formula>
    </cfRule>
  </conditionalFormatting>
  <conditionalFormatting sqref="D16">
    <cfRule type="expression" dxfId="4577" priority="51" stopIfTrue="1">
      <formula>ISTEXT(D16)</formula>
    </cfRule>
    <cfRule type="expression" dxfId="4576" priority="52">
      <formula>FIND("Conforter",F16)</formula>
    </cfRule>
  </conditionalFormatting>
  <conditionalFormatting sqref="H16">
    <cfRule type="expression" dxfId="4575" priority="48" stopIfTrue="1">
      <formula>ISTEXT(H16)</formula>
    </cfRule>
    <cfRule type="expression" dxfId="4574" priority="49">
      <formula>FIND("Agir",J16)</formula>
    </cfRule>
    <cfRule type="expression" dxfId="4573" priority="50">
      <formula>FIND("Réagir",J16)</formula>
    </cfRule>
  </conditionalFormatting>
  <conditionalFormatting sqref="AX16:AY16">
    <cfRule type="expression" dxfId="4572" priority="45" stopIfTrue="1">
      <formula>ISTEXT(AX16)</formula>
    </cfRule>
    <cfRule type="expression" dxfId="4571" priority="46">
      <formula>FIND("Agir",#REF!)</formula>
    </cfRule>
    <cfRule type="expression" dxfId="4570" priority="47">
      <formula>FIND("Réagir",#REF!)</formula>
    </cfRule>
  </conditionalFormatting>
  <conditionalFormatting sqref="AM16 AQ16 AV16">
    <cfRule type="expression" dxfId="4569" priority="42" stopIfTrue="1">
      <formula>ISTEXT(AM16)</formula>
    </cfRule>
    <cfRule type="expression" dxfId="4568" priority="43">
      <formula>FIND("Agir",#REF!)</formula>
    </cfRule>
    <cfRule type="expression" dxfId="4567" priority="44">
      <formula>FIND("Réagir",#REF!)</formula>
    </cfRule>
  </conditionalFormatting>
  <conditionalFormatting sqref="H16">
    <cfRule type="expression" dxfId="4566" priority="40" stopIfTrue="1">
      <formula>ISTEXT(H16)</formula>
    </cfRule>
    <cfRule type="expression" dxfId="4565" priority="41">
      <formula>FIND("Conforter",J16)</formula>
    </cfRule>
  </conditionalFormatting>
  <conditionalFormatting sqref="AQ16">
    <cfRule type="expression" dxfId="4564" priority="37" stopIfTrue="1">
      <formula>ISTEXT(AQ16)</formula>
    </cfRule>
    <cfRule type="expression" dxfId="4563" priority="38">
      <formula>FIND("Agir",AV16)</formula>
    </cfRule>
    <cfRule type="expression" dxfId="4562" priority="39">
      <formula>FIND("Réagir",AV16)</formula>
    </cfRule>
  </conditionalFormatting>
  <conditionalFormatting sqref="AA16">
    <cfRule type="expression" dxfId="4561" priority="34" stopIfTrue="1">
      <formula>ISTEXT(AA16)</formula>
    </cfRule>
    <cfRule type="expression" dxfId="4560" priority="35">
      <formula>FIND("Agir",AV16)</formula>
    </cfRule>
    <cfRule type="expression" dxfId="4559" priority="36">
      <formula>FIND("Réagir",AV16)</formula>
    </cfRule>
  </conditionalFormatting>
  <conditionalFormatting sqref="AG16 AM16 AQ16 AV16">
    <cfRule type="expression" dxfId="4558" priority="31" stopIfTrue="1">
      <formula>ISTEXT(AG16)</formula>
    </cfRule>
    <cfRule type="expression" dxfId="4557" priority="32">
      <formula>FIND("Agir",#REF!)</formula>
    </cfRule>
    <cfRule type="expression" dxfId="4556" priority="33">
      <formula>FIND("Réagir",#REF!)</formula>
    </cfRule>
  </conditionalFormatting>
  <conditionalFormatting sqref="AM16 AQ16 AV16">
    <cfRule type="expression" dxfId="4555" priority="28" stopIfTrue="1">
      <formula>ISTEXT(AM16)</formula>
    </cfRule>
    <cfRule type="expression" dxfId="4554" priority="29">
      <formula>FIND("Agir",#REF!)</formula>
    </cfRule>
    <cfRule type="expression" dxfId="4553" priority="30">
      <formula>FIND("Réagir",#REF!)</formula>
    </cfRule>
  </conditionalFormatting>
  <conditionalFormatting sqref="AV16">
    <cfRule type="expression" dxfId="4552" priority="25" stopIfTrue="1">
      <formula>ISTEXT(AV16)</formula>
    </cfRule>
    <cfRule type="expression" dxfId="4551" priority="26">
      <formula>FIND("Agir",#REF!)</formula>
    </cfRule>
    <cfRule type="expression" dxfId="4550" priority="27">
      <formula>FIND("Réagir",#REF!)</formula>
    </cfRule>
  </conditionalFormatting>
  <conditionalFormatting sqref="AG16">
    <cfRule type="expression" dxfId="4549" priority="22" stopIfTrue="1">
      <formula>ISTEXT(AG16)</formula>
    </cfRule>
    <cfRule type="expression" dxfId="4548" priority="23">
      <formula>FIND("Agir",#REF!)</formula>
    </cfRule>
    <cfRule type="expression" dxfId="4547" priority="24">
      <formula>FIND("Réagir",#REF!)</formula>
    </cfRule>
  </conditionalFormatting>
  <conditionalFormatting sqref="AW16">
    <cfRule type="expression" dxfId="4546" priority="19" stopIfTrue="1">
      <formula>ISTEXT(AW16)</formula>
    </cfRule>
    <cfRule type="expression" dxfId="4545" priority="20">
      <formula>FIND("Agir",#REF!)</formula>
    </cfRule>
    <cfRule type="expression" dxfId="4544" priority="21">
      <formula>FIND("Réagir",#REF!)</formula>
    </cfRule>
  </conditionalFormatting>
  <conditionalFormatting sqref="AA5 AG5 AM5 AQ5 AV5:AY5 AW4 I5:J5">
    <cfRule type="containsText" dxfId="4543" priority="4" stopIfTrue="1" operator="containsText" text="Première">
      <formula>NOT(ISERROR(SEARCH("Première",I4)))</formula>
    </cfRule>
    <cfRule type="containsText" dxfId="4542" priority="5" stopIfTrue="1" operator="containsText" text="Seconde">
      <formula>NOT(ISERROR(SEARCH("Seconde",I4)))</formula>
    </cfRule>
    <cfRule type="containsText" dxfId="4541" priority="6" stopIfTrue="1" operator="containsText" text="Terme">
      <formula>NOT(ISERROR(SEARCH("Terme",I4)))</formula>
    </cfRule>
  </conditionalFormatting>
  <conditionalFormatting sqref="AX4">
    <cfRule type="containsText" dxfId="4540" priority="1" stopIfTrue="1" operator="containsText" text="Première">
      <formula>NOT(ISERROR(SEARCH("Première",AX4)))</formula>
    </cfRule>
    <cfRule type="containsText" dxfId="4539" priority="2" stopIfTrue="1" operator="containsText" text="Seconde">
      <formula>NOT(ISERROR(SEARCH("Seconde",AX4)))</formula>
    </cfRule>
    <cfRule type="containsText" dxfId="4538" priority="3" stopIfTrue="1" operator="containsText" text="Terme">
      <formula>NOT(ISERROR(SEARCH("Terme",AX4)))</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8" xr:uid="{00000000-0002-0000-1300-000000000000}">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8" xr:uid="{00000000-0002-0000-1300-000001000000}">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8" xr:uid="{00000000-0002-0000-1300-000002000000}">
      <formula1>$M$1:$P$1</formula1>
    </dataValidation>
  </dataValidations>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215968"/>
  </sheetPr>
  <dimension ref="A1:AY32"/>
  <sheetViews>
    <sheetView showGridLines="0" zoomScale="60" zoomScaleNormal="60" workbookViewId="0"/>
  </sheetViews>
  <sheetFormatPr baseColWidth="10" defaultColWidth="10.453125" defaultRowHeight="11.5" x14ac:dyDescent="0.25"/>
  <cols>
    <col min="1" max="1" width="1.453125" style="50" customWidth="1"/>
    <col min="2" max="2" width="10.453125" style="59" customWidth="1"/>
    <col min="3" max="3" width="83" style="60" customWidth="1"/>
    <col min="4" max="4" width="46" style="61" customWidth="1"/>
    <col min="5" max="5" width="9.81640625" style="50" customWidth="1"/>
    <col min="6" max="6" width="9.81640625" style="62" customWidth="1"/>
    <col min="7" max="7" width="46" style="61" customWidth="1"/>
    <col min="8" max="8" width="8.81640625" style="61" customWidth="1"/>
    <col min="9" max="9" width="45.453125" style="61" customWidth="1"/>
    <col min="10" max="10" width="20.453125" style="61" customWidth="1"/>
    <col min="11" max="26" width="5.453125" style="50" hidden="1" customWidth="1"/>
    <col min="27" max="27" width="20.453125" style="61" hidden="1" customWidth="1"/>
    <col min="28" max="32" width="10.453125" style="50" hidden="1" customWidth="1"/>
    <col min="33" max="33" width="20.453125" style="61" hidden="1" customWidth="1"/>
    <col min="34" max="38" width="10.453125" style="50" hidden="1" customWidth="1"/>
    <col min="39" max="39" width="20.453125" style="61" hidden="1" customWidth="1"/>
    <col min="40" max="42" width="10.453125" style="50" hidden="1" customWidth="1"/>
    <col min="43" max="43" width="20.453125" style="61" hidden="1" customWidth="1"/>
    <col min="44" max="47" width="10.453125" style="50" hidden="1" customWidth="1"/>
    <col min="48" max="48" width="20.453125" style="61" hidden="1" customWidth="1"/>
    <col min="49" max="49" width="45.453125" style="61" hidden="1" customWidth="1"/>
    <col min="50" max="50" width="45.453125" style="61" customWidth="1"/>
    <col min="51" max="51" width="45.453125" style="61" hidden="1" customWidth="1"/>
    <col min="52" max="16384" width="10.453125" style="50"/>
  </cols>
  <sheetData>
    <row r="1" spans="1:51" s="45" customFormat="1" ht="13" customHeight="1" x14ac:dyDescent="0.3">
      <c r="B1" s="46"/>
      <c r="C1" s="47"/>
      <c r="D1" s="48"/>
      <c r="F1" s="49"/>
      <c r="G1" s="48"/>
      <c r="H1" s="48"/>
      <c r="I1" s="48"/>
      <c r="J1" s="48"/>
      <c r="L1" s="45">
        <v>0</v>
      </c>
      <c r="M1" s="45">
        <v>1</v>
      </c>
      <c r="N1" s="45">
        <v>2</v>
      </c>
      <c r="O1" s="45">
        <v>3</v>
      </c>
      <c r="P1" s="45">
        <v>4</v>
      </c>
      <c r="Q1" s="45">
        <v>5</v>
      </c>
      <c r="AA1" s="37"/>
      <c r="AG1" s="37"/>
      <c r="AM1" s="37"/>
      <c r="AQ1" s="37"/>
      <c r="AV1" s="37"/>
      <c r="AW1" s="48"/>
      <c r="AX1" s="48"/>
      <c r="AY1" s="48"/>
    </row>
    <row r="2" spans="1:51" s="45" customFormat="1" ht="30" customHeight="1" x14ac:dyDescent="0.3">
      <c r="B2" s="431" t="s">
        <v>217</v>
      </c>
      <c r="C2" s="431"/>
      <c r="D2" s="431"/>
      <c r="E2" s="431"/>
      <c r="F2" s="431"/>
      <c r="G2" s="431"/>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83"/>
    </row>
    <row r="3" spans="1:51" s="45" customFormat="1" ht="13" customHeight="1" x14ac:dyDescent="0.25">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row>
    <row r="4" spans="1:51" ht="30" customHeight="1" x14ac:dyDescent="0.25">
      <c r="A4" s="45"/>
      <c r="B4" s="435"/>
      <c r="C4" s="435"/>
      <c r="D4" s="436" t="s">
        <v>0</v>
      </c>
      <c r="E4" s="437"/>
      <c r="F4" s="438" t="s">
        <v>261</v>
      </c>
      <c r="G4" s="439"/>
      <c r="H4" s="440" t="s">
        <v>335</v>
      </c>
      <c r="I4" s="441"/>
      <c r="J4" s="108" t="s">
        <v>274</v>
      </c>
      <c r="K4" s="106"/>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6"/>
      <c r="AX4" s="442" t="s">
        <v>265</v>
      </c>
      <c r="AY4" s="443"/>
    </row>
    <row r="5" spans="1:51" s="52" customFormat="1" ht="170" customHeight="1" x14ac:dyDescent="0.3">
      <c r="A5" s="51"/>
      <c r="B5" s="435"/>
      <c r="C5" s="435"/>
      <c r="D5" s="87" t="s">
        <v>510</v>
      </c>
      <c r="E5" s="101" t="s">
        <v>0</v>
      </c>
      <c r="F5" s="103" t="s">
        <v>261</v>
      </c>
      <c r="G5" s="104" t="s">
        <v>260</v>
      </c>
      <c r="H5" s="102" t="s">
        <v>273</v>
      </c>
      <c r="I5" s="105" t="s">
        <v>271</v>
      </c>
      <c r="J5" s="109" t="s">
        <v>266</v>
      </c>
      <c r="K5" s="107" t="s">
        <v>23</v>
      </c>
      <c r="L5" s="88" t="s">
        <v>12</v>
      </c>
      <c r="M5" s="89" t="s">
        <v>13</v>
      </c>
      <c r="N5" s="90" t="s">
        <v>14</v>
      </c>
      <c r="O5" s="91" t="s">
        <v>15</v>
      </c>
      <c r="P5" s="92" t="s">
        <v>16</v>
      </c>
      <c r="Q5" s="93" t="s">
        <v>17</v>
      </c>
      <c r="R5" s="94" t="s">
        <v>18</v>
      </c>
      <c r="S5" s="95" t="s">
        <v>34</v>
      </c>
      <c r="T5" s="95" t="s">
        <v>35</v>
      </c>
      <c r="U5" s="95" t="s">
        <v>24</v>
      </c>
      <c r="V5" s="95" t="s">
        <v>44</v>
      </c>
      <c r="W5" s="95" t="s">
        <v>45</v>
      </c>
      <c r="X5" s="95" t="s">
        <v>47</v>
      </c>
      <c r="Y5" s="95" t="s">
        <v>46</v>
      </c>
      <c r="Z5" s="95" t="s">
        <v>33</v>
      </c>
      <c r="AA5" s="96" t="s">
        <v>19</v>
      </c>
      <c r="AB5" s="97" t="s">
        <v>36</v>
      </c>
      <c r="AC5" s="97" t="s">
        <v>37</v>
      </c>
      <c r="AD5" s="97" t="s">
        <v>25</v>
      </c>
      <c r="AE5" s="97" t="s">
        <v>38</v>
      </c>
      <c r="AF5" s="97" t="s">
        <v>26</v>
      </c>
      <c r="AG5" s="96" t="s">
        <v>22</v>
      </c>
      <c r="AH5" s="97" t="s">
        <v>39</v>
      </c>
      <c r="AI5" s="97" t="s">
        <v>41</v>
      </c>
      <c r="AJ5" s="97" t="s">
        <v>42</v>
      </c>
      <c r="AK5" s="97" t="s">
        <v>30</v>
      </c>
      <c r="AL5" s="97" t="s">
        <v>40</v>
      </c>
      <c r="AM5" s="96" t="s">
        <v>31</v>
      </c>
      <c r="AN5" s="97" t="s">
        <v>27</v>
      </c>
      <c r="AO5" s="97" t="s">
        <v>28</v>
      </c>
      <c r="AP5" s="97" t="s">
        <v>29</v>
      </c>
      <c r="AQ5" s="96" t="s">
        <v>43</v>
      </c>
      <c r="AR5" s="97" t="s">
        <v>48</v>
      </c>
      <c r="AS5" s="97" t="s">
        <v>49</v>
      </c>
      <c r="AT5" s="97" t="s">
        <v>50</v>
      </c>
      <c r="AU5" s="97" t="s">
        <v>51</v>
      </c>
      <c r="AV5" s="96" t="s">
        <v>32</v>
      </c>
      <c r="AW5" s="98" t="s">
        <v>11</v>
      </c>
      <c r="AX5" s="99" t="s">
        <v>511</v>
      </c>
      <c r="AY5" s="100" t="s">
        <v>52</v>
      </c>
    </row>
    <row r="6" spans="1:51" s="65" customFormat="1" ht="30" customHeight="1" x14ac:dyDescent="0.35">
      <c r="A6" s="64"/>
      <c r="B6" s="433" t="s">
        <v>513</v>
      </c>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row>
    <row r="7" spans="1:51" s="57" customFormat="1" ht="114" customHeight="1" x14ac:dyDescent="0.35">
      <c r="A7" s="56"/>
      <c r="B7" s="374" t="s">
        <v>218</v>
      </c>
      <c r="C7" s="380" t="s">
        <v>458</v>
      </c>
      <c r="D7" s="255"/>
      <c r="E7" s="255"/>
      <c r="F7" s="273"/>
      <c r="G7" s="273"/>
      <c r="H7" s="291"/>
      <c r="I7" s="291"/>
      <c r="J7" s="136" t="str">
        <f>S7</f>
        <v/>
      </c>
      <c r="K7" s="137">
        <f>E7*10+F7</f>
        <v>0</v>
      </c>
      <c r="L7" s="137" t="b">
        <f>OR(K7=31)</f>
        <v>0</v>
      </c>
      <c r="M7" s="137" t="b">
        <f>OR(K7=21,K7=32)</f>
        <v>0</v>
      </c>
      <c r="N7" s="137" t="b">
        <f>OR(K7=22,K7=33)</f>
        <v>0</v>
      </c>
      <c r="O7" s="137" t="b">
        <f>OR(K7=11,K7=12)</f>
        <v>0</v>
      </c>
      <c r="P7" s="137" t="b">
        <f>OR(K7=23,K7=34)</f>
        <v>0</v>
      </c>
      <c r="Q7" s="137" t="b">
        <f>OR(K7=13,K7=14,K7=24)</f>
        <v>0</v>
      </c>
      <c r="R7" s="137" t="b">
        <f>OR(K7=1,K7=2,K7=3,K7=4)</f>
        <v>0</v>
      </c>
      <c r="S7" s="138" t="str">
        <f>IF(COUNTA(E7:F7)&lt;2,"",(IF(L7=TRUE,$L$5,IF(M7=TRUE,$M$5,IF(N7=TRUE,$N$5,IF(O7=TRUE,$O$5,IF(P7=TRUE,$P$5,IF(Q7=TRUE,$Q$5,IF(R7=TRUE,$R$5,0)))))))))</f>
        <v/>
      </c>
      <c r="T7" s="139" t="str">
        <f>IF(COUNTA(E7:F7)&lt;2,"",(IF(L7=TRUE,6,IF(M7=TRUE,5,IF(N7=TRUE,4,IF(O7=TRUE,3,IF(P7=TRUE,2,IF(Q7=TRUE,1,IF(R7=TRUE,0,0)))))))))</f>
        <v/>
      </c>
      <c r="U7" s="140" t="e">
        <f>T7*10+H7</f>
        <v>#VALUE!</v>
      </c>
      <c r="V7" s="137" t="e">
        <f>OR(U7=61,U7=62,U7=63)</f>
        <v>#VALUE!</v>
      </c>
      <c r="W7" s="137" t="e">
        <f>OR(U7=51,U7=52)</f>
        <v>#VALUE!</v>
      </c>
      <c r="X7" s="137" t="e">
        <f>OR(U7=31,U7=41,U7=42,U7=53)</f>
        <v>#VALUE!</v>
      </c>
      <c r="Y7" s="137" t="e">
        <f>OR(U7=21,U7=32)</f>
        <v>#VALUE!</v>
      </c>
      <c r="Z7" s="137" t="e">
        <f>AND(V7=FALSE,W7=FALSE,X7=FALSE,Y7=FALSE)</f>
        <v>#VALUE!</v>
      </c>
      <c r="AA7" s="141" t="str">
        <f>IF(COUNTA(E7:F7:H7)&lt;3,"",(IF(V7=TRUE,$V$5,IF(W7=TRUE,$W$5,IF(X7=TRUE,$X$5,IF(Y7=TRUE,$Y$5,"Non"))))))</f>
        <v/>
      </c>
      <c r="AB7" s="137" t="e">
        <f>OR(U7=61,U7=62,U7=51,U7=52)</f>
        <v>#VALUE!</v>
      </c>
      <c r="AC7" s="137" t="e">
        <f>OR(U7=41,U7=42)</f>
        <v>#VALUE!</v>
      </c>
      <c r="AD7" s="137" t="e">
        <f>OR(U7=31,U7=32,U7=63,U7=64,U7=53,U7=54,)</f>
        <v>#VALUE!</v>
      </c>
      <c r="AE7" s="137" t="e">
        <f>OR(U7=21,U7=22,)</f>
        <v>#VALUE!</v>
      </c>
      <c r="AF7" s="137" t="e">
        <f>OR(U7=11,U7=12,U7=13,U7=23,)</f>
        <v>#VALUE!</v>
      </c>
      <c r="AG7" s="141" t="str">
        <f>IF(COUNTA(E7:F7:H7)&lt;3,"",(IF(AB7=TRUE,$AB$5,IF(AC7=TRUE,$AC$5,IF(AD7=TRUE,$AD$5,IF(AE7=TRUE,$AE$5,IF(AF7=TRUE,$AF$5,"Aucune")))))))</f>
        <v/>
      </c>
      <c r="AH7" s="137" t="e">
        <f>OR(U7=62,U7=52,U7=42)</f>
        <v>#VALUE!</v>
      </c>
      <c r="AI7" s="137" t="e">
        <f>OR(U7=63,U7=53,U7=43,U7=64,U7=54)</f>
        <v>#VALUE!</v>
      </c>
      <c r="AJ7" s="137" t="e">
        <f>OR(U7=61,U7=51,U7=41)</f>
        <v>#VALUE!</v>
      </c>
      <c r="AK7" s="137" t="e">
        <f>OR(U7=44,U7=32,U7=33,U7=34)</f>
        <v>#VALUE!</v>
      </c>
      <c r="AL7" s="137" t="e">
        <f>OR(U7=22,U7=23,U7=24,U7=12,U7=13,U7=14)</f>
        <v>#VALUE!</v>
      </c>
      <c r="AM7" s="141" t="str">
        <f>IF(COUNTA(E7:F7:H7)&lt;3,"",(IF(AH7=TRUE,$AH$5,IF(AI7=TRUE,$AI$5,IF(AJ7=TRUE,$AJ$5,IF(AK7=TRUE,$AK$5,IF(AL7=TRUE,$AL$5,"Aucune")))))))</f>
        <v/>
      </c>
      <c r="AN7" s="137" t="e">
        <f>OR(U7=61,U7=62,U7=63,U7=51,U7=52,U7=53)</f>
        <v>#VALUE!</v>
      </c>
      <c r="AO7" s="137" t="e">
        <f>OR(U7=41,U7=42,U7=43,U7=31,U7=32,U7=33)</f>
        <v>#VALUE!</v>
      </c>
      <c r="AP7" s="137" t="e">
        <f>OR(U7=21,U7=22,U7=23,U7=11,U7=12,U7=13)</f>
        <v>#VALUE!</v>
      </c>
      <c r="AQ7" s="141" t="str">
        <f>IF(COUNTA(E7:F7:H7)&lt;3,"",(IF(AN7=TRUE,$AN$5,IF(AO7=TRUE,$AO$5,IF(AP7=TRUE,$AP$5,"Aucune action requise")))))</f>
        <v/>
      </c>
      <c r="AR7" s="137" t="e">
        <f>OR(U7=61,U7=51,U7=41,U7=31,U7=21)</f>
        <v>#VALUE!</v>
      </c>
      <c r="AS7" s="137" t="e">
        <f>OR(U7=62,U7=52,U7=42,U7=32,U7=22,U7=63,U7=53)</f>
        <v>#VALUE!</v>
      </c>
      <c r="AT7" s="137" t="e">
        <f>OR(U7=43,U7=33,U7=23,U7=34,U7=24)</f>
        <v>#VALUE!</v>
      </c>
      <c r="AU7" s="137" t="e">
        <f>OR(U7=64,U7=54,U7=44)</f>
        <v>#VALUE!</v>
      </c>
      <c r="AV7" s="141" t="str">
        <f>IF(COUNTA(E7:F7:H7)&lt;3,"",(IF(AR7=TRUE,$AR$5,IF(AS7=TRUE,$AS$5,IF(AT7=TRUE,$AT$5,IF(AU7=TRUE,$AU$5,"Aucun"))))))</f>
        <v/>
      </c>
      <c r="AW7" s="142"/>
      <c r="AX7" s="309"/>
      <c r="AY7" s="69"/>
    </row>
    <row r="8" spans="1:51" s="57" customFormat="1" ht="114" customHeight="1" x14ac:dyDescent="0.35">
      <c r="A8" s="56"/>
      <c r="B8" s="378" t="s">
        <v>219</v>
      </c>
      <c r="C8" s="384" t="s">
        <v>459</v>
      </c>
      <c r="D8" s="258"/>
      <c r="E8" s="258"/>
      <c r="F8" s="277"/>
      <c r="G8" s="277"/>
      <c r="H8" s="295"/>
      <c r="I8" s="295"/>
      <c r="J8" s="157" t="str">
        <f>S8</f>
        <v/>
      </c>
      <c r="K8" s="158">
        <f>E8*10+F8</f>
        <v>0</v>
      </c>
      <c r="L8" s="158" t="b">
        <f>OR(K8=31)</f>
        <v>0</v>
      </c>
      <c r="M8" s="158" t="b">
        <f>OR(K8=21,K8=32)</f>
        <v>0</v>
      </c>
      <c r="N8" s="158" t="b">
        <f>OR(K8=22,K8=33)</f>
        <v>0</v>
      </c>
      <c r="O8" s="158" t="b">
        <f>OR(K8=11,K8=12)</f>
        <v>0</v>
      </c>
      <c r="P8" s="158" t="b">
        <f>OR(K8=23,K8=34)</f>
        <v>0</v>
      </c>
      <c r="Q8" s="158" t="b">
        <f>OR(K8=13,K8=14,K8=24)</f>
        <v>0</v>
      </c>
      <c r="R8" s="158" t="b">
        <f>OR(K8=1,K8=2,K8=3,K8=4)</f>
        <v>0</v>
      </c>
      <c r="S8" s="159" t="str">
        <f>IF(COUNTA(E8:F8)&lt;2,"",(IF(L8=TRUE,$L$5,IF(M8=TRUE,$M$5,IF(N8=TRUE,$N$5,IF(O8=TRUE,$O$5,IF(P8=TRUE,$P$5,IF(Q8=TRUE,$Q$5,IF(R8=TRUE,$R$5,0)))))))))</f>
        <v/>
      </c>
      <c r="T8" s="160" t="str">
        <f>IF(COUNTA(E8:F8)&lt;2,"",(IF(L8=TRUE,6,IF(M8=TRUE,5,IF(N8=TRUE,4,IF(O8=TRUE,3,IF(P8=TRUE,2,IF(Q8=TRUE,1,IF(R8=TRUE,0,0)))))))))</f>
        <v/>
      </c>
      <c r="U8" s="161" t="e">
        <f>T8*10+H8</f>
        <v>#VALUE!</v>
      </c>
      <c r="V8" s="158" t="e">
        <f>OR(U8=61,U8=62,U8=63)</f>
        <v>#VALUE!</v>
      </c>
      <c r="W8" s="158" t="e">
        <f>OR(U8=51,U8=52)</f>
        <v>#VALUE!</v>
      </c>
      <c r="X8" s="158" t="e">
        <f>OR(U8=31,U8=41,U8=42,U8=53)</f>
        <v>#VALUE!</v>
      </c>
      <c r="Y8" s="158" t="e">
        <f>OR(U8=21,U8=32)</f>
        <v>#VALUE!</v>
      </c>
      <c r="Z8" s="158" t="e">
        <f>AND(V8=FALSE,W8=FALSE,X8=FALSE,Y8=FALSE)</f>
        <v>#VALUE!</v>
      </c>
      <c r="AA8" s="162" t="str">
        <f>IF(COUNTA(E8:F8:H8)&lt;3,"",(IF(V8=TRUE,$V$5,IF(W8=TRUE,$W$5,IF(X8=TRUE,$X$5,IF(Y8=TRUE,$Y$5,"Non"))))))</f>
        <v/>
      </c>
      <c r="AB8" s="158" t="e">
        <f>OR(U8=61,U8=62,U8=51,U8=52)</f>
        <v>#VALUE!</v>
      </c>
      <c r="AC8" s="158" t="e">
        <f>OR(U8=41,U8=42)</f>
        <v>#VALUE!</v>
      </c>
      <c r="AD8" s="158" t="e">
        <f>OR(U8=31,U8=32,U8=63,U8=64,U8=53,U8=54,)</f>
        <v>#VALUE!</v>
      </c>
      <c r="AE8" s="158" t="e">
        <f>OR(U8=21,U8=22,)</f>
        <v>#VALUE!</v>
      </c>
      <c r="AF8" s="158" t="e">
        <f>OR(U8=11,U8=12,U8=13,U8=23,)</f>
        <v>#VALUE!</v>
      </c>
      <c r="AG8" s="162" t="str">
        <f>IF(COUNTA(E8:F8:H8)&lt;3,"",(IF(AB8=TRUE,$AB$5,IF(AC8=TRUE,$AC$5,IF(AD8=TRUE,$AD$5,IF(AE8=TRUE,$AE$5,IF(AF8=TRUE,$AF$5,"Aucune")))))))</f>
        <v/>
      </c>
      <c r="AH8" s="158" t="e">
        <f>OR(U8=62,U8=52,U8=42)</f>
        <v>#VALUE!</v>
      </c>
      <c r="AI8" s="158" t="e">
        <f>OR(U8=63,U8=53,U8=43,U8=64,U8=54)</f>
        <v>#VALUE!</v>
      </c>
      <c r="AJ8" s="158" t="e">
        <f>OR(U8=61,U8=51,U8=41)</f>
        <v>#VALUE!</v>
      </c>
      <c r="AK8" s="158" t="e">
        <f>OR(U8=44,U8=32,U8=33,U8=34)</f>
        <v>#VALUE!</v>
      </c>
      <c r="AL8" s="158" t="e">
        <f>OR(U8=22,U8=23,U8=24,U8=12,U8=13,U8=14)</f>
        <v>#VALUE!</v>
      </c>
      <c r="AM8" s="162" t="str">
        <f>IF(COUNTA(E8:F8:H8)&lt;3,"",(IF(AH8=TRUE,$AH$5,IF(AI8=TRUE,$AI$5,IF(AJ8=TRUE,$AJ$5,IF(AK8=TRUE,$AK$5,IF(AL8=TRUE,$AL$5,"Aucune")))))))</f>
        <v/>
      </c>
      <c r="AN8" s="158" t="e">
        <f>OR(U8=61,U8=62,U8=63,U8=51,U8=52,U8=53)</f>
        <v>#VALUE!</v>
      </c>
      <c r="AO8" s="158" t="e">
        <f>OR(U8=41,U8=42,U8=43,U8=31,U8=32,U8=33)</f>
        <v>#VALUE!</v>
      </c>
      <c r="AP8" s="158" t="e">
        <f>OR(U8=21,U8=22,U8=23,U8=11,U8=12,U8=13)</f>
        <v>#VALUE!</v>
      </c>
      <c r="AQ8" s="162" t="str">
        <f>IF(COUNTA(E8:F8:H8)&lt;3,"",(IF(AN8=TRUE,$AN$5,IF(AO8=TRUE,$AO$5,IF(AP8=TRUE,$AP$5,"Aucune action requise")))))</f>
        <v/>
      </c>
      <c r="AR8" s="158" t="e">
        <f>OR(U8=61,U8=51,U8=41,U8=31,U8=21)</f>
        <v>#VALUE!</v>
      </c>
      <c r="AS8" s="158" t="e">
        <f>OR(U8=62,U8=52,U8=42,U8=32,U8=22,U8=63,U8=53)</f>
        <v>#VALUE!</v>
      </c>
      <c r="AT8" s="158" t="e">
        <f>OR(U8=43,U8=33,U8=23,U8=34,U8=24)</f>
        <v>#VALUE!</v>
      </c>
      <c r="AU8" s="158" t="e">
        <f>OR(U8=64,U8=54,U8=44)</f>
        <v>#VALUE!</v>
      </c>
      <c r="AV8" s="162" t="str">
        <f>IF(COUNTA(E8:F8:H8)&lt;3,"",(IF(AR8=TRUE,$AR$5,IF(AS8=TRUE,$AS$5,IF(AT8=TRUE,$AT$5,IF(AU8=TRUE,$AU$5,"Aucun"))))))</f>
        <v/>
      </c>
      <c r="AW8" s="163"/>
      <c r="AX8" s="313"/>
      <c r="AY8" s="67"/>
    </row>
    <row r="9" spans="1:51" s="57" customFormat="1" ht="114" customHeight="1" x14ac:dyDescent="0.35">
      <c r="A9" s="56"/>
      <c r="B9" s="378" t="s">
        <v>220</v>
      </c>
      <c r="C9" s="384" t="s">
        <v>460</v>
      </c>
      <c r="D9" s="258"/>
      <c r="E9" s="258"/>
      <c r="F9" s="277"/>
      <c r="G9" s="277"/>
      <c r="H9" s="295"/>
      <c r="I9" s="295"/>
      <c r="J9" s="157" t="str">
        <f>S9</f>
        <v/>
      </c>
      <c r="K9" s="158">
        <f>E9*10+F9</f>
        <v>0</v>
      </c>
      <c r="L9" s="158" t="b">
        <f>OR(K9=31)</f>
        <v>0</v>
      </c>
      <c r="M9" s="158" t="b">
        <f>OR(K9=21,K9=32)</f>
        <v>0</v>
      </c>
      <c r="N9" s="158" t="b">
        <f>OR(K9=22,K9=33)</f>
        <v>0</v>
      </c>
      <c r="O9" s="158" t="b">
        <f>OR(K9=11,K9=12)</f>
        <v>0</v>
      </c>
      <c r="P9" s="158" t="b">
        <f>OR(K9=23,K9=34)</f>
        <v>0</v>
      </c>
      <c r="Q9" s="158" t="b">
        <f>OR(K9=13,K9=14,K9=24)</f>
        <v>0</v>
      </c>
      <c r="R9" s="158" t="b">
        <f>OR(K9=1,K9=2,K9=3,K9=4)</f>
        <v>0</v>
      </c>
      <c r="S9" s="159" t="str">
        <f>IF(COUNTA(E9:F9)&lt;2,"",(IF(L9=TRUE,$L$5,IF(M9=TRUE,$M$5,IF(N9=TRUE,$N$5,IF(O9=TRUE,$O$5,IF(P9=TRUE,$P$5,IF(Q9=TRUE,$Q$5,IF(R9=TRUE,$R$5,0)))))))))</f>
        <v/>
      </c>
      <c r="T9" s="160" t="str">
        <f>IF(COUNTA(E9:F9)&lt;2,"",(IF(L9=TRUE,6,IF(M9=TRUE,5,IF(N9=TRUE,4,IF(O9=TRUE,3,IF(P9=TRUE,2,IF(Q9=TRUE,1,IF(R9=TRUE,0,0)))))))))</f>
        <v/>
      </c>
      <c r="U9" s="161" t="e">
        <f>T9*10+H9</f>
        <v>#VALUE!</v>
      </c>
      <c r="V9" s="158" t="e">
        <f>OR(U9=61,U9=62,U9=63)</f>
        <v>#VALUE!</v>
      </c>
      <c r="W9" s="158" t="e">
        <f>OR(U9=51,U9=52)</f>
        <v>#VALUE!</v>
      </c>
      <c r="X9" s="158" t="e">
        <f>OR(U9=31,U9=41,U9=42,U9=53)</f>
        <v>#VALUE!</v>
      </c>
      <c r="Y9" s="158" t="e">
        <f>OR(U9=21,U9=32)</f>
        <v>#VALUE!</v>
      </c>
      <c r="Z9" s="158" t="e">
        <f>AND(V9=FALSE,W9=FALSE,X9=FALSE,Y9=FALSE)</f>
        <v>#VALUE!</v>
      </c>
      <c r="AA9" s="162" t="str">
        <f>IF(COUNTA(E9:F9:H9)&lt;3,"",(IF(V9=TRUE,$V$5,IF(W9=TRUE,$W$5,IF(X9=TRUE,$X$5,IF(Y9=TRUE,$Y$5,"Non"))))))</f>
        <v/>
      </c>
      <c r="AB9" s="158" t="e">
        <f>OR(U9=61,U9=62,U9=51,U9=52)</f>
        <v>#VALUE!</v>
      </c>
      <c r="AC9" s="158" t="e">
        <f>OR(U9=41,U9=42)</f>
        <v>#VALUE!</v>
      </c>
      <c r="AD9" s="158" t="e">
        <f>OR(U9=31,U9=32,U9=63,U9=64,U9=53,U9=54,)</f>
        <v>#VALUE!</v>
      </c>
      <c r="AE9" s="158" t="e">
        <f>OR(U9=21,U9=22,)</f>
        <v>#VALUE!</v>
      </c>
      <c r="AF9" s="158" t="e">
        <f>OR(U9=11,U9=12,U9=13,U9=23,)</f>
        <v>#VALUE!</v>
      </c>
      <c r="AG9" s="162" t="str">
        <f>IF(COUNTA(E9:F9:H9)&lt;3,"",(IF(AB9=TRUE,$AB$5,IF(AC9=TRUE,$AC$5,IF(AD9=TRUE,$AD$5,IF(AE9=TRUE,$AE$5,IF(AF9=TRUE,$AF$5,"Aucune")))))))</f>
        <v/>
      </c>
      <c r="AH9" s="158" t="e">
        <f>OR(U9=62,U9=52,U9=42)</f>
        <v>#VALUE!</v>
      </c>
      <c r="AI9" s="158" t="e">
        <f>OR(U9=63,U9=53,U9=43,U9=64,U9=54)</f>
        <v>#VALUE!</v>
      </c>
      <c r="AJ9" s="158" t="e">
        <f>OR(U9=61,U9=51,U9=41)</f>
        <v>#VALUE!</v>
      </c>
      <c r="AK9" s="158" t="e">
        <f>OR(U9=44,U9=32,U9=33,U9=34)</f>
        <v>#VALUE!</v>
      </c>
      <c r="AL9" s="158" t="e">
        <f>OR(U9=22,U9=23,U9=24,U9=12,U9=13,U9=14)</f>
        <v>#VALUE!</v>
      </c>
      <c r="AM9" s="162" t="str">
        <f>IF(COUNTA(E9:F9:H9)&lt;3,"",(IF(AH9=TRUE,$AH$5,IF(AI9=TRUE,$AI$5,IF(AJ9=TRUE,$AJ$5,IF(AK9=TRUE,$AK$5,IF(AL9=TRUE,$AL$5,"Aucune")))))))</f>
        <v/>
      </c>
      <c r="AN9" s="158" t="e">
        <f>OR(U9=61,U9=62,U9=63,U9=51,U9=52,U9=53)</f>
        <v>#VALUE!</v>
      </c>
      <c r="AO9" s="158" t="e">
        <f>OR(U9=41,U9=42,U9=43,U9=31,U9=32,U9=33)</f>
        <v>#VALUE!</v>
      </c>
      <c r="AP9" s="158" t="e">
        <f>OR(U9=21,U9=22,U9=23,U9=11,U9=12,U9=13)</f>
        <v>#VALUE!</v>
      </c>
      <c r="AQ9" s="162" t="str">
        <f>IF(COUNTA(E9:F9:H9)&lt;3,"",(IF(AN9=TRUE,$AN$5,IF(AO9=TRUE,$AO$5,IF(AP9=TRUE,$AP$5,"Aucune action requise")))))</f>
        <v/>
      </c>
      <c r="AR9" s="158" t="e">
        <f>OR(U9=61,U9=51,U9=41,U9=31,U9=21)</f>
        <v>#VALUE!</v>
      </c>
      <c r="AS9" s="158" t="e">
        <f>OR(U9=62,U9=52,U9=42,U9=32,U9=22,U9=63,U9=53)</f>
        <v>#VALUE!</v>
      </c>
      <c r="AT9" s="158" t="e">
        <f>OR(U9=43,U9=33,U9=23,U9=34,U9=24)</f>
        <v>#VALUE!</v>
      </c>
      <c r="AU9" s="158" t="e">
        <f>OR(U9=64,U9=54,U9=44)</f>
        <v>#VALUE!</v>
      </c>
      <c r="AV9" s="162" t="str">
        <f>IF(COUNTA(E9:F9:H9)&lt;3,"",(IF(AR9=TRUE,$AR$5,IF(AS9=TRUE,$AS$5,IF(AT9=TRUE,$AT$5,IF(AU9=TRUE,$AU$5,"Aucun"))))))</f>
        <v/>
      </c>
      <c r="AW9" s="163"/>
      <c r="AX9" s="313"/>
      <c r="AY9" s="67"/>
    </row>
    <row r="10" spans="1:51" s="57" customFormat="1" ht="114" customHeight="1" x14ac:dyDescent="0.35">
      <c r="A10" s="56"/>
      <c r="B10" s="378" t="s">
        <v>221</v>
      </c>
      <c r="C10" s="384" t="s">
        <v>461</v>
      </c>
      <c r="D10" s="258"/>
      <c r="E10" s="258"/>
      <c r="F10" s="277"/>
      <c r="G10" s="277"/>
      <c r="H10" s="295"/>
      <c r="I10" s="295"/>
      <c r="J10" s="157" t="str">
        <f>S10</f>
        <v/>
      </c>
      <c r="K10" s="158">
        <f>E10*10+F10</f>
        <v>0</v>
      </c>
      <c r="L10" s="158" t="b">
        <f>OR(K10=31)</f>
        <v>0</v>
      </c>
      <c r="M10" s="158" t="b">
        <f>OR(K10=21,K10=32)</f>
        <v>0</v>
      </c>
      <c r="N10" s="158" t="b">
        <f>OR(K10=22,K10=33)</f>
        <v>0</v>
      </c>
      <c r="O10" s="158" t="b">
        <f>OR(K10=11,K10=12)</f>
        <v>0</v>
      </c>
      <c r="P10" s="158" t="b">
        <f>OR(K10=23,K10=34)</f>
        <v>0</v>
      </c>
      <c r="Q10" s="158" t="b">
        <f>OR(K10=13,K10=14,K10=24)</f>
        <v>0</v>
      </c>
      <c r="R10" s="158" t="b">
        <f>OR(K10=1,K10=2,K10=3,K10=4)</f>
        <v>0</v>
      </c>
      <c r="S10" s="159" t="str">
        <f>IF(COUNTA(E10:F10)&lt;2,"",(IF(L10=TRUE,$L$5,IF(M10=TRUE,$M$5,IF(N10=TRUE,$N$5,IF(O10=TRUE,$O$5,IF(P10=TRUE,$P$5,IF(Q10=TRUE,$Q$5,IF(R10=TRUE,$R$5,0)))))))))</f>
        <v/>
      </c>
      <c r="T10" s="160" t="str">
        <f>IF(COUNTA(E10:F10)&lt;2,"",(IF(L10=TRUE,6,IF(M10=TRUE,5,IF(N10=TRUE,4,IF(O10=TRUE,3,IF(P10=TRUE,2,IF(Q10=TRUE,1,IF(R10=TRUE,0,0)))))))))</f>
        <v/>
      </c>
      <c r="U10" s="161" t="e">
        <f>T10*10+H10</f>
        <v>#VALUE!</v>
      </c>
      <c r="V10" s="158" t="e">
        <f>OR(U10=61,U10=62,U10=63)</f>
        <v>#VALUE!</v>
      </c>
      <c r="W10" s="158" t="e">
        <f>OR(U10=51,U10=52)</f>
        <v>#VALUE!</v>
      </c>
      <c r="X10" s="158" t="e">
        <f>OR(U10=31,U10=41,U10=42,U10=53)</f>
        <v>#VALUE!</v>
      </c>
      <c r="Y10" s="158" t="e">
        <f>OR(U10=21,U10=32)</f>
        <v>#VALUE!</v>
      </c>
      <c r="Z10" s="158" t="e">
        <f>AND(V10=FALSE,W10=FALSE,X10=FALSE,Y10=FALSE)</f>
        <v>#VALUE!</v>
      </c>
      <c r="AA10" s="162" t="str">
        <f>IF(COUNTA(E10:F10:H10)&lt;3,"",(IF(V10=TRUE,$V$5,IF(W10=TRUE,$W$5,IF(X10=TRUE,$X$5,IF(Y10=TRUE,$Y$5,"Non"))))))</f>
        <v/>
      </c>
      <c r="AB10" s="158" t="e">
        <f>OR(U10=61,U10=62,U10=51,U10=52)</f>
        <v>#VALUE!</v>
      </c>
      <c r="AC10" s="158" t="e">
        <f>OR(U10=41,U10=42)</f>
        <v>#VALUE!</v>
      </c>
      <c r="AD10" s="158" t="e">
        <f>OR(U10=31,U10=32,U10=63,U10=64,U10=53,U10=54,)</f>
        <v>#VALUE!</v>
      </c>
      <c r="AE10" s="158" t="e">
        <f>OR(U10=21,U10=22,)</f>
        <v>#VALUE!</v>
      </c>
      <c r="AF10" s="158" t="e">
        <f>OR(U10=11,U10=12,U10=13,U10=23,)</f>
        <v>#VALUE!</v>
      </c>
      <c r="AG10" s="162" t="str">
        <f>IF(COUNTA(E10:F10:H10)&lt;3,"",(IF(AB10=TRUE,$AB$5,IF(AC10=TRUE,$AC$5,IF(AD10=TRUE,$AD$5,IF(AE10=TRUE,$AE$5,IF(AF10=TRUE,$AF$5,"Aucune")))))))</f>
        <v/>
      </c>
      <c r="AH10" s="158" t="e">
        <f>OR(U10=62,U10=52,U10=42)</f>
        <v>#VALUE!</v>
      </c>
      <c r="AI10" s="158" t="e">
        <f>OR(U10=63,U10=53,U10=43,U10=64,U10=54)</f>
        <v>#VALUE!</v>
      </c>
      <c r="AJ10" s="158" t="e">
        <f>OR(U10=61,U10=51,U10=41)</f>
        <v>#VALUE!</v>
      </c>
      <c r="AK10" s="158" t="e">
        <f>OR(U10=44,U10=32,U10=33,U10=34)</f>
        <v>#VALUE!</v>
      </c>
      <c r="AL10" s="158" t="e">
        <f>OR(U10=22,U10=23,U10=24,U10=12,U10=13,U10=14)</f>
        <v>#VALUE!</v>
      </c>
      <c r="AM10" s="162" t="str">
        <f>IF(COUNTA(E10:F10:H10)&lt;3,"",(IF(AH10=TRUE,$AH$5,IF(AI10=TRUE,$AI$5,IF(AJ10=TRUE,$AJ$5,IF(AK10=TRUE,$AK$5,IF(AL10=TRUE,$AL$5,"Aucune")))))))</f>
        <v/>
      </c>
      <c r="AN10" s="158" t="e">
        <f>OR(U10=61,U10=62,U10=63,U10=51,U10=52,U10=53)</f>
        <v>#VALUE!</v>
      </c>
      <c r="AO10" s="158" t="e">
        <f>OR(U10=41,U10=42,U10=43,U10=31,U10=32,U10=33)</f>
        <v>#VALUE!</v>
      </c>
      <c r="AP10" s="158" t="e">
        <f>OR(U10=21,U10=22,U10=23,U10=11,U10=12,U10=13)</f>
        <v>#VALUE!</v>
      </c>
      <c r="AQ10" s="162" t="str">
        <f>IF(COUNTA(E10:F10:H10)&lt;3,"",(IF(AN10=TRUE,$AN$5,IF(AO10=TRUE,$AO$5,IF(AP10=TRUE,$AP$5,"Aucune action requise")))))</f>
        <v/>
      </c>
      <c r="AR10" s="158" t="e">
        <f>OR(U10=61,U10=51,U10=41,U10=31,U10=21)</f>
        <v>#VALUE!</v>
      </c>
      <c r="AS10" s="158" t="e">
        <f>OR(U10=62,U10=52,U10=42,U10=32,U10=22,U10=63,U10=53)</f>
        <v>#VALUE!</v>
      </c>
      <c r="AT10" s="158" t="e">
        <f>OR(U10=43,U10=33,U10=23,U10=34,U10=24)</f>
        <v>#VALUE!</v>
      </c>
      <c r="AU10" s="158" t="e">
        <f>OR(U10=64,U10=54,U10=44)</f>
        <v>#VALUE!</v>
      </c>
      <c r="AV10" s="162" t="str">
        <f>IF(COUNTA(E10:F10:H10)&lt;3,"",(IF(AR10=TRUE,$AR$5,IF(AS10=TRUE,$AS$5,IF(AT10=TRUE,$AT$5,IF(AU10=TRUE,$AU$5,"Aucun"))))))</f>
        <v/>
      </c>
      <c r="AW10" s="163"/>
      <c r="AX10" s="313"/>
      <c r="AY10" s="67"/>
    </row>
    <row r="11" spans="1:51" s="57" customFormat="1" ht="114" customHeight="1" x14ac:dyDescent="0.35">
      <c r="A11" s="56"/>
      <c r="B11" s="378" t="s">
        <v>222</v>
      </c>
      <c r="C11" s="384" t="s">
        <v>462</v>
      </c>
      <c r="D11" s="258"/>
      <c r="E11" s="258"/>
      <c r="F11" s="277"/>
      <c r="G11" s="277"/>
      <c r="H11" s="295"/>
      <c r="I11" s="295"/>
      <c r="J11" s="157" t="str">
        <f>S11</f>
        <v/>
      </c>
      <c r="K11" s="158">
        <f>E11*10+F11</f>
        <v>0</v>
      </c>
      <c r="L11" s="158" t="b">
        <f>OR(K11=31)</f>
        <v>0</v>
      </c>
      <c r="M11" s="158" t="b">
        <f>OR(K11=21,K11=32)</f>
        <v>0</v>
      </c>
      <c r="N11" s="158" t="b">
        <f>OR(K11=22,K11=33)</f>
        <v>0</v>
      </c>
      <c r="O11" s="158" t="b">
        <f>OR(K11=11,K11=12)</f>
        <v>0</v>
      </c>
      <c r="P11" s="158" t="b">
        <f>OR(K11=23,K11=34)</f>
        <v>0</v>
      </c>
      <c r="Q11" s="158" t="b">
        <f>OR(K11=13,K11=14,K11=24)</f>
        <v>0</v>
      </c>
      <c r="R11" s="158" t="b">
        <f>OR(K11=1,K11=2,K11=3,K11=4)</f>
        <v>0</v>
      </c>
      <c r="S11" s="159" t="str">
        <f>IF(COUNTA(E11:F11)&lt;2,"",(IF(L11=TRUE,$L$5,IF(M11=TRUE,$M$5,IF(N11=TRUE,$N$5,IF(O11=TRUE,$O$5,IF(P11=TRUE,$P$5,IF(Q11=TRUE,$Q$5,IF(R11=TRUE,$R$5,0)))))))))</f>
        <v/>
      </c>
      <c r="T11" s="160" t="str">
        <f>IF(COUNTA(E11:F11)&lt;2,"",(IF(L11=TRUE,6,IF(M11=TRUE,5,IF(N11=TRUE,4,IF(O11=TRUE,3,IF(P11=TRUE,2,IF(Q11=TRUE,1,IF(R11=TRUE,0,0)))))))))</f>
        <v/>
      </c>
      <c r="U11" s="161" t="e">
        <f>T11*10+H11</f>
        <v>#VALUE!</v>
      </c>
      <c r="V11" s="158" t="e">
        <f>OR(U11=61,U11=62,U11=63)</f>
        <v>#VALUE!</v>
      </c>
      <c r="W11" s="158" t="e">
        <f>OR(U11=51,U11=52)</f>
        <v>#VALUE!</v>
      </c>
      <c r="X11" s="158" t="e">
        <f>OR(U11=31,U11=41,U11=42,U11=53)</f>
        <v>#VALUE!</v>
      </c>
      <c r="Y11" s="158" t="e">
        <f>OR(U11=21,U11=32)</f>
        <v>#VALUE!</v>
      </c>
      <c r="Z11" s="158" t="e">
        <f>AND(V11=FALSE,W11=FALSE,X11=FALSE,Y11=FALSE)</f>
        <v>#VALUE!</v>
      </c>
      <c r="AA11" s="162" t="str">
        <f>IF(COUNTA(E11:F11:H11)&lt;3,"",(IF(V11=TRUE,$V$5,IF(W11=TRUE,$W$5,IF(X11=TRUE,$X$5,IF(Y11=TRUE,$Y$5,"Non"))))))</f>
        <v/>
      </c>
      <c r="AB11" s="158" t="e">
        <f>OR(U11=61,U11=62,U11=51,U11=52)</f>
        <v>#VALUE!</v>
      </c>
      <c r="AC11" s="158" t="e">
        <f>OR(U11=41,U11=42)</f>
        <v>#VALUE!</v>
      </c>
      <c r="AD11" s="158" t="e">
        <f>OR(U11=31,U11=32,U11=63,U11=64,U11=53,U11=54,)</f>
        <v>#VALUE!</v>
      </c>
      <c r="AE11" s="158" t="e">
        <f>OR(U11=21,U11=22,)</f>
        <v>#VALUE!</v>
      </c>
      <c r="AF11" s="158" t="e">
        <f>OR(U11=11,U11=12,U11=13,U11=23,)</f>
        <v>#VALUE!</v>
      </c>
      <c r="AG11" s="162" t="str">
        <f>IF(COUNTA(E11:F11:H11)&lt;3,"",(IF(AB11=TRUE,$AB$5,IF(AC11=TRUE,$AC$5,IF(AD11=TRUE,$AD$5,IF(AE11=TRUE,$AE$5,IF(AF11=TRUE,$AF$5,"Aucune")))))))</f>
        <v/>
      </c>
      <c r="AH11" s="158" t="e">
        <f>OR(U11=62,U11=52,U11=42)</f>
        <v>#VALUE!</v>
      </c>
      <c r="AI11" s="158" t="e">
        <f>OR(U11=63,U11=53,U11=43,U11=64,U11=54)</f>
        <v>#VALUE!</v>
      </c>
      <c r="AJ11" s="158" t="e">
        <f>OR(U11=61,U11=51,U11=41)</f>
        <v>#VALUE!</v>
      </c>
      <c r="AK11" s="158" t="e">
        <f>OR(U11=44,U11=32,U11=33,U11=34)</f>
        <v>#VALUE!</v>
      </c>
      <c r="AL11" s="158" t="e">
        <f>OR(U11=22,U11=23,U11=24,U11=12,U11=13,U11=14)</f>
        <v>#VALUE!</v>
      </c>
      <c r="AM11" s="162" t="str">
        <f>IF(COUNTA(E11:F11:H11)&lt;3,"",(IF(AH11=TRUE,$AH$5,IF(AI11=TRUE,$AI$5,IF(AJ11=TRUE,$AJ$5,IF(AK11=TRUE,$AK$5,IF(AL11=TRUE,$AL$5,"Aucune")))))))</f>
        <v/>
      </c>
      <c r="AN11" s="158" t="e">
        <f>OR(U11=61,U11=62,U11=63,U11=51,U11=52,U11=53)</f>
        <v>#VALUE!</v>
      </c>
      <c r="AO11" s="158" t="e">
        <f>OR(U11=41,U11=42,U11=43,U11=31,U11=32,U11=33)</f>
        <v>#VALUE!</v>
      </c>
      <c r="AP11" s="158" t="e">
        <f>OR(U11=21,U11=22,U11=23,U11=11,U11=12,U11=13)</f>
        <v>#VALUE!</v>
      </c>
      <c r="AQ11" s="162" t="str">
        <f>IF(COUNTA(E11:F11:H11)&lt;3,"",(IF(AN11=TRUE,$AN$5,IF(AO11=TRUE,$AO$5,IF(AP11=TRUE,$AP$5,"Aucune action requise")))))</f>
        <v/>
      </c>
      <c r="AR11" s="158" t="e">
        <f>OR(U11=61,U11=51,U11=41,U11=31,U11=21)</f>
        <v>#VALUE!</v>
      </c>
      <c r="AS11" s="158" t="e">
        <f>OR(U11=62,U11=52,U11=42,U11=32,U11=22,U11=63,U11=53)</f>
        <v>#VALUE!</v>
      </c>
      <c r="AT11" s="158" t="e">
        <f>OR(U11=43,U11=33,U11=23,U11=34,U11=24)</f>
        <v>#VALUE!</v>
      </c>
      <c r="AU11" s="158" t="e">
        <f>OR(U11=64,U11=54,U11=44)</f>
        <v>#VALUE!</v>
      </c>
      <c r="AV11" s="162" t="str">
        <f>IF(COUNTA(E11:F11:H11)&lt;3,"",(IF(AR11=TRUE,$AR$5,IF(AS11=TRUE,$AS$5,IF(AT11=TRUE,$AT$5,IF(AU11=TRUE,$AU$5,"Aucun"))))))</f>
        <v/>
      </c>
      <c r="AW11" s="163"/>
      <c r="AX11" s="313"/>
      <c r="AY11" s="71"/>
    </row>
    <row r="12" spans="1:51" s="57" customFormat="1" ht="25" customHeight="1" x14ac:dyDescent="0.35">
      <c r="A12" s="56"/>
      <c r="B12" s="446" t="s">
        <v>263</v>
      </c>
      <c r="C12" s="446"/>
      <c r="D12" s="446"/>
      <c r="E12" s="446"/>
      <c r="F12" s="446"/>
      <c r="G12" s="446"/>
      <c r="H12" s="446"/>
      <c r="I12" s="446"/>
      <c r="J12" s="446"/>
      <c r="K12" s="446"/>
      <c r="L12" s="446"/>
      <c r="M12" s="446"/>
      <c r="N12" s="446"/>
      <c r="O12" s="446"/>
      <c r="P12" s="446"/>
      <c r="Q12" s="446"/>
      <c r="R12" s="446"/>
      <c r="S12" s="446"/>
      <c r="T12" s="446"/>
      <c r="U12" s="446"/>
      <c r="V12" s="446"/>
      <c r="W12" s="446"/>
      <c r="X12" s="446"/>
      <c r="Y12" s="446"/>
      <c r="Z12" s="446"/>
      <c r="AA12" s="446"/>
      <c r="AB12" s="446"/>
      <c r="AC12" s="446"/>
      <c r="AD12" s="446"/>
      <c r="AE12" s="446"/>
      <c r="AF12" s="446"/>
      <c r="AG12" s="446"/>
      <c r="AH12" s="446"/>
      <c r="AI12" s="446"/>
      <c r="AJ12" s="446"/>
      <c r="AK12" s="446"/>
      <c r="AL12" s="446"/>
      <c r="AM12" s="446"/>
      <c r="AN12" s="446"/>
      <c r="AO12" s="446"/>
      <c r="AP12" s="446"/>
      <c r="AQ12" s="446"/>
      <c r="AR12" s="446"/>
      <c r="AS12" s="446"/>
      <c r="AT12" s="446"/>
      <c r="AU12" s="446"/>
      <c r="AV12" s="446"/>
      <c r="AW12" s="446"/>
      <c r="AX12" s="446"/>
      <c r="AY12" s="446"/>
    </row>
    <row r="13" spans="1:51" s="57" customFormat="1" ht="114" customHeight="1" x14ac:dyDescent="0.35">
      <c r="A13" s="56"/>
      <c r="B13" s="378" t="s">
        <v>224</v>
      </c>
      <c r="C13" s="386" t="s">
        <v>463</v>
      </c>
      <c r="D13" s="258"/>
      <c r="E13" s="258"/>
      <c r="F13" s="277"/>
      <c r="G13" s="277"/>
      <c r="H13" s="295"/>
      <c r="I13" s="295"/>
      <c r="J13" s="157" t="str">
        <f>S13</f>
        <v/>
      </c>
      <c r="K13" s="158">
        <f>E13*10+F13</f>
        <v>0</v>
      </c>
      <c r="L13" s="158" t="b">
        <f>OR(K13=31)</f>
        <v>0</v>
      </c>
      <c r="M13" s="158" t="b">
        <f>OR(K13=21,K13=32)</f>
        <v>0</v>
      </c>
      <c r="N13" s="158" t="b">
        <f>OR(K13=22,K13=33)</f>
        <v>0</v>
      </c>
      <c r="O13" s="158" t="b">
        <f>OR(K13=11,K13=12)</f>
        <v>0</v>
      </c>
      <c r="P13" s="158" t="b">
        <f>OR(K13=23,K13=34)</f>
        <v>0</v>
      </c>
      <c r="Q13" s="158" t="b">
        <f>OR(K13=13,K13=14,K13=24)</f>
        <v>0</v>
      </c>
      <c r="R13" s="158" t="b">
        <f>OR(K13=1,K13=2,K13=3,K13=4)</f>
        <v>0</v>
      </c>
      <c r="S13" s="159" t="str">
        <f>IF(COUNTA(E13:F13)&lt;2,"",(IF(L13=TRUE,$L$5,IF(M13=TRUE,$M$5,IF(N13=TRUE,$N$5,IF(O13=TRUE,$O$5,IF(P13=TRUE,$P$5,IF(Q13=TRUE,$Q$5,IF(R13=TRUE,$R$5,0)))))))))</f>
        <v/>
      </c>
      <c r="T13" s="160" t="str">
        <f>IF(COUNTA(E13:F13)&lt;2,"",(IF(L13=TRUE,6,IF(M13=TRUE,5,IF(N13=TRUE,4,IF(O13=TRUE,3,IF(P13=TRUE,2,IF(Q13=TRUE,1,IF(R13=TRUE,0,0)))))))))</f>
        <v/>
      </c>
      <c r="U13" s="161" t="e">
        <f>T13*10+H13</f>
        <v>#VALUE!</v>
      </c>
      <c r="V13" s="158" t="e">
        <f>OR(U13=61,U13=62,U13=63)</f>
        <v>#VALUE!</v>
      </c>
      <c r="W13" s="158" t="e">
        <f>OR(U13=51,U13=52)</f>
        <v>#VALUE!</v>
      </c>
      <c r="X13" s="158" t="e">
        <f>OR(U13=31,U13=41,U13=42,U13=53)</f>
        <v>#VALUE!</v>
      </c>
      <c r="Y13" s="158" t="e">
        <f>OR(U13=21,U13=32)</f>
        <v>#VALUE!</v>
      </c>
      <c r="Z13" s="158" t="e">
        <f>AND(V13=FALSE,W13=FALSE,X13=FALSE,Y13=FALSE)</f>
        <v>#VALUE!</v>
      </c>
      <c r="AA13" s="162" t="str">
        <f>IF(COUNTA(E13:F13:H13)&lt;3,"",(IF(V13=TRUE,$V$5,IF(W13=TRUE,$W$5,IF(X13=TRUE,$X$5,IF(Y13=TRUE,$Y$5,"Non"))))))</f>
        <v/>
      </c>
      <c r="AB13" s="158" t="e">
        <f>OR(U13=61,U13=62,U13=51,U13=52)</f>
        <v>#VALUE!</v>
      </c>
      <c r="AC13" s="158" t="e">
        <f>OR(U13=41,U13=42)</f>
        <v>#VALUE!</v>
      </c>
      <c r="AD13" s="158" t="e">
        <f>OR(U13=31,U13=32,U13=63,U13=64,U13=53,U13=54,)</f>
        <v>#VALUE!</v>
      </c>
      <c r="AE13" s="158" t="e">
        <f>OR(U13=21,U13=22,)</f>
        <v>#VALUE!</v>
      </c>
      <c r="AF13" s="158" t="e">
        <f>OR(U13=11,U13=12,U13=13,U13=23,)</f>
        <v>#VALUE!</v>
      </c>
      <c r="AG13" s="162" t="str">
        <f>IF(COUNTA(E13:F13:H13)&lt;3,"",(IF(AB13=TRUE,$AB$5,IF(AC13=TRUE,$AC$5,IF(AD13=TRUE,$AD$5,IF(AE13=TRUE,$AE$5,IF(AF13=TRUE,$AF$5,"Aucune")))))))</f>
        <v/>
      </c>
      <c r="AH13" s="158" t="e">
        <f>OR(U13=62,U13=52,U13=42)</f>
        <v>#VALUE!</v>
      </c>
      <c r="AI13" s="158" t="e">
        <f>OR(U13=63,U13=53,U13=43,U13=64,U13=54)</f>
        <v>#VALUE!</v>
      </c>
      <c r="AJ13" s="158" t="e">
        <f>OR(U13=61,U13=51,U13=41)</f>
        <v>#VALUE!</v>
      </c>
      <c r="AK13" s="158" t="e">
        <f>OR(U13=44,U13=32,U13=33,U13=34)</f>
        <v>#VALUE!</v>
      </c>
      <c r="AL13" s="158" t="e">
        <f>OR(U13=22,U13=23,U13=24,U13=12,U13=13,U13=14)</f>
        <v>#VALUE!</v>
      </c>
      <c r="AM13" s="162" t="str">
        <f>IF(COUNTA(E13:F13:H13)&lt;3,"",(IF(AH13=TRUE,$AH$5,IF(AI13=TRUE,$AI$5,IF(AJ13=TRUE,$AJ$5,IF(AK13=TRUE,$AK$5,IF(AL13=TRUE,$AL$5,"Aucune")))))))</f>
        <v/>
      </c>
      <c r="AN13" s="158" t="e">
        <f>OR(U13=61,U13=62,U13=63,U13=51,U13=52,U13=53)</f>
        <v>#VALUE!</v>
      </c>
      <c r="AO13" s="158" t="e">
        <f>OR(U13=41,U13=42,U13=43,U13=31,U13=32,U13=33)</f>
        <v>#VALUE!</v>
      </c>
      <c r="AP13" s="158" t="e">
        <f>OR(U13=21,U13=22,U13=23,U13=11,U13=12,U13=13)</f>
        <v>#VALUE!</v>
      </c>
      <c r="AQ13" s="162" t="str">
        <f>IF(COUNTA(E13:F13:H13)&lt;3,"",(IF(AN13=TRUE,$AN$5,IF(AO13=TRUE,$AO$5,IF(AP13=TRUE,$AP$5,"Aucune action requise")))))</f>
        <v/>
      </c>
      <c r="AR13" s="158" t="e">
        <f>OR(U13=61,U13=51,U13=41,U13=31,U13=21)</f>
        <v>#VALUE!</v>
      </c>
      <c r="AS13" s="158" t="e">
        <f>OR(U13=62,U13=52,U13=42,U13=32,U13=22,U13=63,U13=53)</f>
        <v>#VALUE!</v>
      </c>
      <c r="AT13" s="158" t="e">
        <f>OR(U13=43,U13=33,U13=23,U13=34,U13=24)</f>
        <v>#VALUE!</v>
      </c>
      <c r="AU13" s="158" t="e">
        <f>OR(U13=64,U13=54,U13=44)</f>
        <v>#VALUE!</v>
      </c>
      <c r="AV13" s="162" t="str">
        <f>IF(COUNTA(E13:F13:H13)&lt;3,"",(IF(AR13=TRUE,$AR$5,IF(AS13=TRUE,$AS$5,IF(AT13=TRUE,$AT$5,IF(AU13=TRUE,$AU$5,"Aucun"))))))</f>
        <v/>
      </c>
      <c r="AW13" s="163"/>
      <c r="AX13" s="313"/>
      <c r="AY13" s="174"/>
    </row>
    <row r="14" spans="1:51" s="57" customFormat="1" ht="114" customHeight="1" x14ac:dyDescent="0.35">
      <c r="A14" s="56"/>
      <c r="B14" s="378" t="s">
        <v>225</v>
      </c>
      <c r="C14" s="386" t="s">
        <v>464</v>
      </c>
      <c r="D14" s="258"/>
      <c r="E14" s="258"/>
      <c r="F14" s="277"/>
      <c r="G14" s="277"/>
      <c r="H14" s="295"/>
      <c r="I14" s="295"/>
      <c r="J14" s="157" t="str">
        <f>S14</f>
        <v/>
      </c>
      <c r="K14" s="158">
        <f>E14*10+F14</f>
        <v>0</v>
      </c>
      <c r="L14" s="158" t="b">
        <f>OR(K14=31)</f>
        <v>0</v>
      </c>
      <c r="M14" s="158" t="b">
        <f>OR(K14=21,K14=32)</f>
        <v>0</v>
      </c>
      <c r="N14" s="158" t="b">
        <f>OR(K14=22,K14=33)</f>
        <v>0</v>
      </c>
      <c r="O14" s="158" t="b">
        <f>OR(K14=11,K14=12)</f>
        <v>0</v>
      </c>
      <c r="P14" s="158" t="b">
        <f>OR(K14=23,K14=34)</f>
        <v>0</v>
      </c>
      <c r="Q14" s="158" t="b">
        <f>OR(K14=13,K14=14,K14=24)</f>
        <v>0</v>
      </c>
      <c r="R14" s="158" t="b">
        <f>OR(K14=1,K14=2,K14=3,K14=4)</f>
        <v>0</v>
      </c>
      <c r="S14" s="159" t="str">
        <f>IF(COUNTA(E14:F14)&lt;2,"",(IF(L14=TRUE,$L$5,IF(M14=TRUE,$M$5,IF(N14=TRUE,$N$5,IF(O14=TRUE,$O$5,IF(P14=TRUE,$P$5,IF(Q14=TRUE,$Q$5,IF(R14=TRUE,$R$5,0)))))))))</f>
        <v/>
      </c>
      <c r="T14" s="160" t="str">
        <f>IF(COUNTA(E14:F14)&lt;2,"",(IF(L14=TRUE,6,IF(M14=TRUE,5,IF(N14=TRUE,4,IF(O14=TRUE,3,IF(P14=TRUE,2,IF(Q14=TRUE,1,IF(R14=TRUE,0,0)))))))))</f>
        <v/>
      </c>
      <c r="U14" s="161" t="e">
        <f>T14*10+H14</f>
        <v>#VALUE!</v>
      </c>
      <c r="V14" s="158" t="e">
        <f>OR(U14=61,U14=62,U14=63)</f>
        <v>#VALUE!</v>
      </c>
      <c r="W14" s="158" t="e">
        <f>OR(U14=51,U14=52)</f>
        <v>#VALUE!</v>
      </c>
      <c r="X14" s="158" t="e">
        <f>OR(U14=31,U14=41,U14=42,U14=53)</f>
        <v>#VALUE!</v>
      </c>
      <c r="Y14" s="158" t="e">
        <f>OR(U14=21,U14=32)</f>
        <v>#VALUE!</v>
      </c>
      <c r="Z14" s="158" t="e">
        <f>AND(V14=FALSE,W14=FALSE,X14=FALSE,Y14=FALSE)</f>
        <v>#VALUE!</v>
      </c>
      <c r="AA14" s="162" t="str">
        <f>IF(COUNTA(E14:F14:H14)&lt;3,"",(IF(V14=TRUE,$V$5,IF(W14=TRUE,$W$5,IF(X14=TRUE,$X$5,IF(Y14=TRUE,$Y$5,"Non"))))))</f>
        <v/>
      </c>
      <c r="AB14" s="158" t="e">
        <f>OR(U14=61,U14=62,U14=51,U14=52)</f>
        <v>#VALUE!</v>
      </c>
      <c r="AC14" s="158" t="e">
        <f>OR(U14=41,U14=42)</f>
        <v>#VALUE!</v>
      </c>
      <c r="AD14" s="158" t="e">
        <f>OR(U14=31,U14=32,U14=63,U14=64,U14=53,U14=54,)</f>
        <v>#VALUE!</v>
      </c>
      <c r="AE14" s="158" t="e">
        <f>OR(U14=21,U14=22,)</f>
        <v>#VALUE!</v>
      </c>
      <c r="AF14" s="158" t="e">
        <f>OR(U14=11,U14=12,U14=13,U14=23,)</f>
        <v>#VALUE!</v>
      </c>
      <c r="AG14" s="162" t="str">
        <f>IF(COUNTA(E14:F14:H14)&lt;3,"",(IF(AB14=TRUE,$AB$5,IF(AC14=TRUE,$AC$5,IF(AD14=TRUE,$AD$5,IF(AE14=TRUE,$AE$5,IF(AF14=TRUE,$AF$5,"Aucune")))))))</f>
        <v/>
      </c>
      <c r="AH14" s="158" t="e">
        <f>OR(U14=62,U14=52,U14=42)</f>
        <v>#VALUE!</v>
      </c>
      <c r="AI14" s="158" t="e">
        <f>OR(U14=63,U14=53,U14=43,U14=64,U14=54)</f>
        <v>#VALUE!</v>
      </c>
      <c r="AJ14" s="158" t="e">
        <f>OR(U14=61,U14=51,U14=41)</f>
        <v>#VALUE!</v>
      </c>
      <c r="AK14" s="158" t="e">
        <f>OR(U14=44,U14=32,U14=33,U14=34)</f>
        <v>#VALUE!</v>
      </c>
      <c r="AL14" s="158" t="e">
        <f>OR(U14=22,U14=23,U14=24,U14=12,U14=13,U14=14)</f>
        <v>#VALUE!</v>
      </c>
      <c r="AM14" s="162" t="str">
        <f>IF(COUNTA(E14:F14:H14)&lt;3,"",(IF(AH14=TRUE,$AH$5,IF(AI14=TRUE,$AI$5,IF(AJ14=TRUE,$AJ$5,IF(AK14=TRUE,$AK$5,IF(AL14=TRUE,$AL$5,"Aucune")))))))</f>
        <v/>
      </c>
      <c r="AN14" s="158" t="e">
        <f>OR(U14=61,U14=62,U14=63,U14=51,U14=52,U14=53)</f>
        <v>#VALUE!</v>
      </c>
      <c r="AO14" s="158" t="e">
        <f>OR(U14=41,U14=42,U14=43,U14=31,U14=32,U14=33)</f>
        <v>#VALUE!</v>
      </c>
      <c r="AP14" s="158" t="e">
        <f>OR(U14=21,U14=22,U14=23,U14=11,U14=12,U14=13)</f>
        <v>#VALUE!</v>
      </c>
      <c r="AQ14" s="162" t="str">
        <f>IF(COUNTA(E14:F14:H14)&lt;3,"",(IF(AN14=TRUE,$AN$5,IF(AO14=TRUE,$AO$5,IF(AP14=TRUE,$AP$5,"Aucune action requise")))))</f>
        <v/>
      </c>
      <c r="AR14" s="158" t="e">
        <f>OR(U14=61,U14=51,U14=41,U14=31,U14=21)</f>
        <v>#VALUE!</v>
      </c>
      <c r="AS14" s="158" t="e">
        <f>OR(U14=62,U14=52,U14=42,U14=32,U14=22,U14=63,U14=53)</f>
        <v>#VALUE!</v>
      </c>
      <c r="AT14" s="158" t="e">
        <f>OR(U14=43,U14=33,U14=23,U14=34,U14=24)</f>
        <v>#VALUE!</v>
      </c>
      <c r="AU14" s="158" t="e">
        <f>OR(U14=64,U14=54,U14=44)</f>
        <v>#VALUE!</v>
      </c>
      <c r="AV14" s="162" t="str">
        <f>IF(COUNTA(E14:F14:H14)&lt;3,"",(IF(AR14=TRUE,$AR$5,IF(AS14=TRUE,$AS$5,IF(AT14=TRUE,$AT$5,IF(AU14=TRUE,$AU$5,"Aucun"))))))</f>
        <v/>
      </c>
      <c r="AW14" s="163"/>
      <c r="AX14" s="313"/>
      <c r="AY14" s="67"/>
    </row>
    <row r="15" spans="1:51" ht="114" customHeight="1" x14ac:dyDescent="0.25">
      <c r="B15" s="378" t="s">
        <v>226</v>
      </c>
      <c r="C15" s="386" t="s">
        <v>465</v>
      </c>
      <c r="D15" s="258"/>
      <c r="E15" s="258"/>
      <c r="F15" s="277"/>
      <c r="G15" s="277"/>
      <c r="H15" s="295"/>
      <c r="I15" s="295"/>
      <c r="J15" s="157" t="str">
        <f>S15</f>
        <v/>
      </c>
      <c r="K15" s="158">
        <f>E15*10+F15</f>
        <v>0</v>
      </c>
      <c r="L15" s="158" t="b">
        <f>OR(K15=31)</f>
        <v>0</v>
      </c>
      <c r="M15" s="158" t="b">
        <f>OR(K15=21,K15=32)</f>
        <v>0</v>
      </c>
      <c r="N15" s="158" t="b">
        <f>OR(K15=22,K15=33)</f>
        <v>0</v>
      </c>
      <c r="O15" s="158" t="b">
        <f>OR(K15=11,K15=12)</f>
        <v>0</v>
      </c>
      <c r="P15" s="158" t="b">
        <f>OR(K15=23,K15=34)</f>
        <v>0</v>
      </c>
      <c r="Q15" s="158" t="b">
        <f>OR(K15=13,K15=14,K15=24)</f>
        <v>0</v>
      </c>
      <c r="R15" s="158" t="b">
        <f>OR(K15=1,K15=2,K15=3,K15=4)</f>
        <v>0</v>
      </c>
      <c r="S15" s="159" t="str">
        <f>IF(COUNTA(E15:F15)&lt;2,"",(IF(L15=TRUE,$L$5,IF(M15=TRUE,$M$5,IF(N15=TRUE,$N$5,IF(O15=TRUE,$O$5,IF(P15=TRUE,$P$5,IF(Q15=TRUE,$Q$5,IF(R15=TRUE,$R$5,0)))))))))</f>
        <v/>
      </c>
      <c r="T15" s="160" t="str">
        <f>IF(COUNTA(E15:F15)&lt;2,"",(IF(L15=TRUE,6,IF(M15=TRUE,5,IF(N15=TRUE,4,IF(O15=TRUE,3,IF(P15=TRUE,2,IF(Q15=TRUE,1,IF(R15=TRUE,0,0)))))))))</f>
        <v/>
      </c>
      <c r="U15" s="161" t="e">
        <f>T15*10+H15</f>
        <v>#VALUE!</v>
      </c>
      <c r="V15" s="158" t="e">
        <f>OR(U15=61,U15=62,U15=63)</f>
        <v>#VALUE!</v>
      </c>
      <c r="W15" s="158" t="e">
        <f>OR(U15=51,U15=52)</f>
        <v>#VALUE!</v>
      </c>
      <c r="X15" s="158" t="e">
        <f>OR(U15=31,U15=41,U15=42,U15=53)</f>
        <v>#VALUE!</v>
      </c>
      <c r="Y15" s="158" t="e">
        <f>OR(U15=21,U15=32)</f>
        <v>#VALUE!</v>
      </c>
      <c r="Z15" s="158" t="e">
        <f>AND(V15=FALSE,W15=FALSE,X15=FALSE,Y15=FALSE)</f>
        <v>#VALUE!</v>
      </c>
      <c r="AA15" s="162" t="str">
        <f>IF(COUNTA(E15:F15:H15)&lt;3,"",(IF(V15=TRUE,$V$5,IF(W15=TRUE,$W$5,IF(X15=TRUE,$X$5,IF(Y15=TRUE,$Y$5,"Non"))))))</f>
        <v/>
      </c>
      <c r="AB15" s="158" t="e">
        <f>OR(U15=61,U15=62,U15=51,U15=52)</f>
        <v>#VALUE!</v>
      </c>
      <c r="AC15" s="158" t="e">
        <f>OR(U15=41,U15=42)</f>
        <v>#VALUE!</v>
      </c>
      <c r="AD15" s="158" t="e">
        <f>OR(U15=31,U15=32,U15=63,U15=64,U15=53,U15=54,)</f>
        <v>#VALUE!</v>
      </c>
      <c r="AE15" s="158" t="e">
        <f>OR(U15=21,U15=22,)</f>
        <v>#VALUE!</v>
      </c>
      <c r="AF15" s="158" t="e">
        <f>OR(U15=11,U15=12,U15=13,U15=23,)</f>
        <v>#VALUE!</v>
      </c>
      <c r="AG15" s="162" t="str">
        <f>IF(COUNTA(E15:F15:H15)&lt;3,"",(IF(AB15=TRUE,$AB$5,IF(AC15=TRUE,$AC$5,IF(AD15=TRUE,$AD$5,IF(AE15=TRUE,$AE$5,IF(AF15=TRUE,$AF$5,"Aucune")))))))</f>
        <v/>
      </c>
      <c r="AH15" s="158" t="e">
        <f>OR(U15=62,U15=52,U15=42)</f>
        <v>#VALUE!</v>
      </c>
      <c r="AI15" s="158" t="e">
        <f>OR(U15=63,U15=53,U15=43,U15=64,U15=54)</f>
        <v>#VALUE!</v>
      </c>
      <c r="AJ15" s="158" t="e">
        <f>OR(U15=61,U15=51,U15=41)</f>
        <v>#VALUE!</v>
      </c>
      <c r="AK15" s="158" t="e">
        <f>OR(U15=44,U15=32,U15=33,U15=34)</f>
        <v>#VALUE!</v>
      </c>
      <c r="AL15" s="158" t="e">
        <f>OR(U15=22,U15=23,U15=24,U15=12,U15=13,U15=14)</f>
        <v>#VALUE!</v>
      </c>
      <c r="AM15" s="162" t="str">
        <f>IF(COUNTA(E15:F15:H15)&lt;3,"",(IF(AH15=TRUE,$AH$5,IF(AI15=TRUE,$AI$5,IF(AJ15=TRUE,$AJ$5,IF(AK15=TRUE,$AK$5,IF(AL15=TRUE,$AL$5,"Aucune")))))))</f>
        <v/>
      </c>
      <c r="AN15" s="158" t="e">
        <f>OR(U15=61,U15=62,U15=63,U15=51,U15=52,U15=53)</f>
        <v>#VALUE!</v>
      </c>
      <c r="AO15" s="158" t="e">
        <f>OR(U15=41,U15=42,U15=43,U15=31,U15=32,U15=33)</f>
        <v>#VALUE!</v>
      </c>
      <c r="AP15" s="158" t="e">
        <f>OR(U15=21,U15=22,U15=23,U15=11,U15=12,U15=13)</f>
        <v>#VALUE!</v>
      </c>
      <c r="AQ15" s="162" t="str">
        <f>IF(COUNTA(E15:F15:H15)&lt;3,"",(IF(AN15=TRUE,$AN$5,IF(AO15=TRUE,$AO$5,IF(AP15=TRUE,$AP$5,"Aucune action requise")))))</f>
        <v/>
      </c>
      <c r="AR15" s="158" t="e">
        <f>OR(U15=61,U15=51,U15=41,U15=31,U15=21)</f>
        <v>#VALUE!</v>
      </c>
      <c r="AS15" s="158" t="e">
        <f>OR(U15=62,U15=52,U15=42,U15=32,U15=22,U15=63,U15=53)</f>
        <v>#VALUE!</v>
      </c>
      <c r="AT15" s="158" t="e">
        <f>OR(U15=43,U15=33,U15=23,U15=34,U15=24)</f>
        <v>#VALUE!</v>
      </c>
      <c r="AU15" s="158" t="e">
        <f>OR(U15=64,U15=54,U15=44)</f>
        <v>#VALUE!</v>
      </c>
      <c r="AV15" s="162" t="str">
        <f>IF(COUNTA(E15:F15:H15)&lt;3,"",(IF(AR15=TRUE,$AR$5,IF(AS15=TRUE,$AS$5,IF(AT15=TRUE,$AT$5,IF(AU15=TRUE,$AU$5,"Aucun"))))))</f>
        <v/>
      </c>
      <c r="AW15" s="163"/>
      <c r="AX15" s="313"/>
      <c r="AY15" s="71"/>
    </row>
    <row r="16" spans="1:51" s="57" customFormat="1" ht="25" customHeight="1" x14ac:dyDescent="0.35">
      <c r="A16" s="56"/>
      <c r="B16" s="447" t="s">
        <v>227</v>
      </c>
      <c r="C16" s="447"/>
      <c r="D16" s="447"/>
      <c r="E16" s="447"/>
      <c r="F16" s="447"/>
      <c r="G16" s="447"/>
      <c r="H16" s="447"/>
      <c r="I16" s="447"/>
      <c r="J16" s="447"/>
      <c r="K16" s="447"/>
      <c r="L16" s="447"/>
      <c r="M16" s="447"/>
      <c r="N16" s="447"/>
      <c r="O16" s="447"/>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47"/>
      <c r="AO16" s="447"/>
      <c r="AP16" s="447"/>
      <c r="AQ16" s="447"/>
      <c r="AR16" s="447"/>
      <c r="AS16" s="447"/>
      <c r="AT16" s="447"/>
      <c r="AU16" s="447"/>
      <c r="AV16" s="447"/>
      <c r="AW16" s="447"/>
      <c r="AX16" s="447"/>
      <c r="AY16" s="447"/>
    </row>
    <row r="17" spans="1:51" ht="114" customHeight="1" x14ac:dyDescent="0.25">
      <c r="B17" s="378" t="s">
        <v>228</v>
      </c>
      <c r="C17" s="386" t="s">
        <v>466</v>
      </c>
      <c r="D17" s="258"/>
      <c r="E17" s="258"/>
      <c r="F17" s="277"/>
      <c r="G17" s="277"/>
      <c r="H17" s="295"/>
      <c r="I17" s="295"/>
      <c r="J17" s="157" t="str">
        <f>S17</f>
        <v/>
      </c>
      <c r="K17" s="158">
        <f>E17*10+F17</f>
        <v>0</v>
      </c>
      <c r="L17" s="158" t="b">
        <f>OR(K17=31)</f>
        <v>0</v>
      </c>
      <c r="M17" s="158" t="b">
        <f>OR(K17=21,K17=32)</f>
        <v>0</v>
      </c>
      <c r="N17" s="158" t="b">
        <f>OR(K17=22,K17=33)</f>
        <v>0</v>
      </c>
      <c r="O17" s="158" t="b">
        <f>OR(K17=11,K17=12)</f>
        <v>0</v>
      </c>
      <c r="P17" s="158" t="b">
        <f>OR(K17=23,K17=34)</f>
        <v>0</v>
      </c>
      <c r="Q17" s="158" t="b">
        <f>OR(K17=13,K17=14,K17=24)</f>
        <v>0</v>
      </c>
      <c r="R17" s="158" t="b">
        <f>OR(K17=1,K17=2,K17=3,K17=4)</f>
        <v>0</v>
      </c>
      <c r="S17" s="159" t="str">
        <f>IF(COUNTA(E17:F17)&lt;2,"",(IF(L17=TRUE,$L$5,IF(M17=TRUE,$M$5,IF(N17=TRUE,$N$5,IF(O17=TRUE,$O$5,IF(P17=TRUE,$P$5,IF(Q17=TRUE,$Q$5,IF(R17=TRUE,$R$5,0)))))))))</f>
        <v/>
      </c>
      <c r="T17" s="160" t="str">
        <f>IF(COUNTA(E17:F17)&lt;2,"",(IF(L17=TRUE,6,IF(M17=TRUE,5,IF(N17=TRUE,4,IF(O17=TRUE,3,IF(P17=TRUE,2,IF(Q17=TRUE,1,IF(R17=TRUE,0,0)))))))))</f>
        <v/>
      </c>
      <c r="U17" s="161" t="e">
        <f>T17*10+H17</f>
        <v>#VALUE!</v>
      </c>
      <c r="V17" s="158" t="e">
        <f>OR(U17=61,U17=62,U17=63)</f>
        <v>#VALUE!</v>
      </c>
      <c r="W17" s="158" t="e">
        <f>OR(U17=51,U17=52)</f>
        <v>#VALUE!</v>
      </c>
      <c r="X17" s="158" t="e">
        <f>OR(U17=31,U17=41,U17=42,U17=53)</f>
        <v>#VALUE!</v>
      </c>
      <c r="Y17" s="158" t="e">
        <f>OR(U17=21,U17=32)</f>
        <v>#VALUE!</v>
      </c>
      <c r="Z17" s="158" t="e">
        <f>AND(V17=FALSE,W17=FALSE,X17=FALSE,Y17=FALSE)</f>
        <v>#VALUE!</v>
      </c>
      <c r="AA17" s="162" t="str">
        <f>IF(COUNTA(E17:F17:H17)&lt;3,"",(IF(V17=TRUE,$V$5,IF(W17=TRUE,$W$5,IF(X17=TRUE,$X$5,IF(Y17=TRUE,$Y$5,"Non"))))))</f>
        <v/>
      </c>
      <c r="AB17" s="158" t="e">
        <f>OR(U17=61,U17=62,U17=51,U17=52)</f>
        <v>#VALUE!</v>
      </c>
      <c r="AC17" s="158" t="e">
        <f>OR(U17=41,U17=42)</f>
        <v>#VALUE!</v>
      </c>
      <c r="AD17" s="158" t="e">
        <f>OR(U17=31,U17=32,U17=63,U17=64,U17=53,U17=54,)</f>
        <v>#VALUE!</v>
      </c>
      <c r="AE17" s="158" t="e">
        <f>OR(U17=21,U17=22,)</f>
        <v>#VALUE!</v>
      </c>
      <c r="AF17" s="158" t="e">
        <f>OR(U17=11,U17=12,U17=13,U17=23,)</f>
        <v>#VALUE!</v>
      </c>
      <c r="AG17" s="162" t="str">
        <f>IF(COUNTA(E17:F17:H17)&lt;3,"",(IF(AB17=TRUE,$AB$5,IF(AC17=TRUE,$AC$5,IF(AD17=TRUE,$AD$5,IF(AE17=TRUE,$AE$5,IF(AF17=TRUE,$AF$5,"Aucune")))))))</f>
        <v/>
      </c>
      <c r="AH17" s="158" t="e">
        <f>OR(U17=62,U17=52,U17=42)</f>
        <v>#VALUE!</v>
      </c>
      <c r="AI17" s="158" t="e">
        <f>OR(U17=63,U17=53,U17=43,U17=64,U17=54)</f>
        <v>#VALUE!</v>
      </c>
      <c r="AJ17" s="158" t="e">
        <f>OR(U17=61,U17=51,U17=41)</f>
        <v>#VALUE!</v>
      </c>
      <c r="AK17" s="158" t="e">
        <f>OR(U17=44,U17=32,U17=33,U17=34)</f>
        <v>#VALUE!</v>
      </c>
      <c r="AL17" s="158" t="e">
        <f>OR(U17=22,U17=23,U17=24,U17=12,U17=13,U17=14)</f>
        <v>#VALUE!</v>
      </c>
      <c r="AM17" s="162" t="str">
        <f>IF(COUNTA(E17:F17:H17)&lt;3,"",(IF(AH17=TRUE,$AH$5,IF(AI17=TRUE,$AI$5,IF(AJ17=TRUE,$AJ$5,IF(AK17=TRUE,$AK$5,IF(AL17=TRUE,$AL$5,"Aucune")))))))</f>
        <v/>
      </c>
      <c r="AN17" s="158" t="e">
        <f>OR(U17=61,U17=62,U17=63,U17=51,U17=52,U17=53)</f>
        <v>#VALUE!</v>
      </c>
      <c r="AO17" s="158" t="e">
        <f>OR(U17=41,U17=42,U17=43,U17=31,U17=32,U17=33)</f>
        <v>#VALUE!</v>
      </c>
      <c r="AP17" s="158" t="e">
        <f>OR(U17=21,U17=22,U17=23,U17=11,U17=12,U17=13)</f>
        <v>#VALUE!</v>
      </c>
      <c r="AQ17" s="162" t="str">
        <f>IF(COUNTA(E17:F17:H17)&lt;3,"",(IF(AN17=TRUE,$AN$5,IF(AO17=TRUE,$AO$5,IF(AP17=TRUE,$AP$5,"Aucune action requise")))))</f>
        <v/>
      </c>
      <c r="AR17" s="158" t="e">
        <f>OR(U17=61,U17=51,U17=41,U17=31,U17=21)</f>
        <v>#VALUE!</v>
      </c>
      <c r="AS17" s="158" t="e">
        <f>OR(U17=62,U17=52,U17=42,U17=32,U17=22,U17=63,U17=53)</f>
        <v>#VALUE!</v>
      </c>
      <c r="AT17" s="158" t="e">
        <f>OR(U17=43,U17=33,U17=23,U17=34,U17=24)</f>
        <v>#VALUE!</v>
      </c>
      <c r="AU17" s="158" t="e">
        <f>OR(U17=64,U17=54,U17=44)</f>
        <v>#VALUE!</v>
      </c>
      <c r="AV17" s="162" t="str">
        <f>IF(COUNTA(E17:F17:H17)&lt;3,"",(IF(AR17=TRUE,$AR$5,IF(AS17=TRUE,$AS$5,IF(AT17=TRUE,$AT$5,IF(AU17=TRUE,$AU$5,"Aucun"))))))</f>
        <v/>
      </c>
      <c r="AW17" s="163"/>
      <c r="AX17" s="313"/>
      <c r="AY17" s="175"/>
    </row>
    <row r="18" spans="1:51" s="57" customFormat="1" ht="25" customHeight="1" x14ac:dyDescent="0.35">
      <c r="A18" s="56"/>
      <c r="B18" s="447" t="s">
        <v>229</v>
      </c>
      <c r="C18" s="447"/>
      <c r="D18" s="447"/>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7"/>
      <c r="AD18" s="447"/>
      <c r="AE18" s="447"/>
      <c r="AF18" s="447"/>
      <c r="AG18" s="447"/>
      <c r="AH18" s="447"/>
      <c r="AI18" s="447"/>
      <c r="AJ18" s="447"/>
      <c r="AK18" s="447"/>
      <c r="AL18" s="447"/>
      <c r="AM18" s="447"/>
      <c r="AN18" s="447"/>
      <c r="AO18" s="447"/>
      <c r="AP18" s="447"/>
      <c r="AQ18" s="447"/>
      <c r="AR18" s="447"/>
      <c r="AS18" s="447"/>
      <c r="AT18" s="447"/>
      <c r="AU18" s="447"/>
      <c r="AV18" s="447"/>
      <c r="AW18" s="447"/>
      <c r="AX18" s="447"/>
      <c r="AY18" s="447"/>
    </row>
    <row r="19" spans="1:51" ht="114" customHeight="1" x14ac:dyDescent="0.25">
      <c r="B19" s="378" t="s">
        <v>230</v>
      </c>
      <c r="C19" s="386" t="s">
        <v>467</v>
      </c>
      <c r="D19" s="258"/>
      <c r="E19" s="258"/>
      <c r="F19" s="277"/>
      <c r="G19" s="277"/>
      <c r="H19" s="295"/>
      <c r="I19" s="295"/>
      <c r="J19" s="157" t="str">
        <f>S19</f>
        <v/>
      </c>
      <c r="K19" s="158">
        <f>E19*10+F19</f>
        <v>0</v>
      </c>
      <c r="L19" s="158" t="b">
        <f>OR(K19=31)</f>
        <v>0</v>
      </c>
      <c r="M19" s="158" t="b">
        <f>OR(K19=21,K19=32)</f>
        <v>0</v>
      </c>
      <c r="N19" s="158" t="b">
        <f>OR(K19=22,K19=33)</f>
        <v>0</v>
      </c>
      <c r="O19" s="158" t="b">
        <f>OR(K19=11,K19=12)</f>
        <v>0</v>
      </c>
      <c r="P19" s="158" t="b">
        <f>OR(K19=23,K19=34)</f>
        <v>0</v>
      </c>
      <c r="Q19" s="158" t="b">
        <f>OR(K19=13,K19=14,K19=24)</f>
        <v>0</v>
      </c>
      <c r="R19" s="158" t="b">
        <f>OR(K19=1,K19=2,K19=3,K19=4)</f>
        <v>0</v>
      </c>
      <c r="S19" s="159" t="str">
        <f>IF(COUNTA(E19:F19)&lt;2,"",(IF(L19=TRUE,$L$5,IF(M19=TRUE,$M$5,IF(N19=TRUE,$N$5,IF(O19=TRUE,$O$5,IF(P19=TRUE,$P$5,IF(Q19=TRUE,$Q$5,IF(R19=TRUE,$R$5,0)))))))))</f>
        <v/>
      </c>
      <c r="T19" s="160" t="str">
        <f>IF(COUNTA(E19:F19)&lt;2,"",(IF(L19=TRUE,6,IF(M19=TRUE,5,IF(N19=TRUE,4,IF(O19=TRUE,3,IF(P19=TRUE,2,IF(Q19=TRUE,1,IF(R19=TRUE,0,0)))))))))</f>
        <v/>
      </c>
      <c r="U19" s="161" t="e">
        <f>T19*10+H19</f>
        <v>#VALUE!</v>
      </c>
      <c r="V19" s="158" t="e">
        <f>OR(U19=61,U19=62,U19=63)</f>
        <v>#VALUE!</v>
      </c>
      <c r="W19" s="158" t="e">
        <f>OR(U19=51,U19=52)</f>
        <v>#VALUE!</v>
      </c>
      <c r="X19" s="158" t="e">
        <f>OR(U19=31,U19=41,U19=42,U19=53)</f>
        <v>#VALUE!</v>
      </c>
      <c r="Y19" s="158" t="e">
        <f>OR(U19=21,U19=32)</f>
        <v>#VALUE!</v>
      </c>
      <c r="Z19" s="158" t="e">
        <f>AND(V19=FALSE,W19=FALSE,X19=FALSE,Y19=FALSE)</f>
        <v>#VALUE!</v>
      </c>
      <c r="AA19" s="162" t="str">
        <f>IF(COUNTA(E19:F19:H19)&lt;3,"",(IF(V19=TRUE,$V$5,IF(W19=TRUE,$W$5,IF(X19=TRUE,$X$5,IF(Y19=TRUE,$Y$5,"Non"))))))</f>
        <v/>
      </c>
      <c r="AB19" s="158" t="e">
        <f>OR(U19=61,U19=62,U19=51,U19=52)</f>
        <v>#VALUE!</v>
      </c>
      <c r="AC19" s="158" t="e">
        <f>OR(U19=41,U19=42)</f>
        <v>#VALUE!</v>
      </c>
      <c r="AD19" s="158" t="e">
        <f>OR(U19=31,U19=32,U19=63,U19=64,U19=53,U19=54,)</f>
        <v>#VALUE!</v>
      </c>
      <c r="AE19" s="158" t="e">
        <f>OR(U19=21,U19=22,)</f>
        <v>#VALUE!</v>
      </c>
      <c r="AF19" s="158" t="e">
        <f>OR(U19=11,U19=12,U19=13,U19=23,)</f>
        <v>#VALUE!</v>
      </c>
      <c r="AG19" s="162" t="str">
        <f>IF(COUNTA(E19:F19:H19)&lt;3,"",(IF(AB19=TRUE,$AB$5,IF(AC19=TRUE,$AC$5,IF(AD19=TRUE,$AD$5,IF(AE19=TRUE,$AE$5,IF(AF19=TRUE,$AF$5,"Aucune")))))))</f>
        <v/>
      </c>
      <c r="AH19" s="158" t="e">
        <f>OR(U19=62,U19=52,U19=42)</f>
        <v>#VALUE!</v>
      </c>
      <c r="AI19" s="158" t="e">
        <f>OR(U19=63,U19=53,U19=43,U19=64,U19=54)</f>
        <v>#VALUE!</v>
      </c>
      <c r="AJ19" s="158" t="e">
        <f>OR(U19=61,U19=51,U19=41)</f>
        <v>#VALUE!</v>
      </c>
      <c r="AK19" s="158" t="e">
        <f>OR(U19=44,U19=32,U19=33,U19=34)</f>
        <v>#VALUE!</v>
      </c>
      <c r="AL19" s="158" t="e">
        <f>OR(U19=22,U19=23,U19=24,U19=12,U19=13,U19=14)</f>
        <v>#VALUE!</v>
      </c>
      <c r="AM19" s="162" t="str">
        <f>IF(COUNTA(E19:F19:H19)&lt;3,"",(IF(AH19=TRUE,$AH$5,IF(AI19=TRUE,$AI$5,IF(AJ19=TRUE,$AJ$5,IF(AK19=TRUE,$AK$5,IF(AL19=TRUE,$AL$5,"Aucune")))))))</f>
        <v/>
      </c>
      <c r="AN19" s="158" t="e">
        <f>OR(U19=61,U19=62,U19=63,U19=51,U19=52,U19=53)</f>
        <v>#VALUE!</v>
      </c>
      <c r="AO19" s="158" t="e">
        <f>OR(U19=41,U19=42,U19=43,U19=31,U19=32,U19=33)</f>
        <v>#VALUE!</v>
      </c>
      <c r="AP19" s="158" t="e">
        <f>OR(U19=21,U19=22,U19=23,U19=11,U19=12,U19=13)</f>
        <v>#VALUE!</v>
      </c>
      <c r="AQ19" s="162" t="str">
        <f>IF(COUNTA(E19:F19:H19)&lt;3,"",(IF(AN19=TRUE,$AN$5,IF(AO19=TRUE,$AO$5,IF(AP19=TRUE,$AP$5,"Aucune action requise")))))</f>
        <v/>
      </c>
      <c r="AR19" s="158" t="e">
        <f>OR(U19=61,U19=51,U19=41,U19=31,U19=21)</f>
        <v>#VALUE!</v>
      </c>
      <c r="AS19" s="158" t="e">
        <f>OR(U19=62,U19=52,U19=42,U19=32,U19=22,U19=63,U19=53)</f>
        <v>#VALUE!</v>
      </c>
      <c r="AT19" s="158" t="e">
        <f>OR(U19=43,U19=33,U19=23,U19=34,U19=24)</f>
        <v>#VALUE!</v>
      </c>
      <c r="AU19" s="158" t="e">
        <f>OR(U19=64,U19=54,U19=44)</f>
        <v>#VALUE!</v>
      </c>
      <c r="AV19" s="162" t="str">
        <f>IF(COUNTA(E19:F19:H19)&lt;3,"",(IF(AR19=TRUE,$AR$5,IF(AS19=TRUE,$AS$5,IF(AT19=TRUE,$AT$5,IF(AU19=TRUE,$AU$5,"Aucun"))))))</f>
        <v/>
      </c>
      <c r="AW19" s="163"/>
      <c r="AX19" s="313"/>
      <c r="AY19" s="174"/>
    </row>
    <row r="20" spans="1:51" ht="114" customHeight="1" x14ac:dyDescent="0.25">
      <c r="B20" s="378" t="s">
        <v>231</v>
      </c>
      <c r="C20" s="386" t="s">
        <v>468</v>
      </c>
      <c r="D20" s="258"/>
      <c r="E20" s="258"/>
      <c r="F20" s="277"/>
      <c r="G20" s="277"/>
      <c r="H20" s="295"/>
      <c r="I20" s="295"/>
      <c r="J20" s="157" t="str">
        <f>S20</f>
        <v/>
      </c>
      <c r="K20" s="158">
        <f>E20*10+F20</f>
        <v>0</v>
      </c>
      <c r="L20" s="158" t="b">
        <f>OR(K20=31)</f>
        <v>0</v>
      </c>
      <c r="M20" s="158" t="b">
        <f>OR(K20=21,K20=32)</f>
        <v>0</v>
      </c>
      <c r="N20" s="158" t="b">
        <f>OR(K20=22,K20=33)</f>
        <v>0</v>
      </c>
      <c r="O20" s="158" t="b">
        <f>OR(K20=11,K20=12)</f>
        <v>0</v>
      </c>
      <c r="P20" s="158" t="b">
        <f>OR(K20=23,K20=34)</f>
        <v>0</v>
      </c>
      <c r="Q20" s="158" t="b">
        <f>OR(K20=13,K20=14,K20=24)</f>
        <v>0</v>
      </c>
      <c r="R20" s="158" t="b">
        <f>OR(K20=1,K20=2,K20=3,K20=4)</f>
        <v>0</v>
      </c>
      <c r="S20" s="159" t="str">
        <f>IF(COUNTA(E20:F20)&lt;2,"",(IF(L20=TRUE,$L$5,IF(M20=TRUE,$M$5,IF(N20=TRUE,$N$5,IF(O20=TRUE,$O$5,IF(P20=TRUE,$P$5,IF(Q20=TRUE,$Q$5,IF(R20=TRUE,$R$5,0)))))))))</f>
        <v/>
      </c>
      <c r="T20" s="160" t="str">
        <f>IF(COUNTA(E20:F20)&lt;2,"",(IF(L20=TRUE,6,IF(M20=TRUE,5,IF(N20=TRUE,4,IF(O20=TRUE,3,IF(P20=TRUE,2,IF(Q20=TRUE,1,IF(R20=TRUE,0,0)))))))))</f>
        <v/>
      </c>
      <c r="U20" s="161" t="e">
        <f>T20*10+H20</f>
        <v>#VALUE!</v>
      </c>
      <c r="V20" s="158" t="e">
        <f>OR(U20=61,U20=62,U20=63)</f>
        <v>#VALUE!</v>
      </c>
      <c r="W20" s="158" t="e">
        <f>OR(U20=51,U20=52)</f>
        <v>#VALUE!</v>
      </c>
      <c r="X20" s="158" t="e">
        <f>OR(U20=31,U20=41,U20=42,U20=53)</f>
        <v>#VALUE!</v>
      </c>
      <c r="Y20" s="158" t="e">
        <f>OR(U20=21,U20=32)</f>
        <v>#VALUE!</v>
      </c>
      <c r="Z20" s="158" t="e">
        <f>AND(V20=FALSE,W20=FALSE,X20=FALSE,Y20=FALSE)</f>
        <v>#VALUE!</v>
      </c>
      <c r="AA20" s="162" t="str">
        <f>IF(COUNTA(E20:F20:H20)&lt;3,"",(IF(V20=TRUE,$V$5,IF(W20=TRUE,$W$5,IF(X20=TRUE,$X$5,IF(Y20=TRUE,$Y$5,"Non"))))))</f>
        <v/>
      </c>
      <c r="AB20" s="158" t="e">
        <f>OR(U20=61,U20=62,U20=51,U20=52)</f>
        <v>#VALUE!</v>
      </c>
      <c r="AC20" s="158" t="e">
        <f>OR(U20=41,U20=42)</f>
        <v>#VALUE!</v>
      </c>
      <c r="AD20" s="158" t="e">
        <f>OR(U20=31,U20=32,U20=63,U20=64,U20=53,U20=54,)</f>
        <v>#VALUE!</v>
      </c>
      <c r="AE20" s="158" t="e">
        <f>OR(U20=21,U20=22,)</f>
        <v>#VALUE!</v>
      </c>
      <c r="AF20" s="158" t="e">
        <f>OR(U20=11,U20=12,U20=13,U20=23,)</f>
        <v>#VALUE!</v>
      </c>
      <c r="AG20" s="162" t="str">
        <f>IF(COUNTA(E20:F20:H20)&lt;3,"",(IF(AB20=TRUE,$AB$5,IF(AC20=TRUE,$AC$5,IF(AD20=TRUE,$AD$5,IF(AE20=TRUE,$AE$5,IF(AF20=TRUE,$AF$5,"Aucune")))))))</f>
        <v/>
      </c>
      <c r="AH20" s="158" t="e">
        <f>OR(U20=62,U20=52,U20=42)</f>
        <v>#VALUE!</v>
      </c>
      <c r="AI20" s="158" t="e">
        <f>OR(U20=63,U20=53,U20=43,U20=64,U20=54)</f>
        <v>#VALUE!</v>
      </c>
      <c r="AJ20" s="158" t="e">
        <f>OR(U20=61,U20=51,U20=41)</f>
        <v>#VALUE!</v>
      </c>
      <c r="AK20" s="158" t="e">
        <f>OR(U20=44,U20=32,U20=33,U20=34)</f>
        <v>#VALUE!</v>
      </c>
      <c r="AL20" s="158" t="e">
        <f>OR(U20=22,U20=23,U20=24,U20=12,U20=13,U20=14)</f>
        <v>#VALUE!</v>
      </c>
      <c r="AM20" s="162" t="str">
        <f>IF(COUNTA(E20:F20:H20)&lt;3,"",(IF(AH20=TRUE,$AH$5,IF(AI20=TRUE,$AI$5,IF(AJ20=TRUE,$AJ$5,IF(AK20=TRUE,$AK$5,IF(AL20=TRUE,$AL$5,"Aucune")))))))</f>
        <v/>
      </c>
      <c r="AN20" s="158" t="e">
        <f>OR(U20=61,U20=62,U20=63,U20=51,U20=52,U20=53)</f>
        <v>#VALUE!</v>
      </c>
      <c r="AO20" s="158" t="e">
        <f>OR(U20=41,U20=42,U20=43,U20=31,U20=32,U20=33)</f>
        <v>#VALUE!</v>
      </c>
      <c r="AP20" s="158" t="e">
        <f>OR(U20=21,U20=22,U20=23,U20=11,U20=12,U20=13)</f>
        <v>#VALUE!</v>
      </c>
      <c r="AQ20" s="162" t="str">
        <f>IF(COUNTA(E20:F20:H20)&lt;3,"",(IF(AN20=TRUE,$AN$5,IF(AO20=TRUE,$AO$5,IF(AP20=TRUE,$AP$5,"Aucune action requise")))))</f>
        <v/>
      </c>
      <c r="AR20" s="158" t="e">
        <f>OR(U20=61,U20=51,U20=41,U20=31,U20=21)</f>
        <v>#VALUE!</v>
      </c>
      <c r="AS20" s="158" t="e">
        <f>OR(U20=62,U20=52,U20=42,U20=32,U20=22,U20=63,U20=53)</f>
        <v>#VALUE!</v>
      </c>
      <c r="AT20" s="158" t="e">
        <f>OR(U20=43,U20=33,U20=23,U20=34,U20=24)</f>
        <v>#VALUE!</v>
      </c>
      <c r="AU20" s="158" t="e">
        <f>OR(U20=64,U20=54,U20=44)</f>
        <v>#VALUE!</v>
      </c>
      <c r="AV20" s="162" t="str">
        <f>IF(COUNTA(E20:F20:H20)&lt;3,"",(IF(AR20=TRUE,$AR$5,IF(AS20=TRUE,$AS$5,IF(AT20=TRUE,$AT$5,IF(AU20=TRUE,$AU$5,"Aucun"))))))</f>
        <v/>
      </c>
      <c r="AW20" s="163"/>
      <c r="AX20" s="313"/>
      <c r="AY20" s="67"/>
    </row>
    <row r="21" spans="1:51" ht="114" customHeight="1" x14ac:dyDescent="0.25">
      <c r="B21" s="378" t="s">
        <v>232</v>
      </c>
      <c r="C21" s="386" t="s">
        <v>469</v>
      </c>
      <c r="D21" s="258"/>
      <c r="E21" s="258"/>
      <c r="F21" s="277"/>
      <c r="G21" s="277"/>
      <c r="H21" s="295"/>
      <c r="I21" s="295"/>
      <c r="J21" s="157" t="str">
        <f>S21</f>
        <v/>
      </c>
      <c r="K21" s="158">
        <f>E21*10+F21</f>
        <v>0</v>
      </c>
      <c r="L21" s="158" t="b">
        <f>OR(K21=31)</f>
        <v>0</v>
      </c>
      <c r="M21" s="158" t="b">
        <f>OR(K21=21,K21=32)</f>
        <v>0</v>
      </c>
      <c r="N21" s="158" t="b">
        <f>OR(K21=22,K21=33)</f>
        <v>0</v>
      </c>
      <c r="O21" s="158" t="b">
        <f>OR(K21=11,K21=12)</f>
        <v>0</v>
      </c>
      <c r="P21" s="158" t="b">
        <f>OR(K21=23,K21=34)</f>
        <v>0</v>
      </c>
      <c r="Q21" s="158" t="b">
        <f>OR(K21=13,K21=14,K21=24)</f>
        <v>0</v>
      </c>
      <c r="R21" s="158" t="b">
        <f>OR(K21=1,K21=2,K21=3,K21=4)</f>
        <v>0</v>
      </c>
      <c r="S21" s="159" t="str">
        <f>IF(COUNTA(E21:F21)&lt;2,"",(IF(L21=TRUE,$L$5,IF(M21=TRUE,$M$5,IF(N21=TRUE,$N$5,IF(O21=TRUE,$O$5,IF(P21=TRUE,$P$5,IF(Q21=TRUE,$Q$5,IF(R21=TRUE,$R$5,0)))))))))</f>
        <v/>
      </c>
      <c r="T21" s="160" t="str">
        <f>IF(COUNTA(E21:F21)&lt;2,"",(IF(L21=TRUE,6,IF(M21=TRUE,5,IF(N21=TRUE,4,IF(O21=TRUE,3,IF(P21=TRUE,2,IF(Q21=TRUE,1,IF(R21=TRUE,0,0)))))))))</f>
        <v/>
      </c>
      <c r="U21" s="161" t="e">
        <f>T21*10+H21</f>
        <v>#VALUE!</v>
      </c>
      <c r="V21" s="158" t="e">
        <f>OR(U21=61,U21=62,U21=63)</f>
        <v>#VALUE!</v>
      </c>
      <c r="W21" s="158" t="e">
        <f>OR(U21=51,U21=52)</f>
        <v>#VALUE!</v>
      </c>
      <c r="X21" s="158" t="e">
        <f>OR(U21=31,U21=41,U21=42,U21=53)</f>
        <v>#VALUE!</v>
      </c>
      <c r="Y21" s="158" t="e">
        <f>OR(U21=21,U21=32)</f>
        <v>#VALUE!</v>
      </c>
      <c r="Z21" s="158" t="e">
        <f>AND(V21=FALSE,W21=FALSE,X21=FALSE,Y21=FALSE)</f>
        <v>#VALUE!</v>
      </c>
      <c r="AA21" s="162" t="str">
        <f>IF(COUNTA(E21:F21:H21)&lt;3,"",(IF(V21=TRUE,$V$5,IF(W21=TRUE,$W$5,IF(X21=TRUE,$X$5,IF(Y21=TRUE,$Y$5,"Non"))))))</f>
        <v/>
      </c>
      <c r="AB21" s="158" t="e">
        <f>OR(U21=61,U21=62,U21=51,U21=52)</f>
        <v>#VALUE!</v>
      </c>
      <c r="AC21" s="158" t="e">
        <f>OR(U21=41,U21=42)</f>
        <v>#VALUE!</v>
      </c>
      <c r="AD21" s="158" t="e">
        <f>OR(U21=31,U21=32,U21=63,U21=64,U21=53,U21=54,)</f>
        <v>#VALUE!</v>
      </c>
      <c r="AE21" s="158" t="e">
        <f>OR(U21=21,U21=22,)</f>
        <v>#VALUE!</v>
      </c>
      <c r="AF21" s="158" t="e">
        <f>OR(U21=11,U21=12,U21=13,U21=23,)</f>
        <v>#VALUE!</v>
      </c>
      <c r="AG21" s="162" t="str">
        <f>IF(COUNTA(E21:F21:H21)&lt;3,"",(IF(AB21=TRUE,$AB$5,IF(AC21=TRUE,$AC$5,IF(AD21=TRUE,$AD$5,IF(AE21=TRUE,$AE$5,IF(AF21=TRUE,$AF$5,"Aucune")))))))</f>
        <v/>
      </c>
      <c r="AH21" s="158" t="e">
        <f>OR(U21=62,U21=52,U21=42)</f>
        <v>#VALUE!</v>
      </c>
      <c r="AI21" s="158" t="e">
        <f>OR(U21=63,U21=53,U21=43,U21=64,U21=54)</f>
        <v>#VALUE!</v>
      </c>
      <c r="AJ21" s="158" t="e">
        <f>OR(U21=61,U21=51,U21=41)</f>
        <v>#VALUE!</v>
      </c>
      <c r="AK21" s="158" t="e">
        <f>OR(U21=44,U21=32,U21=33,U21=34)</f>
        <v>#VALUE!</v>
      </c>
      <c r="AL21" s="158" t="e">
        <f>OR(U21=22,U21=23,U21=24,U21=12,U21=13,U21=14)</f>
        <v>#VALUE!</v>
      </c>
      <c r="AM21" s="162" t="str">
        <f>IF(COUNTA(E21:F21:H21)&lt;3,"",(IF(AH21=TRUE,$AH$5,IF(AI21=TRUE,$AI$5,IF(AJ21=TRUE,$AJ$5,IF(AK21=TRUE,$AK$5,IF(AL21=TRUE,$AL$5,"Aucune")))))))</f>
        <v/>
      </c>
      <c r="AN21" s="158" t="e">
        <f>OR(U21=61,U21=62,U21=63,U21=51,U21=52,U21=53)</f>
        <v>#VALUE!</v>
      </c>
      <c r="AO21" s="158" t="e">
        <f>OR(U21=41,U21=42,U21=43,U21=31,U21=32,U21=33)</f>
        <v>#VALUE!</v>
      </c>
      <c r="AP21" s="158" t="e">
        <f>OR(U21=21,U21=22,U21=23,U21=11,U21=12,U21=13)</f>
        <v>#VALUE!</v>
      </c>
      <c r="AQ21" s="162" t="str">
        <f>IF(COUNTA(E21:F21:H21)&lt;3,"",(IF(AN21=TRUE,$AN$5,IF(AO21=TRUE,$AO$5,IF(AP21=TRUE,$AP$5,"Aucune action requise")))))</f>
        <v/>
      </c>
      <c r="AR21" s="158" t="e">
        <f>OR(U21=61,U21=51,U21=41,U21=31,U21=21)</f>
        <v>#VALUE!</v>
      </c>
      <c r="AS21" s="158" t="e">
        <f>OR(U21=62,U21=52,U21=42,U21=32,U21=22,U21=63,U21=53)</f>
        <v>#VALUE!</v>
      </c>
      <c r="AT21" s="158" t="e">
        <f>OR(U21=43,U21=33,U21=23,U21=34,U21=24)</f>
        <v>#VALUE!</v>
      </c>
      <c r="AU21" s="158" t="e">
        <f>OR(U21=64,U21=54,U21=44)</f>
        <v>#VALUE!</v>
      </c>
      <c r="AV21" s="162" t="str">
        <f>IF(COUNTA(E21:F21:H21)&lt;3,"",(IF(AR21=TRUE,$AR$5,IF(AS21=TRUE,$AS$5,IF(AT21=TRUE,$AT$5,IF(AU21=TRUE,$AU$5,"Aucun"))))))</f>
        <v/>
      </c>
      <c r="AW21" s="163"/>
      <c r="AX21" s="313"/>
      <c r="AY21" s="71"/>
    </row>
    <row r="22" spans="1:51" s="57" customFormat="1" ht="25" customHeight="1" x14ac:dyDescent="0.35">
      <c r="A22" s="56"/>
      <c r="B22" s="447" t="s">
        <v>233</v>
      </c>
      <c r="C22" s="447"/>
      <c r="D22" s="447"/>
      <c r="E22" s="447"/>
      <c r="F22" s="447"/>
      <c r="G22" s="447"/>
      <c r="H22" s="447"/>
      <c r="I22" s="447"/>
      <c r="J22" s="447"/>
      <c r="K22" s="447"/>
      <c r="L22" s="447"/>
      <c r="M22" s="447"/>
      <c r="N22" s="447"/>
      <c r="O22" s="447"/>
      <c r="P22" s="447"/>
      <c r="Q22" s="447"/>
      <c r="R22" s="447"/>
      <c r="S22" s="447"/>
      <c r="T22" s="447"/>
      <c r="U22" s="447"/>
      <c r="V22" s="447"/>
      <c r="W22" s="447"/>
      <c r="X22" s="447"/>
      <c r="Y22" s="447"/>
      <c r="Z22" s="447"/>
      <c r="AA22" s="447"/>
      <c r="AB22" s="447"/>
      <c r="AC22" s="447"/>
      <c r="AD22" s="447"/>
      <c r="AE22" s="447"/>
      <c r="AF22" s="447"/>
      <c r="AG22" s="447"/>
      <c r="AH22" s="447"/>
      <c r="AI22" s="447"/>
      <c r="AJ22" s="447"/>
      <c r="AK22" s="447"/>
      <c r="AL22" s="447"/>
      <c r="AM22" s="447"/>
      <c r="AN22" s="447"/>
      <c r="AO22" s="447"/>
      <c r="AP22" s="447"/>
      <c r="AQ22" s="447"/>
      <c r="AR22" s="447"/>
      <c r="AS22" s="447"/>
      <c r="AT22" s="447"/>
      <c r="AU22" s="447"/>
      <c r="AV22" s="447"/>
      <c r="AW22" s="447"/>
      <c r="AX22" s="447"/>
      <c r="AY22" s="447"/>
    </row>
    <row r="23" spans="1:51" ht="25" customHeight="1" x14ac:dyDescent="0.25">
      <c r="B23" s="445" t="s">
        <v>234</v>
      </c>
      <c r="C23" s="445"/>
      <c r="D23" s="445"/>
      <c r="E23" s="445"/>
      <c r="F23" s="445"/>
      <c r="G23" s="445"/>
      <c r="H23" s="445"/>
      <c r="I23" s="445"/>
      <c r="J23" s="445"/>
      <c r="K23" s="445"/>
      <c r="L23" s="445"/>
      <c r="M23" s="445"/>
      <c r="N23" s="445"/>
      <c r="O23" s="445"/>
      <c r="P23" s="445"/>
      <c r="Q23" s="445"/>
      <c r="R23" s="445"/>
      <c r="S23" s="445"/>
      <c r="T23" s="445"/>
      <c r="U23" s="445"/>
      <c r="V23" s="445"/>
      <c r="W23" s="445"/>
      <c r="X23" s="445"/>
      <c r="Y23" s="445"/>
      <c r="Z23" s="445"/>
      <c r="AA23" s="445"/>
      <c r="AB23" s="445"/>
      <c r="AC23" s="445"/>
      <c r="AD23" s="445"/>
      <c r="AE23" s="445"/>
      <c r="AF23" s="445"/>
      <c r="AG23" s="445"/>
      <c r="AH23" s="445"/>
      <c r="AI23" s="445"/>
      <c r="AJ23" s="445"/>
      <c r="AK23" s="445"/>
      <c r="AL23" s="445"/>
      <c r="AM23" s="445"/>
      <c r="AN23" s="445"/>
      <c r="AO23" s="445"/>
      <c r="AP23" s="445"/>
      <c r="AQ23" s="445"/>
      <c r="AR23" s="445"/>
      <c r="AS23" s="445"/>
      <c r="AT23" s="445"/>
      <c r="AU23" s="445"/>
      <c r="AV23" s="445"/>
      <c r="AW23" s="445"/>
      <c r="AX23" s="445"/>
      <c r="AY23" s="445"/>
    </row>
    <row r="24" spans="1:51" ht="114" customHeight="1" x14ac:dyDescent="0.25">
      <c r="B24" s="378" t="s">
        <v>235</v>
      </c>
      <c r="C24" s="386" t="s">
        <v>470</v>
      </c>
      <c r="D24" s="258"/>
      <c r="E24" s="258"/>
      <c r="F24" s="277"/>
      <c r="G24" s="277"/>
      <c r="H24" s="295"/>
      <c r="I24" s="295"/>
      <c r="J24" s="157" t="str">
        <f>S24</f>
        <v/>
      </c>
      <c r="K24" s="158">
        <f>E24*10+F24</f>
        <v>0</v>
      </c>
      <c r="L24" s="158" t="b">
        <f>OR(K24=31)</f>
        <v>0</v>
      </c>
      <c r="M24" s="158" t="b">
        <f>OR(K24=21,K24=32)</f>
        <v>0</v>
      </c>
      <c r="N24" s="158" t="b">
        <f>OR(K24=22,K24=33)</f>
        <v>0</v>
      </c>
      <c r="O24" s="158" t="b">
        <f>OR(K24=11,K24=12)</f>
        <v>0</v>
      </c>
      <c r="P24" s="158" t="b">
        <f>OR(K24=23,K24=34)</f>
        <v>0</v>
      </c>
      <c r="Q24" s="158" t="b">
        <f>OR(K24=13,K24=14,K24=24)</f>
        <v>0</v>
      </c>
      <c r="R24" s="158" t="b">
        <f>OR(K24=1,K24=2,K24=3,K24=4)</f>
        <v>0</v>
      </c>
      <c r="S24" s="159" t="str">
        <f>IF(COUNTA(E24:F24)&lt;2,"",(IF(L24=TRUE,$L$5,IF(M24=TRUE,$M$5,IF(N24=TRUE,$N$5,IF(O24=TRUE,$O$5,IF(P24=TRUE,$P$5,IF(Q24=TRUE,$Q$5,IF(R24=TRUE,$R$5,0)))))))))</f>
        <v/>
      </c>
      <c r="T24" s="160" t="str">
        <f>IF(COUNTA(E24:F24)&lt;2,"",(IF(L24=TRUE,6,IF(M24=TRUE,5,IF(N24=TRUE,4,IF(O24=TRUE,3,IF(P24=TRUE,2,IF(Q24=TRUE,1,IF(R24=TRUE,0,0)))))))))</f>
        <v/>
      </c>
      <c r="U24" s="161" t="e">
        <f>T24*10+H24</f>
        <v>#VALUE!</v>
      </c>
      <c r="V24" s="158" t="e">
        <f>OR(U24=61,U24=62,U24=63)</f>
        <v>#VALUE!</v>
      </c>
      <c r="W24" s="158" t="e">
        <f>OR(U24=51,U24=52)</f>
        <v>#VALUE!</v>
      </c>
      <c r="X24" s="158" t="e">
        <f>OR(U24=31,U24=41,U24=42,U24=53)</f>
        <v>#VALUE!</v>
      </c>
      <c r="Y24" s="158" t="e">
        <f>OR(U24=21,U24=32)</f>
        <v>#VALUE!</v>
      </c>
      <c r="Z24" s="158" t="e">
        <f>AND(V24=FALSE,W24=FALSE,X24=FALSE,Y24=FALSE)</f>
        <v>#VALUE!</v>
      </c>
      <c r="AA24" s="162" t="str">
        <f>IF(COUNTA(E24:F24:H24)&lt;3,"",(IF(V24=TRUE,$V$5,IF(W24=TRUE,$W$5,IF(X24=TRUE,$X$5,IF(Y24=TRUE,$Y$5,"Non"))))))</f>
        <v/>
      </c>
      <c r="AB24" s="158" t="e">
        <f>OR(U24=61,U24=62,U24=51,U24=52)</f>
        <v>#VALUE!</v>
      </c>
      <c r="AC24" s="158" t="e">
        <f>OR(U24=41,U24=42)</f>
        <v>#VALUE!</v>
      </c>
      <c r="AD24" s="158" t="e">
        <f>OR(U24=31,U24=32,U24=63,U24=64,U24=53,U24=54,)</f>
        <v>#VALUE!</v>
      </c>
      <c r="AE24" s="158" t="e">
        <f>OR(U24=21,U24=22,)</f>
        <v>#VALUE!</v>
      </c>
      <c r="AF24" s="158" t="e">
        <f>OR(U24=11,U24=12,U24=13,U24=23,)</f>
        <v>#VALUE!</v>
      </c>
      <c r="AG24" s="162" t="str">
        <f>IF(COUNTA(E24:F24:H24)&lt;3,"",(IF(AB24=TRUE,$AB$5,IF(AC24=TRUE,$AC$5,IF(AD24=TRUE,$AD$5,IF(AE24=TRUE,$AE$5,IF(AF24=TRUE,$AF$5,"Aucune")))))))</f>
        <v/>
      </c>
      <c r="AH24" s="158" t="e">
        <f>OR(U24=62,U24=52,U24=42)</f>
        <v>#VALUE!</v>
      </c>
      <c r="AI24" s="158" t="e">
        <f>OR(U24=63,U24=53,U24=43,U24=64,U24=54)</f>
        <v>#VALUE!</v>
      </c>
      <c r="AJ24" s="158" t="e">
        <f>OR(U24=61,U24=51,U24=41)</f>
        <v>#VALUE!</v>
      </c>
      <c r="AK24" s="158" t="e">
        <f>OR(U24=44,U24=32,U24=33,U24=34)</f>
        <v>#VALUE!</v>
      </c>
      <c r="AL24" s="158" t="e">
        <f>OR(U24=22,U24=23,U24=24,U24=12,U24=13,U24=14)</f>
        <v>#VALUE!</v>
      </c>
      <c r="AM24" s="162" t="str">
        <f>IF(COUNTA(E24:F24:H24)&lt;3,"",(IF(AH24=TRUE,$AH$5,IF(AI24=TRUE,$AI$5,IF(AJ24=TRUE,$AJ$5,IF(AK24=TRUE,$AK$5,IF(AL24=TRUE,$AL$5,"Aucune")))))))</f>
        <v/>
      </c>
      <c r="AN24" s="158" t="e">
        <f>OR(U24=61,U24=62,U24=63,U24=51,U24=52,U24=53)</f>
        <v>#VALUE!</v>
      </c>
      <c r="AO24" s="158" t="e">
        <f>OR(U24=41,U24=42,U24=43,U24=31,U24=32,U24=33)</f>
        <v>#VALUE!</v>
      </c>
      <c r="AP24" s="158" t="e">
        <f>OR(U24=21,U24=22,U24=23,U24=11,U24=12,U24=13)</f>
        <v>#VALUE!</v>
      </c>
      <c r="AQ24" s="162" t="str">
        <f>IF(COUNTA(E24:F24:H24)&lt;3,"",(IF(AN24=TRUE,$AN$5,IF(AO24=TRUE,$AO$5,IF(AP24=TRUE,$AP$5,"Aucune action requise")))))</f>
        <v/>
      </c>
      <c r="AR24" s="158" t="e">
        <f>OR(U24=61,U24=51,U24=41,U24=31,U24=21)</f>
        <v>#VALUE!</v>
      </c>
      <c r="AS24" s="158" t="e">
        <f>OR(U24=62,U24=52,U24=42,U24=32,U24=22,U24=63,U24=53)</f>
        <v>#VALUE!</v>
      </c>
      <c r="AT24" s="158" t="e">
        <f>OR(U24=43,U24=33,U24=23,U24=34,U24=24)</f>
        <v>#VALUE!</v>
      </c>
      <c r="AU24" s="158" t="e">
        <f>OR(U24=64,U24=54,U24=44)</f>
        <v>#VALUE!</v>
      </c>
      <c r="AV24" s="162" t="str">
        <f>IF(COUNTA(E24:F24:H24)&lt;3,"",(IF(AR24=TRUE,$AR$5,IF(AS24=TRUE,$AS$5,IF(AT24=TRUE,$AT$5,IF(AU24=TRUE,$AU$5,"Aucun"))))))</f>
        <v/>
      </c>
      <c r="AW24" s="163"/>
      <c r="AX24" s="313"/>
      <c r="AY24" s="174"/>
    </row>
    <row r="25" spans="1:51" ht="114" customHeight="1" x14ac:dyDescent="0.25">
      <c r="B25" s="378" t="s">
        <v>236</v>
      </c>
      <c r="C25" s="386" t="s">
        <v>471</v>
      </c>
      <c r="D25" s="258"/>
      <c r="E25" s="258"/>
      <c r="F25" s="277"/>
      <c r="G25" s="277"/>
      <c r="H25" s="295"/>
      <c r="I25" s="295"/>
      <c r="J25" s="157" t="str">
        <f>S25</f>
        <v/>
      </c>
      <c r="K25" s="158">
        <f>E25*10+F25</f>
        <v>0</v>
      </c>
      <c r="L25" s="158" t="b">
        <f>OR(K25=31)</f>
        <v>0</v>
      </c>
      <c r="M25" s="158" t="b">
        <f>OR(K25=21,K25=32)</f>
        <v>0</v>
      </c>
      <c r="N25" s="158" t="b">
        <f>OR(K25=22,K25=33)</f>
        <v>0</v>
      </c>
      <c r="O25" s="158" t="b">
        <f>OR(K25=11,K25=12)</f>
        <v>0</v>
      </c>
      <c r="P25" s="158" t="b">
        <f>OR(K25=23,K25=34)</f>
        <v>0</v>
      </c>
      <c r="Q25" s="158" t="b">
        <f>OR(K25=13,K25=14,K25=24)</f>
        <v>0</v>
      </c>
      <c r="R25" s="158" t="b">
        <f>OR(K25=1,K25=2,K25=3,K25=4)</f>
        <v>0</v>
      </c>
      <c r="S25" s="159" t="str">
        <f>IF(COUNTA(E25:F25)&lt;2,"",(IF(L25=TRUE,$L$5,IF(M25=TRUE,$M$5,IF(N25=TRUE,$N$5,IF(O25=TRUE,$O$5,IF(P25=TRUE,$P$5,IF(Q25=TRUE,$Q$5,IF(R25=TRUE,$R$5,0)))))))))</f>
        <v/>
      </c>
      <c r="T25" s="160" t="str">
        <f>IF(COUNTA(E25:F25)&lt;2,"",(IF(L25=TRUE,6,IF(M25=TRUE,5,IF(N25=TRUE,4,IF(O25=TRUE,3,IF(P25=TRUE,2,IF(Q25=TRUE,1,IF(R25=TRUE,0,0)))))))))</f>
        <v/>
      </c>
      <c r="U25" s="161" t="e">
        <f>T25*10+H25</f>
        <v>#VALUE!</v>
      </c>
      <c r="V25" s="158" t="e">
        <f>OR(U25=61,U25=62,U25=63)</f>
        <v>#VALUE!</v>
      </c>
      <c r="W25" s="158" t="e">
        <f>OR(U25=51,U25=52)</f>
        <v>#VALUE!</v>
      </c>
      <c r="X25" s="158" t="e">
        <f>OR(U25=31,U25=41,U25=42,U25=53)</f>
        <v>#VALUE!</v>
      </c>
      <c r="Y25" s="158" t="e">
        <f>OR(U25=21,U25=32)</f>
        <v>#VALUE!</v>
      </c>
      <c r="Z25" s="158" t="e">
        <f>AND(V25=FALSE,W25=FALSE,X25=FALSE,Y25=FALSE)</f>
        <v>#VALUE!</v>
      </c>
      <c r="AA25" s="162" t="str">
        <f>IF(COUNTA(E25:F25:H25)&lt;3,"",(IF(V25=TRUE,$V$5,IF(W25=TRUE,$W$5,IF(X25=TRUE,$X$5,IF(Y25=TRUE,$Y$5,"Non"))))))</f>
        <v/>
      </c>
      <c r="AB25" s="158" t="e">
        <f>OR(U25=61,U25=62,U25=51,U25=52)</f>
        <v>#VALUE!</v>
      </c>
      <c r="AC25" s="158" t="e">
        <f>OR(U25=41,U25=42)</f>
        <v>#VALUE!</v>
      </c>
      <c r="AD25" s="158" t="e">
        <f>OR(U25=31,U25=32,U25=63,U25=64,U25=53,U25=54,)</f>
        <v>#VALUE!</v>
      </c>
      <c r="AE25" s="158" t="e">
        <f>OR(U25=21,U25=22,)</f>
        <v>#VALUE!</v>
      </c>
      <c r="AF25" s="158" t="e">
        <f>OR(U25=11,U25=12,U25=13,U25=23,)</f>
        <v>#VALUE!</v>
      </c>
      <c r="AG25" s="162" t="str">
        <f>IF(COUNTA(E25:F25:H25)&lt;3,"",(IF(AB25=TRUE,$AB$5,IF(AC25=TRUE,$AC$5,IF(AD25=TRUE,$AD$5,IF(AE25=TRUE,$AE$5,IF(AF25=TRUE,$AF$5,"Aucune")))))))</f>
        <v/>
      </c>
      <c r="AH25" s="158" t="e">
        <f>OR(U25=62,U25=52,U25=42)</f>
        <v>#VALUE!</v>
      </c>
      <c r="AI25" s="158" t="e">
        <f>OR(U25=63,U25=53,U25=43,U25=64,U25=54)</f>
        <v>#VALUE!</v>
      </c>
      <c r="AJ25" s="158" t="e">
        <f>OR(U25=61,U25=51,U25=41)</f>
        <v>#VALUE!</v>
      </c>
      <c r="AK25" s="158" t="e">
        <f>OR(U25=44,U25=32,U25=33,U25=34)</f>
        <v>#VALUE!</v>
      </c>
      <c r="AL25" s="158" t="e">
        <f>OR(U25=22,U25=23,U25=24,U25=12,U25=13,U25=14)</f>
        <v>#VALUE!</v>
      </c>
      <c r="AM25" s="162" t="str">
        <f>IF(COUNTA(E25:F25:H25)&lt;3,"",(IF(AH25=TRUE,$AH$5,IF(AI25=TRUE,$AI$5,IF(AJ25=TRUE,$AJ$5,IF(AK25=TRUE,$AK$5,IF(AL25=TRUE,$AL$5,"Aucune")))))))</f>
        <v/>
      </c>
      <c r="AN25" s="158" t="e">
        <f>OR(U25=61,U25=62,U25=63,U25=51,U25=52,U25=53)</f>
        <v>#VALUE!</v>
      </c>
      <c r="AO25" s="158" t="e">
        <f>OR(U25=41,U25=42,U25=43,U25=31,U25=32,U25=33)</f>
        <v>#VALUE!</v>
      </c>
      <c r="AP25" s="158" t="e">
        <f>OR(U25=21,U25=22,U25=23,U25=11,U25=12,U25=13)</f>
        <v>#VALUE!</v>
      </c>
      <c r="AQ25" s="162" t="str">
        <f>IF(COUNTA(E25:F25:H25)&lt;3,"",(IF(AN25=TRUE,$AN$5,IF(AO25=TRUE,$AO$5,IF(AP25=TRUE,$AP$5,"Aucune action requise")))))</f>
        <v/>
      </c>
      <c r="AR25" s="158" t="e">
        <f>OR(U25=61,U25=51,U25=41,U25=31,U25=21)</f>
        <v>#VALUE!</v>
      </c>
      <c r="AS25" s="158" t="e">
        <f>OR(U25=62,U25=52,U25=42,U25=32,U25=22,U25=63,U25=53)</f>
        <v>#VALUE!</v>
      </c>
      <c r="AT25" s="158" t="e">
        <f>OR(U25=43,U25=33,U25=23,U25=34,U25=24)</f>
        <v>#VALUE!</v>
      </c>
      <c r="AU25" s="158" t="e">
        <f>OR(U25=64,U25=54,U25=44)</f>
        <v>#VALUE!</v>
      </c>
      <c r="AV25" s="162" t="str">
        <f>IF(COUNTA(E25:F25:H25)&lt;3,"",(IF(AR25=TRUE,$AR$5,IF(AS25=TRUE,$AS$5,IF(AT25=TRUE,$AT$5,IF(AU25=TRUE,$AU$5,"Aucun"))))))</f>
        <v/>
      </c>
      <c r="AW25" s="163"/>
      <c r="AX25" s="313"/>
      <c r="AY25" s="67"/>
    </row>
    <row r="26" spans="1:51" ht="114" customHeight="1" x14ac:dyDescent="0.25">
      <c r="B26" s="378" t="s">
        <v>237</v>
      </c>
      <c r="C26" s="386" t="s">
        <v>472</v>
      </c>
      <c r="D26" s="258"/>
      <c r="E26" s="258"/>
      <c r="F26" s="277"/>
      <c r="G26" s="277"/>
      <c r="H26" s="295"/>
      <c r="I26" s="295"/>
      <c r="J26" s="157" t="str">
        <f>S26</f>
        <v/>
      </c>
      <c r="K26" s="158">
        <f>E26*10+F26</f>
        <v>0</v>
      </c>
      <c r="L26" s="158" t="b">
        <f>OR(K26=31)</f>
        <v>0</v>
      </c>
      <c r="M26" s="158" t="b">
        <f>OR(K26=21,K26=32)</f>
        <v>0</v>
      </c>
      <c r="N26" s="158" t="b">
        <f>OR(K26=22,K26=33)</f>
        <v>0</v>
      </c>
      <c r="O26" s="158" t="b">
        <f>OR(K26=11,K26=12)</f>
        <v>0</v>
      </c>
      <c r="P26" s="158" t="b">
        <f>OR(K26=23,K26=34)</f>
        <v>0</v>
      </c>
      <c r="Q26" s="158" t="b">
        <f>OR(K26=13,K26=14,K26=24)</f>
        <v>0</v>
      </c>
      <c r="R26" s="158" t="b">
        <f>OR(K26=1,K26=2,K26=3,K26=4)</f>
        <v>0</v>
      </c>
      <c r="S26" s="159" t="str">
        <f>IF(COUNTA(E26:F26)&lt;2,"",(IF(L26=TRUE,$L$5,IF(M26=TRUE,$M$5,IF(N26=TRUE,$N$5,IF(O26=TRUE,$O$5,IF(P26=TRUE,$P$5,IF(Q26=TRUE,$Q$5,IF(R26=TRUE,$R$5,0)))))))))</f>
        <v/>
      </c>
      <c r="T26" s="160" t="str">
        <f>IF(COUNTA(E26:F26)&lt;2,"",(IF(L26=TRUE,6,IF(M26=TRUE,5,IF(N26=TRUE,4,IF(O26=TRUE,3,IF(P26=TRUE,2,IF(Q26=TRUE,1,IF(R26=TRUE,0,0)))))))))</f>
        <v/>
      </c>
      <c r="U26" s="161" t="e">
        <f>T26*10+H26</f>
        <v>#VALUE!</v>
      </c>
      <c r="V26" s="158" t="e">
        <f>OR(U26=61,U26=62,U26=63)</f>
        <v>#VALUE!</v>
      </c>
      <c r="W26" s="158" t="e">
        <f>OR(U26=51,U26=52)</f>
        <v>#VALUE!</v>
      </c>
      <c r="X26" s="158" t="e">
        <f>OR(U26=31,U26=41,U26=42,U26=53)</f>
        <v>#VALUE!</v>
      </c>
      <c r="Y26" s="158" t="e">
        <f>OR(U26=21,U26=32)</f>
        <v>#VALUE!</v>
      </c>
      <c r="Z26" s="158" t="e">
        <f>AND(V26=FALSE,W26=FALSE,X26=FALSE,Y26=FALSE)</f>
        <v>#VALUE!</v>
      </c>
      <c r="AA26" s="162" t="str">
        <f>IF(COUNTA(E26:F26:H26)&lt;3,"",(IF(V26=TRUE,$V$5,IF(W26=TRUE,$W$5,IF(X26=TRUE,$X$5,IF(Y26=TRUE,$Y$5,"Non"))))))</f>
        <v/>
      </c>
      <c r="AB26" s="158" t="e">
        <f>OR(U26=61,U26=62,U26=51,U26=52)</f>
        <v>#VALUE!</v>
      </c>
      <c r="AC26" s="158" t="e">
        <f>OR(U26=41,U26=42)</f>
        <v>#VALUE!</v>
      </c>
      <c r="AD26" s="158" t="e">
        <f>OR(U26=31,U26=32,U26=63,U26=64,U26=53,U26=54,)</f>
        <v>#VALUE!</v>
      </c>
      <c r="AE26" s="158" t="e">
        <f>OR(U26=21,U26=22,)</f>
        <v>#VALUE!</v>
      </c>
      <c r="AF26" s="158" t="e">
        <f>OR(U26=11,U26=12,U26=13,U26=23,)</f>
        <v>#VALUE!</v>
      </c>
      <c r="AG26" s="162" t="str">
        <f>IF(COUNTA(E26:F26:H26)&lt;3,"",(IF(AB26=TRUE,$AB$5,IF(AC26=TRUE,$AC$5,IF(AD26=TRUE,$AD$5,IF(AE26=TRUE,$AE$5,IF(AF26=TRUE,$AF$5,"Aucune")))))))</f>
        <v/>
      </c>
      <c r="AH26" s="158" t="e">
        <f>OR(U26=62,U26=52,U26=42)</f>
        <v>#VALUE!</v>
      </c>
      <c r="AI26" s="158" t="e">
        <f>OR(U26=63,U26=53,U26=43,U26=64,U26=54)</f>
        <v>#VALUE!</v>
      </c>
      <c r="AJ26" s="158" t="e">
        <f>OR(U26=61,U26=51,U26=41)</f>
        <v>#VALUE!</v>
      </c>
      <c r="AK26" s="158" t="e">
        <f>OR(U26=44,U26=32,U26=33,U26=34)</f>
        <v>#VALUE!</v>
      </c>
      <c r="AL26" s="158" t="e">
        <f>OR(U26=22,U26=23,U26=24,U26=12,U26=13,U26=14)</f>
        <v>#VALUE!</v>
      </c>
      <c r="AM26" s="162" t="str">
        <f>IF(COUNTA(E26:F26:H26)&lt;3,"",(IF(AH26=TRUE,$AH$5,IF(AI26=TRUE,$AI$5,IF(AJ26=TRUE,$AJ$5,IF(AK26=TRUE,$AK$5,IF(AL26=TRUE,$AL$5,"Aucune")))))))</f>
        <v/>
      </c>
      <c r="AN26" s="158" t="e">
        <f>OR(U26=61,U26=62,U26=63,U26=51,U26=52,U26=53)</f>
        <v>#VALUE!</v>
      </c>
      <c r="AO26" s="158" t="e">
        <f>OR(U26=41,U26=42,U26=43,U26=31,U26=32,U26=33)</f>
        <v>#VALUE!</v>
      </c>
      <c r="AP26" s="158" t="e">
        <f>OR(U26=21,U26=22,U26=23,U26=11,U26=12,U26=13)</f>
        <v>#VALUE!</v>
      </c>
      <c r="AQ26" s="162" t="str">
        <f>IF(COUNTA(E26:F26:H26)&lt;3,"",(IF(AN26=TRUE,$AN$5,IF(AO26=TRUE,$AO$5,IF(AP26=TRUE,$AP$5,"Aucune action requise")))))</f>
        <v/>
      </c>
      <c r="AR26" s="158" t="e">
        <f>OR(U26=61,U26=51,U26=41,U26=31,U26=21)</f>
        <v>#VALUE!</v>
      </c>
      <c r="AS26" s="158" t="e">
        <f>OR(U26=62,U26=52,U26=42,U26=32,U26=22,U26=63,U26=53)</f>
        <v>#VALUE!</v>
      </c>
      <c r="AT26" s="158" t="e">
        <f>OR(U26=43,U26=33,U26=23,U26=34,U26=24)</f>
        <v>#VALUE!</v>
      </c>
      <c r="AU26" s="158" t="e">
        <f>OR(U26=64,U26=54,U26=44)</f>
        <v>#VALUE!</v>
      </c>
      <c r="AV26" s="162" t="str">
        <f>IF(COUNTA(E26:F26:H26)&lt;3,"",(IF(AR26=TRUE,$AR$5,IF(AS26=TRUE,$AS$5,IF(AT26=TRUE,$AT$5,IF(AU26=TRUE,$AU$5,"Aucun"))))))</f>
        <v/>
      </c>
      <c r="AW26" s="163"/>
      <c r="AX26" s="313"/>
      <c r="AY26" s="71"/>
    </row>
    <row r="27" spans="1:51" ht="25" customHeight="1" x14ac:dyDescent="0.25">
      <c r="B27" s="445" t="s">
        <v>238</v>
      </c>
      <c r="C27" s="445"/>
      <c r="D27" s="445"/>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row>
    <row r="28" spans="1:51" ht="114" customHeight="1" x14ac:dyDescent="0.25">
      <c r="B28" s="378" t="s">
        <v>239</v>
      </c>
      <c r="C28" s="386" t="s">
        <v>473</v>
      </c>
      <c r="D28" s="258"/>
      <c r="E28" s="258"/>
      <c r="F28" s="277"/>
      <c r="G28" s="277"/>
      <c r="H28" s="295"/>
      <c r="I28" s="295"/>
      <c r="J28" s="157" t="str">
        <f>S28</f>
        <v/>
      </c>
      <c r="K28" s="158">
        <f>E28*10+F28</f>
        <v>0</v>
      </c>
      <c r="L28" s="158" t="b">
        <f>OR(K28=31)</f>
        <v>0</v>
      </c>
      <c r="M28" s="158" t="b">
        <f>OR(K28=21,K28=32)</f>
        <v>0</v>
      </c>
      <c r="N28" s="158" t="b">
        <f>OR(K28=22,K28=33)</f>
        <v>0</v>
      </c>
      <c r="O28" s="158" t="b">
        <f>OR(K28=11,K28=12)</f>
        <v>0</v>
      </c>
      <c r="P28" s="158" t="b">
        <f>OR(K28=23,K28=34)</f>
        <v>0</v>
      </c>
      <c r="Q28" s="158" t="b">
        <f>OR(K28=13,K28=14,K28=24)</f>
        <v>0</v>
      </c>
      <c r="R28" s="158" t="b">
        <f>OR(K28=1,K28=2,K28=3,K28=4)</f>
        <v>0</v>
      </c>
      <c r="S28" s="159" t="str">
        <f>IF(COUNTA(E28:F28)&lt;2,"",(IF(L28=TRUE,$L$5,IF(M28=TRUE,$M$5,IF(N28=TRUE,$N$5,IF(O28=TRUE,$O$5,IF(P28=TRUE,$P$5,IF(Q28=TRUE,$Q$5,IF(R28=TRUE,$R$5,0)))))))))</f>
        <v/>
      </c>
      <c r="T28" s="160" t="str">
        <f>IF(COUNTA(E28:F28)&lt;2,"",(IF(L28=TRUE,6,IF(M28=TRUE,5,IF(N28=TRUE,4,IF(O28=TRUE,3,IF(P28=TRUE,2,IF(Q28=TRUE,1,IF(R28=TRUE,0,0)))))))))</f>
        <v/>
      </c>
      <c r="U28" s="161" t="e">
        <f>T28*10+H28</f>
        <v>#VALUE!</v>
      </c>
      <c r="V28" s="158" t="e">
        <f>OR(U28=61,U28=62,U28=63)</f>
        <v>#VALUE!</v>
      </c>
      <c r="W28" s="158" t="e">
        <f>OR(U28=51,U28=52)</f>
        <v>#VALUE!</v>
      </c>
      <c r="X28" s="158" t="e">
        <f>OR(U28=31,U28=41,U28=42,U28=53)</f>
        <v>#VALUE!</v>
      </c>
      <c r="Y28" s="158" t="e">
        <f>OR(U28=21,U28=32)</f>
        <v>#VALUE!</v>
      </c>
      <c r="Z28" s="158" t="e">
        <f>AND(V28=FALSE,W28=FALSE,X28=FALSE,Y28=FALSE)</f>
        <v>#VALUE!</v>
      </c>
      <c r="AA28" s="162" t="str">
        <f>IF(COUNTA(E28:F28:H28)&lt;3,"",(IF(V28=TRUE,$V$5,IF(W28=TRUE,$W$5,IF(X28=TRUE,$X$5,IF(Y28=TRUE,$Y$5,"Non"))))))</f>
        <v/>
      </c>
      <c r="AB28" s="158" t="e">
        <f>OR(U28=61,U28=62,U28=51,U28=52)</f>
        <v>#VALUE!</v>
      </c>
      <c r="AC28" s="158" t="e">
        <f>OR(U28=41,U28=42)</f>
        <v>#VALUE!</v>
      </c>
      <c r="AD28" s="158" t="e">
        <f>OR(U28=31,U28=32,U28=63,U28=64,U28=53,U28=54,)</f>
        <v>#VALUE!</v>
      </c>
      <c r="AE28" s="158" t="e">
        <f>OR(U28=21,U28=22,)</f>
        <v>#VALUE!</v>
      </c>
      <c r="AF28" s="158" t="e">
        <f>OR(U28=11,U28=12,U28=13,U28=23,)</f>
        <v>#VALUE!</v>
      </c>
      <c r="AG28" s="162" t="str">
        <f>IF(COUNTA(E28:F28:H28)&lt;3,"",(IF(AB28=TRUE,$AB$5,IF(AC28=TRUE,$AC$5,IF(AD28=TRUE,$AD$5,IF(AE28=TRUE,$AE$5,IF(AF28=TRUE,$AF$5,"Aucune")))))))</f>
        <v/>
      </c>
      <c r="AH28" s="158" t="e">
        <f>OR(U28=62,U28=52,U28=42)</f>
        <v>#VALUE!</v>
      </c>
      <c r="AI28" s="158" t="e">
        <f>OR(U28=63,U28=53,U28=43,U28=64,U28=54)</f>
        <v>#VALUE!</v>
      </c>
      <c r="AJ28" s="158" t="e">
        <f>OR(U28=61,U28=51,U28=41)</f>
        <v>#VALUE!</v>
      </c>
      <c r="AK28" s="158" t="e">
        <f>OR(U28=44,U28=32,U28=33,U28=34)</f>
        <v>#VALUE!</v>
      </c>
      <c r="AL28" s="158" t="e">
        <f>OR(U28=22,U28=23,U28=24,U28=12,U28=13,U28=14)</f>
        <v>#VALUE!</v>
      </c>
      <c r="AM28" s="162" t="str">
        <f>IF(COUNTA(E28:F28:H28)&lt;3,"",(IF(AH28=TRUE,$AH$5,IF(AI28=TRUE,$AI$5,IF(AJ28=TRUE,$AJ$5,IF(AK28=TRUE,$AK$5,IF(AL28=TRUE,$AL$5,"Aucune")))))))</f>
        <v/>
      </c>
      <c r="AN28" s="158" t="e">
        <f>OR(U28=61,U28=62,U28=63,U28=51,U28=52,U28=53)</f>
        <v>#VALUE!</v>
      </c>
      <c r="AO28" s="158" t="e">
        <f>OR(U28=41,U28=42,U28=43,U28=31,U28=32,U28=33)</f>
        <v>#VALUE!</v>
      </c>
      <c r="AP28" s="158" t="e">
        <f>OR(U28=21,U28=22,U28=23,U28=11,U28=12,U28=13)</f>
        <v>#VALUE!</v>
      </c>
      <c r="AQ28" s="162" t="str">
        <f>IF(COUNTA(E28:F28:H28)&lt;3,"",(IF(AN28=TRUE,$AN$5,IF(AO28=TRUE,$AO$5,IF(AP28=TRUE,$AP$5,"Aucune action requise")))))</f>
        <v/>
      </c>
      <c r="AR28" s="158" t="e">
        <f>OR(U28=61,U28=51,U28=41,U28=31,U28=21)</f>
        <v>#VALUE!</v>
      </c>
      <c r="AS28" s="158" t="e">
        <f>OR(U28=62,U28=52,U28=42,U28=32,U28=22,U28=63,U28=53)</f>
        <v>#VALUE!</v>
      </c>
      <c r="AT28" s="158" t="e">
        <f>OR(U28=43,U28=33,U28=23,U28=34,U28=24)</f>
        <v>#VALUE!</v>
      </c>
      <c r="AU28" s="158" t="e">
        <f>OR(U28=64,U28=54,U28=44)</f>
        <v>#VALUE!</v>
      </c>
      <c r="AV28" s="162" t="str">
        <f>IF(COUNTA(E28:F28:H28)&lt;3,"",(IF(AR28=TRUE,$AR$5,IF(AS28=TRUE,$AS$5,IF(AT28=TRUE,$AT$5,IF(AU28=TRUE,$AU$5,"Aucun"))))))</f>
        <v/>
      </c>
      <c r="AW28" s="163"/>
      <c r="AX28" s="313"/>
      <c r="AY28" s="174"/>
    </row>
    <row r="29" spans="1:51" ht="114" customHeight="1" x14ac:dyDescent="0.25">
      <c r="B29" s="374" t="s">
        <v>240</v>
      </c>
      <c r="C29" s="380" t="s">
        <v>522</v>
      </c>
      <c r="D29" s="255"/>
      <c r="E29" s="255"/>
      <c r="F29" s="273"/>
      <c r="G29" s="273"/>
      <c r="H29" s="291"/>
      <c r="I29" s="291"/>
      <c r="J29" s="136" t="str">
        <f>S29</f>
        <v/>
      </c>
      <c r="K29" s="137">
        <f>E29*10+F29</f>
        <v>0</v>
      </c>
      <c r="L29" s="137" t="b">
        <f>OR(K29=31)</f>
        <v>0</v>
      </c>
      <c r="M29" s="137" t="b">
        <f>OR(K29=21,K29=32)</f>
        <v>0</v>
      </c>
      <c r="N29" s="137" t="b">
        <f>OR(K29=22,K29=33)</f>
        <v>0</v>
      </c>
      <c r="O29" s="137" t="b">
        <f>OR(K29=11,K29=12)</f>
        <v>0</v>
      </c>
      <c r="P29" s="137" t="b">
        <f>OR(K29=23,K29=34)</f>
        <v>0</v>
      </c>
      <c r="Q29" s="137" t="b">
        <f>OR(K29=13,K29=14,K29=24)</f>
        <v>0</v>
      </c>
      <c r="R29" s="137" t="b">
        <f>OR(K29=1,K29=2,K29=3,K29=4)</f>
        <v>0</v>
      </c>
      <c r="S29" s="138" t="str">
        <f>IF(COUNTA(E29:F29)&lt;2,"",(IF(L29=TRUE,$L$5,IF(M29=TRUE,$M$5,IF(N29=TRUE,$N$5,IF(O29=TRUE,$O$5,IF(P29=TRUE,$P$5,IF(Q29=TRUE,$Q$5,IF(R29=TRUE,$R$5,0)))))))))</f>
        <v/>
      </c>
      <c r="T29" s="139" t="str">
        <f>IF(COUNTA(E29:F29)&lt;2,"",(IF(L29=TRUE,6,IF(M29=TRUE,5,IF(N29=TRUE,4,IF(O29=TRUE,3,IF(P29=TRUE,2,IF(Q29=TRUE,1,IF(R29=TRUE,0,0)))))))))</f>
        <v/>
      </c>
      <c r="U29" s="140" t="e">
        <f>T29*10+H29</f>
        <v>#VALUE!</v>
      </c>
      <c r="V29" s="137" t="e">
        <f>OR(U29=61,U29=62,U29=63)</f>
        <v>#VALUE!</v>
      </c>
      <c r="W29" s="137" t="e">
        <f>OR(U29=51,U29=52)</f>
        <v>#VALUE!</v>
      </c>
      <c r="X29" s="137" t="e">
        <f>OR(U29=31,U29=41,U29=42,U29=53)</f>
        <v>#VALUE!</v>
      </c>
      <c r="Y29" s="137" t="e">
        <f>OR(U29=21,U29=32)</f>
        <v>#VALUE!</v>
      </c>
      <c r="Z29" s="137" t="e">
        <f>AND(V29=FALSE,W29=FALSE,X29=FALSE,Y29=FALSE)</f>
        <v>#VALUE!</v>
      </c>
      <c r="AA29" s="141" t="str">
        <f>IF(COUNTA(E29:F29:H29)&lt;3,"",(IF(V29=TRUE,$V$5,IF(W29=TRUE,$W$5,IF(X29=TRUE,$X$5,IF(Y29=TRUE,$Y$5,"Non"))))))</f>
        <v/>
      </c>
      <c r="AB29" s="137" t="e">
        <f>OR(U29=61,U29=62,U29=51,U29=52)</f>
        <v>#VALUE!</v>
      </c>
      <c r="AC29" s="137" t="e">
        <f>OR(U29=41,U29=42)</f>
        <v>#VALUE!</v>
      </c>
      <c r="AD29" s="137" t="e">
        <f>OR(U29=31,U29=32,U29=63,U29=64,U29=53,U29=54,)</f>
        <v>#VALUE!</v>
      </c>
      <c r="AE29" s="137" t="e">
        <f>OR(U29=21,U29=22,)</f>
        <v>#VALUE!</v>
      </c>
      <c r="AF29" s="137" t="e">
        <f>OR(U29=11,U29=12,U29=13,U29=23,)</f>
        <v>#VALUE!</v>
      </c>
      <c r="AG29" s="141" t="str">
        <f>IF(COUNTA(E29:F29:H29)&lt;3,"",(IF(AB29=TRUE,$AB$5,IF(AC29=TRUE,$AC$5,IF(AD29=TRUE,$AD$5,IF(AE29=TRUE,$AE$5,IF(AF29=TRUE,$AF$5,"Aucune")))))))</f>
        <v/>
      </c>
      <c r="AH29" s="137" t="e">
        <f>OR(U29=62,U29=52,U29=42)</f>
        <v>#VALUE!</v>
      </c>
      <c r="AI29" s="137" t="e">
        <f>OR(U29=63,U29=53,U29=43,U29=64,U29=54)</f>
        <v>#VALUE!</v>
      </c>
      <c r="AJ29" s="137" t="e">
        <f>OR(U29=61,U29=51,U29=41)</f>
        <v>#VALUE!</v>
      </c>
      <c r="AK29" s="137" t="e">
        <f>OR(U29=44,U29=32,U29=33,U29=34)</f>
        <v>#VALUE!</v>
      </c>
      <c r="AL29" s="137" t="e">
        <f>OR(U29=22,U29=23,U29=24,U29=12,U29=13,U29=14)</f>
        <v>#VALUE!</v>
      </c>
      <c r="AM29" s="141" t="str">
        <f>IF(COUNTA(E29:F29:H29)&lt;3,"",(IF(AH29=TRUE,$AH$5,IF(AI29=TRUE,$AI$5,IF(AJ29=TRUE,$AJ$5,IF(AK29=TRUE,$AK$5,IF(AL29=TRUE,$AL$5,"Aucune")))))))</f>
        <v/>
      </c>
      <c r="AN29" s="137" t="e">
        <f>OR(U29=61,U29=62,U29=63,U29=51,U29=52,U29=53)</f>
        <v>#VALUE!</v>
      </c>
      <c r="AO29" s="137" t="e">
        <f>OR(U29=41,U29=42,U29=43,U29=31,U29=32,U29=33)</f>
        <v>#VALUE!</v>
      </c>
      <c r="AP29" s="137" t="e">
        <f>OR(U29=21,U29=22,U29=23,U29=11,U29=12,U29=13)</f>
        <v>#VALUE!</v>
      </c>
      <c r="AQ29" s="141" t="str">
        <f>IF(COUNTA(E29:F29:H29)&lt;3,"",(IF(AN29=TRUE,$AN$5,IF(AO29=TRUE,$AO$5,IF(AP29=TRUE,$AP$5,"Aucune action requise")))))</f>
        <v/>
      </c>
      <c r="AR29" s="137" t="e">
        <f>OR(U29=61,U29=51,U29=41,U29=31,U29=21)</f>
        <v>#VALUE!</v>
      </c>
      <c r="AS29" s="137" t="e">
        <f>OR(U29=62,U29=52,U29=42,U29=32,U29=22,U29=63,U29=53)</f>
        <v>#VALUE!</v>
      </c>
      <c r="AT29" s="137" t="e">
        <f>OR(U29=43,U29=33,U29=23,U29=34,U29=24)</f>
        <v>#VALUE!</v>
      </c>
      <c r="AU29" s="137" t="e">
        <f>OR(U29=64,U29=54,U29=44)</f>
        <v>#VALUE!</v>
      </c>
      <c r="AV29" s="141" t="str">
        <f>IF(COUNTA(E29:F29:H29)&lt;3,"",(IF(AR29=TRUE,$AR$5,IF(AS29=TRUE,$AS$5,IF(AT29=TRUE,$AT$5,IF(AU29=TRUE,$AU$5,"Aucun"))))))</f>
        <v/>
      </c>
      <c r="AW29" s="142"/>
      <c r="AX29" s="309"/>
      <c r="AY29" s="72"/>
    </row>
    <row r="30" spans="1:51" ht="25" customHeight="1" x14ac:dyDescent="0.25">
      <c r="B30" s="445" t="s">
        <v>241</v>
      </c>
      <c r="C30" s="445"/>
      <c r="D30" s="445"/>
      <c r="E30" s="445"/>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5"/>
    </row>
    <row r="31" spans="1:51" ht="114" customHeight="1" x14ac:dyDescent="0.25">
      <c r="B31" s="374" t="s">
        <v>242</v>
      </c>
      <c r="C31" s="380" t="s">
        <v>474</v>
      </c>
      <c r="D31" s="255"/>
      <c r="E31" s="255"/>
      <c r="F31" s="273"/>
      <c r="G31" s="273"/>
      <c r="H31" s="291"/>
      <c r="I31" s="291"/>
      <c r="J31" s="136" t="str">
        <f>S31</f>
        <v/>
      </c>
      <c r="K31" s="137">
        <f>E31*10+F31</f>
        <v>0</v>
      </c>
      <c r="L31" s="137" t="b">
        <f>OR(K31=31)</f>
        <v>0</v>
      </c>
      <c r="M31" s="137" t="b">
        <f>OR(K31=21,K31=32)</f>
        <v>0</v>
      </c>
      <c r="N31" s="137" t="b">
        <f>OR(K31=22,K31=33)</f>
        <v>0</v>
      </c>
      <c r="O31" s="137" t="b">
        <f>OR(K31=11,K31=12)</f>
        <v>0</v>
      </c>
      <c r="P31" s="137" t="b">
        <f>OR(K31=23,K31=34)</f>
        <v>0</v>
      </c>
      <c r="Q31" s="137" t="b">
        <f>OR(K31=13,K31=14,K31=24)</f>
        <v>0</v>
      </c>
      <c r="R31" s="137" t="b">
        <f>OR(K31=1,K31=2,K31=3,K31=4)</f>
        <v>0</v>
      </c>
      <c r="S31" s="138" t="str">
        <f>IF(COUNTA(E31:F31)&lt;2,"",(IF(L31=TRUE,$L$5,IF(M31=TRUE,$M$5,IF(N31=TRUE,$N$5,IF(O31=TRUE,$O$5,IF(P31=TRUE,$P$5,IF(Q31=TRUE,$Q$5,IF(R31=TRUE,$R$5,0)))))))))</f>
        <v/>
      </c>
      <c r="T31" s="139" t="str">
        <f>IF(COUNTA(E31:F31)&lt;2,"",(IF(L31=TRUE,6,IF(M31=TRUE,5,IF(N31=TRUE,4,IF(O31=TRUE,3,IF(P31=TRUE,2,IF(Q31=TRUE,1,IF(R31=TRUE,0,0)))))))))</f>
        <v/>
      </c>
      <c r="U31" s="140" t="e">
        <f>T31*10+H31</f>
        <v>#VALUE!</v>
      </c>
      <c r="V31" s="137" t="e">
        <f>OR(U31=61,U31=62,U31=63)</f>
        <v>#VALUE!</v>
      </c>
      <c r="W31" s="137" t="e">
        <f>OR(U31=51,U31=52)</f>
        <v>#VALUE!</v>
      </c>
      <c r="X31" s="137" t="e">
        <f>OR(U31=31,U31=41,U31=42,U31=53)</f>
        <v>#VALUE!</v>
      </c>
      <c r="Y31" s="137" t="e">
        <f>OR(U31=21,U31=32)</f>
        <v>#VALUE!</v>
      </c>
      <c r="Z31" s="137" t="e">
        <f>AND(V31=FALSE,W31=FALSE,X31=FALSE,Y31=FALSE)</f>
        <v>#VALUE!</v>
      </c>
      <c r="AA31" s="141" t="str">
        <f>IF(COUNTA(E31:F31:H31)&lt;3,"",(IF(V31=TRUE,$V$5,IF(W31=TRUE,$W$5,IF(X31=TRUE,$X$5,IF(Y31=TRUE,$Y$5,"Non"))))))</f>
        <v/>
      </c>
      <c r="AB31" s="137" t="e">
        <f>OR(U31=61,U31=62,U31=51,U31=52)</f>
        <v>#VALUE!</v>
      </c>
      <c r="AC31" s="137" t="e">
        <f>OR(U31=41,U31=42)</f>
        <v>#VALUE!</v>
      </c>
      <c r="AD31" s="137" t="e">
        <f>OR(U31=31,U31=32,U31=63,U31=64,U31=53,U31=54,)</f>
        <v>#VALUE!</v>
      </c>
      <c r="AE31" s="137" t="e">
        <f>OR(U31=21,U31=22,)</f>
        <v>#VALUE!</v>
      </c>
      <c r="AF31" s="137" t="e">
        <f>OR(U31=11,U31=12,U31=13,U31=23,)</f>
        <v>#VALUE!</v>
      </c>
      <c r="AG31" s="141" t="str">
        <f>IF(COUNTA(E31:F31:H31)&lt;3,"",(IF(AB31=TRUE,$AB$5,IF(AC31=TRUE,$AC$5,IF(AD31=TRUE,$AD$5,IF(AE31=TRUE,$AE$5,IF(AF31=TRUE,$AF$5,"Aucune")))))))</f>
        <v/>
      </c>
      <c r="AH31" s="137" t="e">
        <f>OR(U31=62,U31=52,U31=42)</f>
        <v>#VALUE!</v>
      </c>
      <c r="AI31" s="137" t="e">
        <f>OR(U31=63,U31=53,U31=43,U31=64,U31=54)</f>
        <v>#VALUE!</v>
      </c>
      <c r="AJ31" s="137" t="e">
        <f>OR(U31=61,U31=51,U31=41)</f>
        <v>#VALUE!</v>
      </c>
      <c r="AK31" s="137" t="e">
        <f>OR(U31=44,U31=32,U31=33,U31=34)</f>
        <v>#VALUE!</v>
      </c>
      <c r="AL31" s="137" t="e">
        <f>OR(U31=22,U31=23,U31=24,U31=12,U31=13,U31=14)</f>
        <v>#VALUE!</v>
      </c>
      <c r="AM31" s="141" t="str">
        <f>IF(COUNTA(E31:F31:H31)&lt;3,"",(IF(AH31=TRUE,$AH$5,IF(AI31=TRUE,$AI$5,IF(AJ31=TRUE,$AJ$5,IF(AK31=TRUE,$AK$5,IF(AL31=TRUE,$AL$5,"Aucune")))))))</f>
        <v/>
      </c>
      <c r="AN31" s="137" t="e">
        <f>OR(U31=61,U31=62,U31=63,U31=51,U31=52,U31=53)</f>
        <v>#VALUE!</v>
      </c>
      <c r="AO31" s="137" t="e">
        <f>OR(U31=41,U31=42,U31=43,U31=31,U31=32,U31=33)</f>
        <v>#VALUE!</v>
      </c>
      <c r="AP31" s="137" t="e">
        <f>OR(U31=21,U31=22,U31=23,U31=11,U31=12,U31=13)</f>
        <v>#VALUE!</v>
      </c>
      <c r="AQ31" s="141" t="str">
        <f>IF(COUNTA(E31:F31:H31)&lt;3,"",(IF(AN31=TRUE,$AN$5,IF(AO31=TRUE,$AO$5,IF(AP31=TRUE,$AP$5,"Aucune action requise")))))</f>
        <v/>
      </c>
      <c r="AR31" s="137" t="e">
        <f>OR(U31=61,U31=51,U31=41,U31=31,U31=21)</f>
        <v>#VALUE!</v>
      </c>
      <c r="AS31" s="137" t="e">
        <f>OR(U31=62,U31=52,U31=42,U31=32,U31=22,U31=63,U31=53)</f>
        <v>#VALUE!</v>
      </c>
      <c r="AT31" s="137" t="e">
        <f>OR(U31=43,U31=33,U31=23,U31=34,U31=24)</f>
        <v>#VALUE!</v>
      </c>
      <c r="AU31" s="137" t="e">
        <f>OR(U31=64,U31=54,U31=44)</f>
        <v>#VALUE!</v>
      </c>
      <c r="AV31" s="141" t="str">
        <f>IF(COUNTA(E31:F31:H31)&lt;3,"",(IF(AR31=TRUE,$AR$5,IF(AS31=TRUE,$AS$5,IF(AT31=TRUE,$AT$5,IF(AU31=TRUE,$AU$5,"Aucun"))))))</f>
        <v/>
      </c>
      <c r="AW31" s="142"/>
      <c r="AX31" s="309"/>
      <c r="AY31" s="69"/>
    </row>
    <row r="32" spans="1:51" ht="114" customHeight="1" thickBot="1" x14ac:dyDescent="0.3">
      <c r="B32" s="374" t="s">
        <v>243</v>
      </c>
      <c r="C32" s="380" t="s">
        <v>475</v>
      </c>
      <c r="D32" s="255"/>
      <c r="E32" s="255"/>
      <c r="F32" s="273"/>
      <c r="G32" s="273"/>
      <c r="H32" s="291"/>
      <c r="I32" s="291"/>
      <c r="J32" s="136" t="str">
        <f>S32</f>
        <v/>
      </c>
      <c r="K32" s="137">
        <f>E32*10+F32</f>
        <v>0</v>
      </c>
      <c r="L32" s="137" t="b">
        <f>OR(K32=31)</f>
        <v>0</v>
      </c>
      <c r="M32" s="137" t="b">
        <f>OR(K32=21,K32=32)</f>
        <v>0</v>
      </c>
      <c r="N32" s="137" t="b">
        <f>OR(K32=22,K32=33)</f>
        <v>0</v>
      </c>
      <c r="O32" s="137" t="b">
        <f>OR(K32=11,K32=12)</f>
        <v>0</v>
      </c>
      <c r="P32" s="137" t="b">
        <f>OR(K32=23,K32=34)</f>
        <v>0</v>
      </c>
      <c r="Q32" s="137" t="b">
        <f>OR(K32=13,K32=14,K32=24)</f>
        <v>0</v>
      </c>
      <c r="R32" s="137" t="b">
        <f>OR(K32=1,K32=2,K32=3,K32=4)</f>
        <v>0</v>
      </c>
      <c r="S32" s="138" t="str">
        <f>IF(COUNTA(E32:F32)&lt;2,"",(IF(L32=TRUE,$L$5,IF(M32=TRUE,$M$5,IF(N32=TRUE,$N$5,IF(O32=TRUE,$O$5,IF(P32=TRUE,$P$5,IF(Q32=TRUE,$Q$5,IF(R32=TRUE,$R$5,0)))))))))</f>
        <v/>
      </c>
      <c r="T32" s="139" t="str">
        <f>IF(COUNTA(E32:F32)&lt;2,"",(IF(L32=TRUE,6,IF(M32=TRUE,5,IF(N32=TRUE,4,IF(O32=TRUE,3,IF(P32=TRUE,2,IF(Q32=TRUE,1,IF(R32=TRUE,0,0)))))))))</f>
        <v/>
      </c>
      <c r="U32" s="140" t="e">
        <f>T32*10+H32</f>
        <v>#VALUE!</v>
      </c>
      <c r="V32" s="137" t="e">
        <f>OR(U32=61,U32=62,U32=63)</f>
        <v>#VALUE!</v>
      </c>
      <c r="W32" s="137" t="e">
        <f>OR(U32=51,U32=52)</f>
        <v>#VALUE!</v>
      </c>
      <c r="X32" s="137" t="e">
        <f>OR(U32=31,U32=41,U32=42,U32=53)</f>
        <v>#VALUE!</v>
      </c>
      <c r="Y32" s="137" t="e">
        <f>OR(U32=21,U32=32)</f>
        <v>#VALUE!</v>
      </c>
      <c r="Z32" s="137" t="e">
        <f>AND(V32=FALSE,W32=FALSE,X32=FALSE,Y32=FALSE)</f>
        <v>#VALUE!</v>
      </c>
      <c r="AA32" s="141" t="str">
        <f>IF(COUNTA(E32:F32:H32)&lt;3,"",(IF(V32=TRUE,$V$5,IF(W32=TRUE,$W$5,IF(X32=TRUE,$X$5,IF(Y32=TRUE,$Y$5,"Non"))))))</f>
        <v/>
      </c>
      <c r="AB32" s="137" t="e">
        <f>OR(U32=61,U32=62,U32=51,U32=52)</f>
        <v>#VALUE!</v>
      </c>
      <c r="AC32" s="137" t="e">
        <f>OR(U32=41,U32=42)</f>
        <v>#VALUE!</v>
      </c>
      <c r="AD32" s="137" t="e">
        <f>OR(U32=31,U32=32,U32=63,U32=64,U32=53,U32=54,)</f>
        <v>#VALUE!</v>
      </c>
      <c r="AE32" s="137" t="e">
        <f>OR(U32=21,U32=22,)</f>
        <v>#VALUE!</v>
      </c>
      <c r="AF32" s="137" t="e">
        <f>OR(U32=11,U32=12,U32=13,U32=23,)</f>
        <v>#VALUE!</v>
      </c>
      <c r="AG32" s="141" t="str">
        <f>IF(COUNTA(E32:F32:H32)&lt;3,"",(IF(AB32=TRUE,$AB$5,IF(AC32=TRUE,$AC$5,IF(AD32=TRUE,$AD$5,IF(AE32=TRUE,$AE$5,IF(AF32=TRUE,$AF$5,"Aucune")))))))</f>
        <v/>
      </c>
      <c r="AH32" s="137" t="e">
        <f>OR(U32=62,U32=52,U32=42)</f>
        <v>#VALUE!</v>
      </c>
      <c r="AI32" s="137" t="e">
        <f>OR(U32=63,U32=53,U32=43,U32=64,U32=54)</f>
        <v>#VALUE!</v>
      </c>
      <c r="AJ32" s="137" t="e">
        <f>OR(U32=61,U32=51,U32=41)</f>
        <v>#VALUE!</v>
      </c>
      <c r="AK32" s="137" t="e">
        <f>OR(U32=44,U32=32,U32=33,U32=34)</f>
        <v>#VALUE!</v>
      </c>
      <c r="AL32" s="137" t="e">
        <f>OR(U32=22,U32=23,U32=24,U32=12,U32=13,U32=14)</f>
        <v>#VALUE!</v>
      </c>
      <c r="AM32" s="141" t="str">
        <f>IF(COUNTA(E32:F32:H32)&lt;3,"",(IF(AH32=TRUE,$AH$5,IF(AI32=TRUE,$AI$5,IF(AJ32=TRUE,$AJ$5,IF(AK32=TRUE,$AK$5,IF(AL32=TRUE,$AL$5,"Aucune")))))))</f>
        <v/>
      </c>
      <c r="AN32" s="137" t="e">
        <f>OR(U32=61,U32=62,U32=63,U32=51,U32=52,U32=53)</f>
        <v>#VALUE!</v>
      </c>
      <c r="AO32" s="137" t="e">
        <f>OR(U32=41,U32=42,U32=43,U32=31,U32=32,U32=33)</f>
        <v>#VALUE!</v>
      </c>
      <c r="AP32" s="137" t="e">
        <f>OR(U32=21,U32=22,U32=23,U32=11,U32=12,U32=13)</f>
        <v>#VALUE!</v>
      </c>
      <c r="AQ32" s="141" t="str">
        <f>IF(COUNTA(E32:F32:H32)&lt;3,"",(IF(AN32=TRUE,$AN$5,IF(AO32=TRUE,$AO$5,IF(AP32=TRUE,$AP$5,"Aucune action requise")))))</f>
        <v/>
      </c>
      <c r="AR32" s="137" t="e">
        <f>OR(U32=61,U32=51,U32=41,U32=31,U32=21)</f>
        <v>#VALUE!</v>
      </c>
      <c r="AS32" s="137" t="e">
        <f>OR(U32=62,U32=52,U32=42,U32=32,U32=22,U32=63,U32=53)</f>
        <v>#VALUE!</v>
      </c>
      <c r="AT32" s="137" t="e">
        <f>OR(U32=43,U32=33,U32=23,U32=34,U32=24)</f>
        <v>#VALUE!</v>
      </c>
      <c r="AU32" s="137" t="e">
        <f>OR(U32=64,U32=54,U32=44)</f>
        <v>#VALUE!</v>
      </c>
      <c r="AV32" s="141" t="str">
        <f>IF(COUNTA(E32:F32:H32)&lt;3,"",(IF(AR32=TRUE,$AR$5,IF(AS32=TRUE,$AS$5,IF(AT32=TRUE,$AT$5,IF(AU32=TRUE,$AU$5,"Aucun"))))))</f>
        <v/>
      </c>
      <c r="AW32" s="142"/>
      <c r="AX32" s="309"/>
      <c r="AY32" s="166"/>
    </row>
  </sheetData>
  <mergeCells count="15">
    <mergeCell ref="B2:AX2"/>
    <mergeCell ref="B3:AY3"/>
    <mergeCell ref="B4:C5"/>
    <mergeCell ref="D4:E4"/>
    <mergeCell ref="F4:G4"/>
    <mergeCell ref="H4:I4"/>
    <mergeCell ref="AX4:AY4"/>
    <mergeCell ref="B6:AY6"/>
    <mergeCell ref="B30:AY30"/>
    <mergeCell ref="B27:AY27"/>
    <mergeCell ref="B23:AY23"/>
    <mergeCell ref="B12:AY12"/>
    <mergeCell ref="B16:AY16"/>
    <mergeCell ref="B18:AY18"/>
    <mergeCell ref="B22:AY22"/>
  </mergeCells>
  <conditionalFormatting sqref="A4 I13:I14 I7:I11">
    <cfRule type="expression" dxfId="4537" priority="1076" stopIfTrue="1">
      <formula>ISTEXT(A4)</formula>
    </cfRule>
    <cfRule type="expression" dxfId="4536" priority="1077">
      <formula>FIND("Agir",B4)</formula>
    </cfRule>
    <cfRule type="expression" dxfId="4535" priority="1078">
      <formula>FIND("Réagir",B4)</formula>
    </cfRule>
  </conditionalFormatting>
  <conditionalFormatting sqref="A4">
    <cfRule type="expression" dxfId="4534" priority="1073" stopIfTrue="1">
      <formula>ISTEXT(A4)</formula>
    </cfRule>
    <cfRule type="expression" dxfId="4533" priority="1074">
      <formula>FIND("Agir",B4)</formula>
    </cfRule>
    <cfRule type="expression" dxfId="4532" priority="1075">
      <formula>FIND("Réagir",B4)</formula>
    </cfRule>
  </conditionalFormatting>
  <conditionalFormatting sqref="A4">
    <cfRule type="expression" dxfId="4531" priority="1070" stopIfTrue="1">
      <formula>ISTEXT(A4)</formula>
    </cfRule>
    <cfRule type="expression" dxfId="4530" priority="1071">
      <formula>FIND("Agir",B4)</formula>
    </cfRule>
    <cfRule type="expression" dxfId="4529" priority="1072">
      <formula>FIND("Réagir",B4)</formula>
    </cfRule>
  </conditionalFormatting>
  <conditionalFormatting sqref="AG13:AG14 AM13:AM14 AQ13:AQ14 AV13:AY14 AA13:AA14 AV7:AY11 AQ7:AQ11 AM7:AM11 AG7:AG11 AA7:AA11 I7:I11 I13:I14">
    <cfRule type="containsText" dxfId="4528" priority="1067" stopIfTrue="1" operator="containsText" text="Première">
      <formula>NOT(ISERROR(SEARCH("Première",I7)))</formula>
    </cfRule>
    <cfRule type="containsText" dxfId="4527" priority="1068" stopIfTrue="1" operator="containsText" text="Seconde">
      <formula>NOT(ISERROR(SEARCH("Seconde",I7)))</formula>
    </cfRule>
    <cfRule type="containsText" dxfId="4526" priority="1069" stopIfTrue="1" operator="containsText" text="Terme">
      <formula>NOT(ISERROR(SEARCH("Terme",I7)))</formula>
    </cfRule>
  </conditionalFormatting>
  <conditionalFormatting sqref="F13:F14 F7:F11">
    <cfRule type="expression" dxfId="4525" priority="1065" stopIfTrue="1">
      <formula>ISTEXT(F7)</formula>
    </cfRule>
    <cfRule type="expression" dxfId="4524" priority="1066">
      <formula>FIND("Conforter",I7)</formula>
    </cfRule>
  </conditionalFormatting>
  <conditionalFormatting sqref="G13:G14 G7:G11">
    <cfRule type="expression" dxfId="4523" priority="1062" stopIfTrue="1">
      <formula>ISTEXT(G7)</formula>
    </cfRule>
    <cfRule type="expression" dxfId="4522" priority="1063">
      <formula>FIND("Agir",I7)</formula>
    </cfRule>
    <cfRule type="expression" dxfId="4521" priority="1064">
      <formula>FIND("Réagir",I7)</formula>
    </cfRule>
  </conditionalFormatting>
  <conditionalFormatting sqref="G13:H14 G7:H11">
    <cfRule type="expression" dxfId="4520" priority="1060" stopIfTrue="1">
      <formula>ISTEXT(G7)</formula>
    </cfRule>
    <cfRule type="expression" dxfId="4519" priority="1061">
      <formula>FIND("Conforter",J7)</formula>
    </cfRule>
  </conditionalFormatting>
  <conditionalFormatting sqref="I9">
    <cfRule type="expression" dxfId="4518" priority="1056" stopIfTrue="1">
      <formula>ISTEXT(I9)</formula>
    </cfRule>
    <cfRule type="expression" dxfId="4517" priority="1057">
      <formula>FIND("Agir",J9)</formula>
    </cfRule>
    <cfRule type="expression" dxfId="4516" priority="1058">
      <formula>FIND("Réagir",J9)</formula>
    </cfRule>
  </conditionalFormatting>
  <conditionalFormatting sqref="G9:H9">
    <cfRule type="expression" dxfId="4515" priority="1054" stopIfTrue="1">
      <formula>ISTEXT(G9)</formula>
    </cfRule>
    <cfRule type="expression" dxfId="4514" priority="1055">
      <formula>FIND("Conforter",J9)</formula>
    </cfRule>
  </conditionalFormatting>
  <conditionalFormatting sqref="I10">
    <cfRule type="expression" dxfId="4513" priority="1051" stopIfTrue="1">
      <formula>ISTEXT(I10)</formula>
    </cfRule>
    <cfRule type="expression" dxfId="4512" priority="1052">
      <formula>FIND("Agir",J10)</formula>
    </cfRule>
    <cfRule type="expression" dxfId="4511" priority="1053">
      <formula>FIND("Réagir",J10)</formula>
    </cfRule>
  </conditionalFormatting>
  <conditionalFormatting sqref="G10:H10">
    <cfRule type="expression" dxfId="4510" priority="1049" stopIfTrue="1">
      <formula>ISTEXT(G10)</formula>
    </cfRule>
    <cfRule type="expression" dxfId="4509" priority="1050">
      <formula>FIND("Conforter",J10)</formula>
    </cfRule>
  </conditionalFormatting>
  <conditionalFormatting sqref="I11">
    <cfRule type="expression" dxfId="4508" priority="1046" stopIfTrue="1">
      <formula>ISTEXT(I11)</formula>
    </cfRule>
    <cfRule type="expression" dxfId="4507" priority="1047">
      <formula>FIND("Agir",J11)</formula>
    </cfRule>
    <cfRule type="expression" dxfId="4506" priority="1048">
      <formula>FIND("Réagir",J11)</formula>
    </cfRule>
  </conditionalFormatting>
  <conditionalFormatting sqref="G11:H11">
    <cfRule type="expression" dxfId="4505" priority="1044" stopIfTrue="1">
      <formula>ISTEXT(G11)</formula>
    </cfRule>
    <cfRule type="expression" dxfId="4504" priority="1045">
      <formula>FIND("Conforter",J11)</formula>
    </cfRule>
  </conditionalFormatting>
  <conditionalFormatting sqref="I13">
    <cfRule type="expression" dxfId="4503" priority="1036" stopIfTrue="1">
      <formula>ISTEXT(I13)</formula>
    </cfRule>
    <cfRule type="expression" dxfId="4502" priority="1037">
      <formula>FIND("Agir",J13)</formula>
    </cfRule>
    <cfRule type="expression" dxfId="4501" priority="1038">
      <formula>FIND("Réagir",J13)</formula>
    </cfRule>
  </conditionalFormatting>
  <conditionalFormatting sqref="G13:H13">
    <cfRule type="expression" dxfId="4500" priority="1034" stopIfTrue="1">
      <formula>ISTEXT(G13)</formula>
    </cfRule>
    <cfRule type="expression" dxfId="4499" priority="1035">
      <formula>FIND("Conforter",J13)</formula>
    </cfRule>
  </conditionalFormatting>
  <conditionalFormatting sqref="I14">
    <cfRule type="expression" dxfId="4498" priority="1031" stopIfTrue="1">
      <formula>ISTEXT(I14)</formula>
    </cfRule>
    <cfRule type="expression" dxfId="4497" priority="1032">
      <formula>FIND("Agir",J14)</formula>
    </cfRule>
    <cfRule type="expression" dxfId="4496" priority="1033">
      <formula>FIND("Réagir",J14)</formula>
    </cfRule>
  </conditionalFormatting>
  <conditionalFormatting sqref="G14:H14">
    <cfRule type="expression" dxfId="4495" priority="1029" stopIfTrue="1">
      <formula>ISTEXT(G14)</formula>
    </cfRule>
    <cfRule type="expression" dxfId="4494" priority="1030">
      <formula>FIND("Conforter",J14)</formula>
    </cfRule>
  </conditionalFormatting>
  <conditionalFormatting sqref="I8">
    <cfRule type="expression" dxfId="4493" priority="1026" stopIfTrue="1">
      <formula>ISTEXT(I8)</formula>
    </cfRule>
    <cfRule type="expression" dxfId="4492" priority="1027">
      <formula>FIND("Agir",J8)</formula>
    </cfRule>
    <cfRule type="expression" dxfId="4491" priority="1028">
      <formula>FIND("Réagir",J8)</formula>
    </cfRule>
  </conditionalFormatting>
  <conditionalFormatting sqref="D13:D14 D7:D11">
    <cfRule type="expression" dxfId="4490" priority="1016" stopIfTrue="1">
      <formula>ISTEXT(D7)</formula>
    </cfRule>
    <cfRule type="expression" dxfId="4489" priority="1017">
      <formula>FIND("Agir",E7)</formula>
    </cfRule>
    <cfRule type="expression" dxfId="4488" priority="1018">
      <formula>FIND("Réagir",E7)</formula>
    </cfRule>
  </conditionalFormatting>
  <conditionalFormatting sqref="D13:D14 D8:D11">
    <cfRule type="expression" dxfId="4487" priority="1014" stopIfTrue="1">
      <formula>ISTEXT(D8)</formula>
    </cfRule>
    <cfRule type="expression" dxfId="4486" priority="1015">
      <formula>FIND("Conforter",F8)</formula>
    </cfRule>
  </conditionalFormatting>
  <conditionalFormatting sqref="D7">
    <cfRule type="expression" dxfId="4485" priority="1012" stopIfTrue="1">
      <formula>ISTEXT(D7)</formula>
    </cfRule>
    <cfRule type="expression" dxfId="4484" priority="1013">
      <formula>FIND("Conforter",F7)</formula>
    </cfRule>
  </conditionalFormatting>
  <conditionalFormatting sqref="D9">
    <cfRule type="expression" dxfId="4483" priority="1010" stopIfTrue="1">
      <formula>ISTEXT(D9)</formula>
    </cfRule>
    <cfRule type="expression" dxfId="4482" priority="1011">
      <formula>FIND("Conforter",F9)</formula>
    </cfRule>
  </conditionalFormatting>
  <conditionalFormatting sqref="D10">
    <cfRule type="expression" dxfId="4481" priority="1008" stopIfTrue="1">
      <formula>ISTEXT(D10)</formula>
    </cfRule>
    <cfRule type="expression" dxfId="4480" priority="1009">
      <formula>FIND("Conforter",F10)</formula>
    </cfRule>
  </conditionalFormatting>
  <conditionalFormatting sqref="D11">
    <cfRule type="expression" dxfId="4479" priority="1006" stopIfTrue="1">
      <formula>ISTEXT(D11)</formula>
    </cfRule>
    <cfRule type="expression" dxfId="4478" priority="1007">
      <formula>FIND("Conforter",F11)</formula>
    </cfRule>
  </conditionalFormatting>
  <conditionalFormatting sqref="D13">
    <cfRule type="expression" dxfId="4477" priority="1002" stopIfTrue="1">
      <formula>ISTEXT(D13)</formula>
    </cfRule>
    <cfRule type="expression" dxfId="4476" priority="1003">
      <formula>FIND("Conforter",F13)</formula>
    </cfRule>
  </conditionalFormatting>
  <conditionalFormatting sqref="D14">
    <cfRule type="expression" dxfId="4475" priority="1000" stopIfTrue="1">
      <formula>ISTEXT(D14)</formula>
    </cfRule>
    <cfRule type="expression" dxfId="4474" priority="1001">
      <formula>FIND("Conforter",F14)</formula>
    </cfRule>
  </conditionalFormatting>
  <conditionalFormatting sqref="H13:H14 H7:H11">
    <cfRule type="expression" dxfId="4473" priority="997" stopIfTrue="1">
      <formula>ISTEXT(H7)</formula>
    </cfRule>
    <cfRule type="expression" dxfId="4472" priority="998">
      <formula>FIND("Agir",J7)</formula>
    </cfRule>
    <cfRule type="expression" dxfId="4471" priority="999">
      <formula>FIND("Réagir",J7)</formula>
    </cfRule>
  </conditionalFormatting>
  <conditionalFormatting sqref="AX13:AY14 AX7:AY11">
    <cfRule type="expression" dxfId="4470" priority="994" stopIfTrue="1">
      <formula>ISTEXT(AX7)</formula>
    </cfRule>
    <cfRule type="expression" dxfId="4469" priority="995">
      <formula>FIND("Agir",#REF!)</formula>
    </cfRule>
    <cfRule type="expression" dxfId="4468" priority="996">
      <formula>FIND("Réagir",#REF!)</formula>
    </cfRule>
  </conditionalFormatting>
  <conditionalFormatting sqref="AQ13:AQ14 AV13:AV14 AM13:AM14 AV7:AV11 AQ7:AQ11 AM7:AM11">
    <cfRule type="expression" dxfId="4467" priority="991" stopIfTrue="1">
      <formula>ISTEXT(AM7)</formula>
    </cfRule>
    <cfRule type="expression" dxfId="4466" priority="992">
      <formula>FIND("Agir",#REF!)</formula>
    </cfRule>
    <cfRule type="expression" dxfId="4465" priority="993">
      <formula>FIND("Réagir",#REF!)</formula>
    </cfRule>
  </conditionalFormatting>
  <conditionalFormatting sqref="H7">
    <cfRule type="expression" dxfId="4464" priority="989" stopIfTrue="1">
      <formula>ISTEXT(H7)</formula>
    </cfRule>
    <cfRule type="expression" dxfId="4463" priority="990">
      <formula>FIND("Conforter",J7)</formula>
    </cfRule>
  </conditionalFormatting>
  <conditionalFormatting sqref="AQ13:AQ14 AQ7:AQ11">
    <cfRule type="expression" dxfId="4462" priority="986" stopIfTrue="1">
      <formula>ISTEXT(AQ7)</formula>
    </cfRule>
    <cfRule type="expression" dxfId="4461" priority="987">
      <formula>FIND("Agir",AV7)</formula>
    </cfRule>
    <cfRule type="expression" dxfId="4460" priority="988">
      <formula>FIND("Réagir",AV7)</formula>
    </cfRule>
  </conditionalFormatting>
  <conditionalFormatting sqref="AQ9">
    <cfRule type="expression" dxfId="4459" priority="983" stopIfTrue="1">
      <formula>ISTEXT(AQ9)</formula>
    </cfRule>
    <cfRule type="expression" dxfId="4458" priority="984">
      <formula>FIND("Agir",AV9)</formula>
    </cfRule>
    <cfRule type="expression" dxfId="4457" priority="985">
      <formula>FIND("Réagir",AV9)</formula>
    </cfRule>
  </conditionalFormatting>
  <conditionalFormatting sqref="AQ10">
    <cfRule type="expression" dxfId="4456" priority="980" stopIfTrue="1">
      <formula>ISTEXT(AQ10)</formula>
    </cfRule>
    <cfRule type="expression" dxfId="4455" priority="981">
      <formula>FIND("Agir",AV10)</formula>
    </cfRule>
    <cfRule type="expression" dxfId="4454" priority="982">
      <formula>FIND("Réagir",AV10)</formula>
    </cfRule>
  </conditionalFormatting>
  <conditionalFormatting sqref="AQ11">
    <cfRule type="expression" dxfId="4453" priority="977" stopIfTrue="1">
      <formula>ISTEXT(AQ11)</formula>
    </cfRule>
    <cfRule type="expression" dxfId="4452" priority="978">
      <formula>FIND("Agir",AV11)</formula>
    </cfRule>
    <cfRule type="expression" dxfId="4451" priority="979">
      <formula>FIND("Réagir",AV11)</formula>
    </cfRule>
  </conditionalFormatting>
  <conditionalFormatting sqref="AQ13">
    <cfRule type="expression" dxfId="4450" priority="971" stopIfTrue="1">
      <formula>ISTEXT(AQ13)</formula>
    </cfRule>
    <cfRule type="expression" dxfId="4449" priority="972">
      <formula>FIND("Agir",AV13)</formula>
    </cfRule>
    <cfRule type="expression" dxfId="4448" priority="973">
      <formula>FIND("Réagir",AV13)</formula>
    </cfRule>
  </conditionalFormatting>
  <conditionalFormatting sqref="AQ14">
    <cfRule type="expression" dxfId="4447" priority="968" stopIfTrue="1">
      <formula>ISTEXT(AQ14)</formula>
    </cfRule>
    <cfRule type="expression" dxfId="4446" priority="969">
      <formula>FIND("Agir",AV14)</formula>
    </cfRule>
    <cfRule type="expression" dxfId="4445" priority="970">
      <formula>FIND("Réagir",AV14)</formula>
    </cfRule>
  </conditionalFormatting>
  <conditionalFormatting sqref="AQ8">
    <cfRule type="expression" dxfId="4444" priority="965" stopIfTrue="1">
      <formula>ISTEXT(AQ8)</formula>
    </cfRule>
    <cfRule type="expression" dxfId="4443" priority="966">
      <formula>FIND("Agir",AV8)</formula>
    </cfRule>
    <cfRule type="expression" dxfId="4442" priority="967">
      <formula>FIND("Réagir",AV8)</formula>
    </cfRule>
  </conditionalFormatting>
  <conditionalFormatting sqref="AA13:AA14 AA7:AA11">
    <cfRule type="expression" dxfId="4441" priority="962" stopIfTrue="1">
      <formula>ISTEXT(AA7)</formula>
    </cfRule>
    <cfRule type="expression" dxfId="4440" priority="963">
      <formula>FIND("Agir",AV7)</formula>
    </cfRule>
    <cfRule type="expression" dxfId="4439" priority="964">
      <formula>FIND("Réagir",AV7)</formula>
    </cfRule>
  </conditionalFormatting>
  <conditionalFormatting sqref="AM13:AM14 AQ13:AQ14 AV13:AV14 AG13:AG14 AV7:AV11 AQ7:AQ11 AM7:AM11 AG7:AG11">
    <cfRule type="expression" dxfId="4438" priority="959" stopIfTrue="1">
      <formula>ISTEXT(AG7)</formula>
    </cfRule>
    <cfRule type="expression" dxfId="4437" priority="960">
      <formula>FIND("Agir",#REF!)</formula>
    </cfRule>
    <cfRule type="expression" dxfId="4436" priority="961">
      <formula>FIND("Réagir",#REF!)</formula>
    </cfRule>
  </conditionalFormatting>
  <conditionalFormatting sqref="AQ13:AQ14 AV13:AV14 AM13:AM14 AV7:AV11 AQ7:AQ11 AM7:AM11">
    <cfRule type="expression" dxfId="4435" priority="956" stopIfTrue="1">
      <formula>ISTEXT(AM7)</formula>
    </cfRule>
    <cfRule type="expression" dxfId="4434" priority="957">
      <formula>FIND("Agir",#REF!)</formula>
    </cfRule>
    <cfRule type="expression" dxfId="4433" priority="958">
      <formula>FIND("Réagir",#REF!)</formula>
    </cfRule>
  </conditionalFormatting>
  <conditionalFormatting sqref="AV13:AV14 AV7:AV11">
    <cfRule type="expression" dxfId="4432" priority="953" stopIfTrue="1">
      <formula>ISTEXT(AV7)</formula>
    </cfRule>
    <cfRule type="expression" dxfId="4431" priority="954">
      <formula>FIND("Agir",#REF!)</formula>
    </cfRule>
    <cfRule type="expression" dxfId="4430" priority="955">
      <formula>FIND("Réagir",#REF!)</formula>
    </cfRule>
  </conditionalFormatting>
  <conditionalFormatting sqref="AG13:AG14 AG7:AG11">
    <cfRule type="expression" dxfId="4429" priority="950" stopIfTrue="1">
      <formula>ISTEXT(AG7)</formula>
    </cfRule>
    <cfRule type="expression" dxfId="4428" priority="951">
      <formula>FIND("Agir",#REF!)</formula>
    </cfRule>
    <cfRule type="expression" dxfId="4427" priority="952">
      <formula>FIND("Réagir",#REF!)</formula>
    </cfRule>
  </conditionalFormatting>
  <conditionalFormatting sqref="AW13:AW14 AW7:AW11">
    <cfRule type="expression" dxfId="4426" priority="947" stopIfTrue="1">
      <formula>ISTEXT(AW7)</formula>
    </cfRule>
    <cfRule type="expression" dxfId="4425" priority="948">
      <formula>FIND("Agir",#REF!)</formula>
    </cfRule>
    <cfRule type="expression" dxfId="4424" priority="949">
      <formula>FIND("Réagir",#REF!)</formula>
    </cfRule>
  </conditionalFormatting>
  <conditionalFormatting sqref="I29">
    <cfRule type="expression" dxfId="4423" priority="944" stopIfTrue="1">
      <formula>ISTEXT(I29)</formula>
    </cfRule>
    <cfRule type="expression" dxfId="4422" priority="945">
      <formula>FIND("Agir",J29)</formula>
    </cfRule>
    <cfRule type="expression" dxfId="4421" priority="946">
      <formula>FIND("Réagir",J29)</formula>
    </cfRule>
  </conditionalFormatting>
  <conditionalFormatting sqref="I29 AV29:AY29 AQ29 AM29 AG29 AA29">
    <cfRule type="containsText" dxfId="4420" priority="941" stopIfTrue="1" operator="containsText" text="Première">
      <formula>NOT(ISERROR(SEARCH("Première",I29)))</formula>
    </cfRule>
    <cfRule type="containsText" dxfId="4419" priority="942" stopIfTrue="1" operator="containsText" text="Seconde">
      <formula>NOT(ISERROR(SEARCH("Seconde",I29)))</formula>
    </cfRule>
    <cfRule type="containsText" dxfId="4418" priority="943" stopIfTrue="1" operator="containsText" text="Terme">
      <formula>NOT(ISERROR(SEARCH("Terme",I29)))</formula>
    </cfRule>
  </conditionalFormatting>
  <conditionalFormatting sqref="F29">
    <cfRule type="expression" dxfId="4417" priority="939" stopIfTrue="1">
      <formula>ISTEXT(F29)</formula>
    </cfRule>
    <cfRule type="expression" dxfId="4416" priority="940">
      <formula>FIND("Conforter",I29)</formula>
    </cfRule>
  </conditionalFormatting>
  <conditionalFormatting sqref="G29">
    <cfRule type="expression" dxfId="4415" priority="936" stopIfTrue="1">
      <formula>ISTEXT(G29)</formula>
    </cfRule>
    <cfRule type="expression" dxfId="4414" priority="937">
      <formula>FIND("Agir",I29)</formula>
    </cfRule>
    <cfRule type="expression" dxfId="4413" priority="938">
      <formula>FIND("Réagir",I29)</formula>
    </cfRule>
  </conditionalFormatting>
  <conditionalFormatting sqref="G29:H29">
    <cfRule type="expression" dxfId="4412" priority="934" stopIfTrue="1">
      <formula>ISTEXT(G29)</formula>
    </cfRule>
    <cfRule type="expression" dxfId="4411" priority="935">
      <formula>FIND("Conforter",J29)</formula>
    </cfRule>
  </conditionalFormatting>
  <conditionalFormatting sqref="D29">
    <cfRule type="expression" dxfId="4410" priority="924" stopIfTrue="1">
      <formula>ISTEXT(D29)</formula>
    </cfRule>
    <cfRule type="expression" dxfId="4409" priority="925">
      <formula>FIND("Agir",E29)</formula>
    </cfRule>
    <cfRule type="expression" dxfId="4408" priority="926">
      <formula>FIND("Réagir",E29)</formula>
    </cfRule>
  </conditionalFormatting>
  <conditionalFormatting sqref="D29">
    <cfRule type="expression" dxfId="4407" priority="922" stopIfTrue="1">
      <formula>ISTEXT(D29)</formula>
    </cfRule>
    <cfRule type="expression" dxfId="4406" priority="923">
      <formula>FIND("Conforter",F29)</formula>
    </cfRule>
  </conditionalFormatting>
  <conditionalFormatting sqref="H29">
    <cfRule type="expression" dxfId="4405" priority="919" stopIfTrue="1">
      <formula>ISTEXT(H29)</formula>
    </cfRule>
    <cfRule type="expression" dxfId="4404" priority="920">
      <formula>FIND("Agir",J29)</formula>
    </cfRule>
    <cfRule type="expression" dxfId="4403" priority="921">
      <formula>FIND("Réagir",J29)</formula>
    </cfRule>
  </conditionalFormatting>
  <conditionalFormatting sqref="AX29:AY29">
    <cfRule type="expression" dxfId="4402" priority="916" stopIfTrue="1">
      <formula>ISTEXT(AX29)</formula>
    </cfRule>
    <cfRule type="expression" dxfId="4401" priority="917">
      <formula>FIND("Agir",#REF!)</formula>
    </cfRule>
    <cfRule type="expression" dxfId="4400" priority="918">
      <formula>FIND("Réagir",#REF!)</formula>
    </cfRule>
  </conditionalFormatting>
  <conditionalFormatting sqref="AV29 AQ29 AM29">
    <cfRule type="expression" dxfId="4399" priority="913" stopIfTrue="1">
      <formula>ISTEXT(AM29)</formula>
    </cfRule>
    <cfRule type="expression" dxfId="4398" priority="914">
      <formula>FIND("Agir",#REF!)</formula>
    </cfRule>
    <cfRule type="expression" dxfId="4397" priority="915">
      <formula>FIND("Réagir",#REF!)</formula>
    </cfRule>
  </conditionalFormatting>
  <conditionalFormatting sqref="H29">
    <cfRule type="expression" dxfId="4396" priority="911" stopIfTrue="1">
      <formula>ISTEXT(H29)</formula>
    </cfRule>
    <cfRule type="expression" dxfId="4395" priority="912">
      <formula>FIND("Conforter",J29)</formula>
    </cfRule>
  </conditionalFormatting>
  <conditionalFormatting sqref="AQ29">
    <cfRule type="expression" dxfId="4394" priority="908" stopIfTrue="1">
      <formula>ISTEXT(AQ29)</formula>
    </cfRule>
    <cfRule type="expression" dxfId="4393" priority="909">
      <formula>FIND("Agir",AV29)</formula>
    </cfRule>
    <cfRule type="expression" dxfId="4392" priority="910">
      <formula>FIND("Réagir",AV29)</formula>
    </cfRule>
  </conditionalFormatting>
  <conditionalFormatting sqref="AA29">
    <cfRule type="expression" dxfId="4391" priority="905" stopIfTrue="1">
      <formula>ISTEXT(AA29)</formula>
    </cfRule>
    <cfRule type="expression" dxfId="4390" priority="906">
      <formula>FIND("Agir",AV29)</formula>
    </cfRule>
    <cfRule type="expression" dxfId="4389" priority="907">
      <formula>FIND("Réagir",AV29)</formula>
    </cfRule>
  </conditionalFormatting>
  <conditionalFormatting sqref="AV29 AQ29 AM29 AG29">
    <cfRule type="expression" dxfId="4388" priority="902" stopIfTrue="1">
      <formula>ISTEXT(AG29)</formula>
    </cfRule>
    <cfRule type="expression" dxfId="4387" priority="903">
      <formula>FIND("Agir",#REF!)</formula>
    </cfRule>
    <cfRule type="expression" dxfId="4386" priority="904">
      <formula>FIND("Réagir",#REF!)</formula>
    </cfRule>
  </conditionalFormatting>
  <conditionalFormatting sqref="AV29 AQ29 AM29">
    <cfRule type="expression" dxfId="4385" priority="899" stopIfTrue="1">
      <formula>ISTEXT(AM29)</formula>
    </cfRule>
    <cfRule type="expression" dxfId="4384" priority="900">
      <formula>FIND("Agir",#REF!)</formula>
    </cfRule>
    <cfRule type="expression" dxfId="4383" priority="901">
      <formula>FIND("Réagir",#REF!)</formula>
    </cfRule>
  </conditionalFormatting>
  <conditionalFormatting sqref="AV29">
    <cfRule type="expression" dxfId="4382" priority="896" stopIfTrue="1">
      <formula>ISTEXT(AV29)</formula>
    </cfRule>
    <cfRule type="expression" dxfId="4381" priority="897">
      <formula>FIND("Agir",#REF!)</formula>
    </cfRule>
    <cfRule type="expression" dxfId="4380" priority="898">
      <formula>FIND("Réagir",#REF!)</formula>
    </cfRule>
  </conditionalFormatting>
  <conditionalFormatting sqref="AG29">
    <cfRule type="expression" dxfId="4379" priority="893" stopIfTrue="1">
      <formula>ISTEXT(AG29)</formula>
    </cfRule>
    <cfRule type="expression" dxfId="4378" priority="894">
      <formula>FIND("Agir",#REF!)</formula>
    </cfRule>
    <cfRule type="expression" dxfId="4377" priority="895">
      <formula>FIND("Réagir",#REF!)</formula>
    </cfRule>
  </conditionalFormatting>
  <conditionalFormatting sqref="AW29">
    <cfRule type="expression" dxfId="4376" priority="890" stopIfTrue="1">
      <formula>ISTEXT(AW29)</formula>
    </cfRule>
    <cfRule type="expression" dxfId="4375" priority="891">
      <formula>FIND("Agir",#REF!)</formula>
    </cfRule>
    <cfRule type="expression" dxfId="4374" priority="892">
      <formula>FIND("Réagir",#REF!)</formula>
    </cfRule>
  </conditionalFormatting>
  <conditionalFormatting sqref="I31">
    <cfRule type="expression" dxfId="4373" priority="887" stopIfTrue="1">
      <formula>ISTEXT(I31)</formula>
    </cfRule>
    <cfRule type="expression" dxfId="4372" priority="888">
      <formula>FIND("Agir",J31)</formula>
    </cfRule>
    <cfRule type="expression" dxfId="4371" priority="889">
      <formula>FIND("Réagir",J31)</formula>
    </cfRule>
  </conditionalFormatting>
  <conditionalFormatting sqref="I31 AV31:AY31 AQ31 AM31 AG31 AA31">
    <cfRule type="containsText" dxfId="4370" priority="884" stopIfTrue="1" operator="containsText" text="Première">
      <formula>NOT(ISERROR(SEARCH("Première",I31)))</formula>
    </cfRule>
    <cfRule type="containsText" dxfId="4369" priority="885" stopIfTrue="1" operator="containsText" text="Seconde">
      <formula>NOT(ISERROR(SEARCH("Seconde",I31)))</formula>
    </cfRule>
    <cfRule type="containsText" dxfId="4368" priority="886" stopIfTrue="1" operator="containsText" text="Terme">
      <formula>NOT(ISERROR(SEARCH("Terme",I31)))</formula>
    </cfRule>
  </conditionalFormatting>
  <conditionalFormatting sqref="F31">
    <cfRule type="expression" dxfId="4367" priority="882" stopIfTrue="1">
      <formula>ISTEXT(F31)</formula>
    </cfRule>
    <cfRule type="expression" dxfId="4366" priority="883">
      <formula>FIND("Conforter",I31)</formula>
    </cfRule>
  </conditionalFormatting>
  <conditionalFormatting sqref="G31">
    <cfRule type="expression" dxfId="4365" priority="879" stopIfTrue="1">
      <formula>ISTEXT(G31)</formula>
    </cfRule>
    <cfRule type="expression" dxfId="4364" priority="880">
      <formula>FIND("Agir",I31)</formula>
    </cfRule>
    <cfRule type="expression" dxfId="4363" priority="881">
      <formula>FIND("Réagir",I31)</formula>
    </cfRule>
  </conditionalFormatting>
  <conditionalFormatting sqref="G31:H31">
    <cfRule type="expression" dxfId="4362" priority="877" stopIfTrue="1">
      <formula>ISTEXT(G31)</formula>
    </cfRule>
    <cfRule type="expression" dxfId="4361" priority="878">
      <formula>FIND("Conforter",J31)</formula>
    </cfRule>
  </conditionalFormatting>
  <conditionalFormatting sqref="D31">
    <cfRule type="expression" dxfId="4360" priority="867" stopIfTrue="1">
      <formula>ISTEXT(D31)</formula>
    </cfRule>
    <cfRule type="expression" dxfId="4359" priority="868">
      <formula>FIND("Agir",E31)</formula>
    </cfRule>
    <cfRule type="expression" dxfId="4358" priority="869">
      <formula>FIND("Réagir",E31)</formula>
    </cfRule>
  </conditionalFormatting>
  <conditionalFormatting sqref="D31">
    <cfRule type="expression" dxfId="4357" priority="865" stopIfTrue="1">
      <formula>ISTEXT(D31)</formula>
    </cfRule>
    <cfRule type="expression" dxfId="4356" priority="866">
      <formula>FIND("Conforter",F31)</formula>
    </cfRule>
  </conditionalFormatting>
  <conditionalFormatting sqref="H31">
    <cfRule type="expression" dxfId="4355" priority="862" stopIfTrue="1">
      <formula>ISTEXT(H31)</formula>
    </cfRule>
    <cfRule type="expression" dxfId="4354" priority="863">
      <formula>FIND("Agir",J31)</formula>
    </cfRule>
    <cfRule type="expression" dxfId="4353" priority="864">
      <formula>FIND("Réagir",J31)</formula>
    </cfRule>
  </conditionalFormatting>
  <conditionalFormatting sqref="AX31:AY31">
    <cfRule type="expression" dxfId="4352" priority="859" stopIfTrue="1">
      <formula>ISTEXT(AX31)</formula>
    </cfRule>
    <cfRule type="expression" dxfId="4351" priority="860">
      <formula>FIND("Agir",#REF!)</formula>
    </cfRule>
    <cfRule type="expression" dxfId="4350" priority="861">
      <formula>FIND("Réagir",#REF!)</formula>
    </cfRule>
  </conditionalFormatting>
  <conditionalFormatting sqref="AV31 AQ31 AM31">
    <cfRule type="expression" dxfId="4349" priority="856" stopIfTrue="1">
      <formula>ISTEXT(AM31)</formula>
    </cfRule>
    <cfRule type="expression" dxfId="4348" priority="857">
      <formula>FIND("Agir",#REF!)</formula>
    </cfRule>
    <cfRule type="expression" dxfId="4347" priority="858">
      <formula>FIND("Réagir",#REF!)</formula>
    </cfRule>
  </conditionalFormatting>
  <conditionalFormatting sqref="H31">
    <cfRule type="expression" dxfId="4346" priority="854" stopIfTrue="1">
      <formula>ISTEXT(H31)</formula>
    </cfRule>
    <cfRule type="expression" dxfId="4345" priority="855">
      <formula>FIND("Conforter",J31)</formula>
    </cfRule>
  </conditionalFormatting>
  <conditionalFormatting sqref="AQ31">
    <cfRule type="expression" dxfId="4344" priority="851" stopIfTrue="1">
      <formula>ISTEXT(AQ31)</formula>
    </cfRule>
    <cfRule type="expression" dxfId="4343" priority="852">
      <formula>FIND("Agir",AV31)</formula>
    </cfRule>
    <cfRule type="expression" dxfId="4342" priority="853">
      <formula>FIND("Réagir",AV31)</formula>
    </cfRule>
  </conditionalFormatting>
  <conditionalFormatting sqref="AA31">
    <cfRule type="expression" dxfId="4341" priority="848" stopIfTrue="1">
      <formula>ISTEXT(AA31)</formula>
    </cfRule>
    <cfRule type="expression" dxfId="4340" priority="849">
      <formula>FIND("Agir",AV31)</formula>
    </cfRule>
    <cfRule type="expression" dxfId="4339" priority="850">
      <formula>FIND("Réagir",AV31)</formula>
    </cfRule>
  </conditionalFormatting>
  <conditionalFormatting sqref="AV31 AQ31 AM31 AG31">
    <cfRule type="expression" dxfId="4338" priority="845" stopIfTrue="1">
      <formula>ISTEXT(AG31)</formula>
    </cfRule>
    <cfRule type="expression" dxfId="4337" priority="846">
      <formula>FIND("Agir",#REF!)</formula>
    </cfRule>
    <cfRule type="expression" dxfId="4336" priority="847">
      <formula>FIND("Réagir",#REF!)</formula>
    </cfRule>
  </conditionalFormatting>
  <conditionalFormatting sqref="AV31 AQ31 AM31">
    <cfRule type="expression" dxfId="4335" priority="842" stopIfTrue="1">
      <formula>ISTEXT(AM31)</formula>
    </cfRule>
    <cfRule type="expression" dxfId="4334" priority="843">
      <formula>FIND("Agir",#REF!)</formula>
    </cfRule>
    <cfRule type="expression" dxfId="4333" priority="844">
      <formula>FIND("Réagir",#REF!)</formula>
    </cfRule>
  </conditionalFormatting>
  <conditionalFormatting sqref="AV31">
    <cfRule type="expression" dxfId="4332" priority="839" stopIfTrue="1">
      <formula>ISTEXT(AV31)</formula>
    </cfRule>
    <cfRule type="expression" dxfId="4331" priority="840">
      <formula>FIND("Agir",#REF!)</formula>
    </cfRule>
    <cfRule type="expression" dxfId="4330" priority="841">
      <formula>FIND("Réagir",#REF!)</formula>
    </cfRule>
  </conditionalFormatting>
  <conditionalFormatting sqref="AG31">
    <cfRule type="expression" dxfId="4329" priority="836" stopIfTrue="1">
      <formula>ISTEXT(AG31)</formula>
    </cfRule>
    <cfRule type="expression" dxfId="4328" priority="837">
      <formula>FIND("Agir",#REF!)</formula>
    </cfRule>
    <cfRule type="expression" dxfId="4327" priority="838">
      <formula>FIND("Réagir",#REF!)</formula>
    </cfRule>
  </conditionalFormatting>
  <conditionalFormatting sqref="AW31">
    <cfRule type="expression" dxfId="4326" priority="833" stopIfTrue="1">
      <formula>ISTEXT(AW31)</formula>
    </cfRule>
    <cfRule type="expression" dxfId="4325" priority="834">
      <formula>FIND("Agir",#REF!)</formula>
    </cfRule>
    <cfRule type="expression" dxfId="4324" priority="835">
      <formula>FIND("Réagir",#REF!)</formula>
    </cfRule>
  </conditionalFormatting>
  <conditionalFormatting sqref="I32">
    <cfRule type="expression" dxfId="4323" priority="830" stopIfTrue="1">
      <formula>ISTEXT(I32)</formula>
    </cfRule>
    <cfRule type="expression" dxfId="4322" priority="831">
      <formula>FIND("Agir",J32)</formula>
    </cfRule>
    <cfRule type="expression" dxfId="4321" priority="832">
      <formula>FIND("Réagir",J32)</formula>
    </cfRule>
  </conditionalFormatting>
  <conditionalFormatting sqref="I32 AV32:AY32 AQ32 AM32 AG32 AA32">
    <cfRule type="containsText" dxfId="4320" priority="827" stopIfTrue="1" operator="containsText" text="Première">
      <formula>NOT(ISERROR(SEARCH("Première",I32)))</formula>
    </cfRule>
    <cfRule type="containsText" dxfId="4319" priority="828" stopIfTrue="1" operator="containsText" text="Seconde">
      <formula>NOT(ISERROR(SEARCH("Seconde",I32)))</formula>
    </cfRule>
    <cfRule type="containsText" dxfId="4318" priority="829" stopIfTrue="1" operator="containsText" text="Terme">
      <formula>NOT(ISERROR(SEARCH("Terme",I32)))</formula>
    </cfRule>
  </conditionalFormatting>
  <conditionalFormatting sqref="F32">
    <cfRule type="expression" dxfId="4317" priority="825" stopIfTrue="1">
      <formula>ISTEXT(F32)</formula>
    </cfRule>
    <cfRule type="expression" dxfId="4316" priority="826">
      <formula>FIND("Conforter",I32)</formula>
    </cfRule>
  </conditionalFormatting>
  <conditionalFormatting sqref="G32">
    <cfRule type="expression" dxfId="4315" priority="822" stopIfTrue="1">
      <formula>ISTEXT(G32)</formula>
    </cfRule>
    <cfRule type="expression" dxfId="4314" priority="823">
      <formula>FIND("Agir",I32)</formula>
    </cfRule>
    <cfRule type="expression" dxfId="4313" priority="824">
      <formula>FIND("Réagir",I32)</formula>
    </cfRule>
  </conditionalFormatting>
  <conditionalFormatting sqref="G32:H32">
    <cfRule type="expression" dxfId="4312" priority="820" stopIfTrue="1">
      <formula>ISTEXT(G32)</formula>
    </cfRule>
    <cfRule type="expression" dxfId="4311" priority="821">
      <formula>FIND("Conforter",J32)</formula>
    </cfRule>
  </conditionalFormatting>
  <conditionalFormatting sqref="D32">
    <cfRule type="expression" dxfId="4310" priority="810" stopIfTrue="1">
      <formula>ISTEXT(D32)</formula>
    </cfRule>
    <cfRule type="expression" dxfId="4309" priority="811">
      <formula>FIND("Agir",E32)</formula>
    </cfRule>
    <cfRule type="expression" dxfId="4308" priority="812">
      <formula>FIND("Réagir",E32)</formula>
    </cfRule>
  </conditionalFormatting>
  <conditionalFormatting sqref="D32">
    <cfRule type="expression" dxfId="4307" priority="808" stopIfTrue="1">
      <formula>ISTEXT(D32)</formula>
    </cfRule>
    <cfRule type="expression" dxfId="4306" priority="809">
      <formula>FIND("Conforter",F32)</formula>
    </cfRule>
  </conditionalFormatting>
  <conditionalFormatting sqref="H32">
    <cfRule type="expression" dxfId="4305" priority="805" stopIfTrue="1">
      <formula>ISTEXT(H32)</formula>
    </cfRule>
    <cfRule type="expression" dxfId="4304" priority="806">
      <formula>FIND("Agir",J32)</formula>
    </cfRule>
    <cfRule type="expression" dxfId="4303" priority="807">
      <formula>FIND("Réagir",J32)</formula>
    </cfRule>
  </conditionalFormatting>
  <conditionalFormatting sqref="AX32:AY32">
    <cfRule type="expression" dxfId="4302" priority="802" stopIfTrue="1">
      <formula>ISTEXT(AX32)</formula>
    </cfRule>
    <cfRule type="expression" dxfId="4301" priority="803">
      <formula>FIND("Agir",#REF!)</formula>
    </cfRule>
    <cfRule type="expression" dxfId="4300" priority="804">
      <formula>FIND("Réagir",#REF!)</formula>
    </cfRule>
  </conditionalFormatting>
  <conditionalFormatting sqref="AV32 AQ32 AM32">
    <cfRule type="expression" dxfId="4299" priority="799" stopIfTrue="1">
      <formula>ISTEXT(AM32)</formula>
    </cfRule>
    <cfRule type="expression" dxfId="4298" priority="800">
      <formula>FIND("Agir",#REF!)</formula>
    </cfRule>
    <cfRule type="expression" dxfId="4297" priority="801">
      <formula>FIND("Réagir",#REF!)</formula>
    </cfRule>
  </conditionalFormatting>
  <conditionalFormatting sqref="H32">
    <cfRule type="expression" dxfId="4296" priority="797" stopIfTrue="1">
      <formula>ISTEXT(H32)</formula>
    </cfRule>
    <cfRule type="expression" dxfId="4295" priority="798">
      <formula>FIND("Conforter",J32)</formula>
    </cfRule>
  </conditionalFormatting>
  <conditionalFormatting sqref="AQ32">
    <cfRule type="expression" dxfId="4294" priority="794" stopIfTrue="1">
      <formula>ISTEXT(AQ32)</formula>
    </cfRule>
    <cfRule type="expression" dxfId="4293" priority="795">
      <formula>FIND("Agir",AV32)</formula>
    </cfRule>
    <cfRule type="expression" dxfId="4292" priority="796">
      <formula>FIND("Réagir",AV32)</formula>
    </cfRule>
  </conditionalFormatting>
  <conditionalFormatting sqref="AA32">
    <cfRule type="expression" dxfId="4291" priority="791" stopIfTrue="1">
      <formula>ISTEXT(AA32)</formula>
    </cfRule>
    <cfRule type="expression" dxfId="4290" priority="792">
      <formula>FIND("Agir",AV32)</formula>
    </cfRule>
    <cfRule type="expression" dxfId="4289" priority="793">
      <formula>FIND("Réagir",AV32)</formula>
    </cfRule>
  </conditionalFormatting>
  <conditionalFormatting sqref="AV32 AQ32 AM32 AG32">
    <cfRule type="expression" dxfId="4288" priority="788" stopIfTrue="1">
      <formula>ISTEXT(AG32)</formula>
    </cfRule>
    <cfRule type="expression" dxfId="4287" priority="789">
      <formula>FIND("Agir",#REF!)</formula>
    </cfRule>
    <cfRule type="expression" dxfId="4286" priority="790">
      <formula>FIND("Réagir",#REF!)</formula>
    </cfRule>
  </conditionalFormatting>
  <conditionalFormatting sqref="AV32 AQ32 AM32">
    <cfRule type="expression" dxfId="4285" priority="785" stopIfTrue="1">
      <formula>ISTEXT(AM32)</formula>
    </cfRule>
    <cfRule type="expression" dxfId="4284" priority="786">
      <formula>FIND("Agir",#REF!)</formula>
    </cfRule>
    <cfRule type="expression" dxfId="4283" priority="787">
      <formula>FIND("Réagir",#REF!)</formula>
    </cfRule>
  </conditionalFormatting>
  <conditionalFormatting sqref="AV32">
    <cfRule type="expression" dxfId="4282" priority="782" stopIfTrue="1">
      <formula>ISTEXT(AV32)</formula>
    </cfRule>
    <cfRule type="expression" dxfId="4281" priority="783">
      <formula>FIND("Agir",#REF!)</formula>
    </cfRule>
    <cfRule type="expression" dxfId="4280" priority="784">
      <formula>FIND("Réagir",#REF!)</formula>
    </cfRule>
  </conditionalFormatting>
  <conditionalFormatting sqref="AG32">
    <cfRule type="expression" dxfId="4279" priority="779" stopIfTrue="1">
      <formula>ISTEXT(AG32)</formula>
    </cfRule>
    <cfRule type="expression" dxfId="4278" priority="780">
      <formula>FIND("Agir",#REF!)</formula>
    </cfRule>
    <cfRule type="expression" dxfId="4277" priority="781">
      <formula>FIND("Réagir",#REF!)</formula>
    </cfRule>
  </conditionalFormatting>
  <conditionalFormatting sqref="AW32">
    <cfRule type="expression" dxfId="4276" priority="776" stopIfTrue="1">
      <formula>ISTEXT(AW32)</formula>
    </cfRule>
    <cfRule type="expression" dxfId="4275" priority="777">
      <formula>FIND("Agir",#REF!)</formula>
    </cfRule>
    <cfRule type="expression" dxfId="4274" priority="778">
      <formula>FIND("Réagir",#REF!)</formula>
    </cfRule>
  </conditionalFormatting>
  <conditionalFormatting sqref="I8">
    <cfRule type="expression" dxfId="4273" priority="773" stopIfTrue="1">
      <formula>ISTEXT(I8)</formula>
    </cfRule>
    <cfRule type="expression" dxfId="4272" priority="774">
      <formula>FIND("Agir",J8)</formula>
    </cfRule>
    <cfRule type="expression" dxfId="4271" priority="775">
      <formula>FIND("Réagir",J8)</formula>
    </cfRule>
  </conditionalFormatting>
  <conditionalFormatting sqref="G8:H8">
    <cfRule type="expression" dxfId="4270" priority="771" stopIfTrue="1">
      <formula>ISTEXT(G8)</formula>
    </cfRule>
    <cfRule type="expression" dxfId="4269" priority="772">
      <formula>FIND("Conforter",J8)</formula>
    </cfRule>
  </conditionalFormatting>
  <conditionalFormatting sqref="D8">
    <cfRule type="expression" dxfId="4268" priority="769" stopIfTrue="1">
      <formula>ISTEXT(D8)</formula>
    </cfRule>
    <cfRule type="expression" dxfId="4267" priority="770">
      <formula>FIND("Conforter",F8)</formula>
    </cfRule>
  </conditionalFormatting>
  <conditionalFormatting sqref="AQ8">
    <cfRule type="expression" dxfId="4266" priority="766" stopIfTrue="1">
      <formula>ISTEXT(AQ8)</formula>
    </cfRule>
    <cfRule type="expression" dxfId="4265" priority="767">
      <formula>FIND("Agir",AV8)</formula>
    </cfRule>
    <cfRule type="expression" dxfId="4264" priority="768">
      <formula>FIND("Réagir",AV8)</formula>
    </cfRule>
  </conditionalFormatting>
  <conditionalFormatting sqref="I9">
    <cfRule type="expression" dxfId="4263" priority="763" stopIfTrue="1">
      <formula>ISTEXT(I9)</formula>
    </cfRule>
    <cfRule type="expression" dxfId="4262" priority="764">
      <formula>FIND("Agir",J9)</formula>
    </cfRule>
    <cfRule type="expression" dxfId="4261" priority="765">
      <formula>FIND("Réagir",J9)</formula>
    </cfRule>
  </conditionalFormatting>
  <conditionalFormatting sqref="G9:H9">
    <cfRule type="expression" dxfId="4260" priority="761" stopIfTrue="1">
      <formula>ISTEXT(G9)</formula>
    </cfRule>
    <cfRule type="expression" dxfId="4259" priority="762">
      <formula>FIND("Conforter",J9)</formula>
    </cfRule>
  </conditionalFormatting>
  <conditionalFormatting sqref="D9">
    <cfRule type="expression" dxfId="4258" priority="759" stopIfTrue="1">
      <formula>ISTEXT(D9)</formula>
    </cfRule>
    <cfRule type="expression" dxfId="4257" priority="760">
      <formula>FIND("Conforter",F9)</formula>
    </cfRule>
  </conditionalFormatting>
  <conditionalFormatting sqref="AQ9">
    <cfRule type="expression" dxfId="4256" priority="756" stopIfTrue="1">
      <formula>ISTEXT(AQ9)</formula>
    </cfRule>
    <cfRule type="expression" dxfId="4255" priority="757">
      <formula>FIND("Agir",AV9)</formula>
    </cfRule>
    <cfRule type="expression" dxfId="4254" priority="758">
      <formula>FIND("Réagir",AV9)</formula>
    </cfRule>
  </conditionalFormatting>
  <conditionalFormatting sqref="I10">
    <cfRule type="expression" dxfId="4253" priority="753" stopIfTrue="1">
      <formula>ISTEXT(I10)</formula>
    </cfRule>
    <cfRule type="expression" dxfId="4252" priority="754">
      <formula>FIND("Agir",J10)</formula>
    </cfRule>
    <cfRule type="expression" dxfId="4251" priority="755">
      <formula>FIND("Réagir",J10)</formula>
    </cfRule>
  </conditionalFormatting>
  <conditionalFormatting sqref="G10:H10">
    <cfRule type="expression" dxfId="4250" priority="751" stopIfTrue="1">
      <formula>ISTEXT(G10)</formula>
    </cfRule>
    <cfRule type="expression" dxfId="4249" priority="752">
      <formula>FIND("Conforter",J10)</formula>
    </cfRule>
  </conditionalFormatting>
  <conditionalFormatting sqref="D10">
    <cfRule type="expression" dxfId="4248" priority="749" stopIfTrue="1">
      <formula>ISTEXT(D10)</formula>
    </cfRule>
    <cfRule type="expression" dxfId="4247" priority="750">
      <formula>FIND("Conforter",F10)</formula>
    </cfRule>
  </conditionalFormatting>
  <conditionalFormatting sqref="AQ10">
    <cfRule type="expression" dxfId="4246" priority="746" stopIfTrue="1">
      <formula>ISTEXT(AQ10)</formula>
    </cfRule>
    <cfRule type="expression" dxfId="4245" priority="747">
      <formula>FIND("Agir",AV10)</formula>
    </cfRule>
    <cfRule type="expression" dxfId="4244" priority="748">
      <formula>FIND("Réagir",AV10)</formula>
    </cfRule>
  </conditionalFormatting>
  <conditionalFormatting sqref="I15">
    <cfRule type="expression" dxfId="4243" priority="743" stopIfTrue="1">
      <formula>ISTEXT(I15)</formula>
    </cfRule>
    <cfRule type="expression" dxfId="4242" priority="744">
      <formula>FIND("Agir",J15)</formula>
    </cfRule>
    <cfRule type="expression" dxfId="4241" priority="745">
      <formula>FIND("Réagir",J15)</formula>
    </cfRule>
  </conditionalFormatting>
  <conditionalFormatting sqref="I15 AV15:AY15 AQ15 AM15 AG15 AA15">
    <cfRule type="containsText" dxfId="4240" priority="740" stopIfTrue="1" operator="containsText" text="Première">
      <formula>NOT(ISERROR(SEARCH("Première",I15)))</formula>
    </cfRule>
    <cfRule type="containsText" dxfId="4239" priority="741" stopIfTrue="1" operator="containsText" text="Seconde">
      <formula>NOT(ISERROR(SEARCH("Seconde",I15)))</formula>
    </cfRule>
    <cfRule type="containsText" dxfId="4238" priority="742" stopIfTrue="1" operator="containsText" text="Terme">
      <formula>NOT(ISERROR(SEARCH("Terme",I15)))</formula>
    </cfRule>
  </conditionalFormatting>
  <conditionalFormatting sqref="F15">
    <cfRule type="expression" dxfId="4237" priority="738" stopIfTrue="1">
      <formula>ISTEXT(F15)</formula>
    </cfRule>
    <cfRule type="expression" dxfId="4236" priority="739">
      <formula>FIND("Conforter",I15)</formula>
    </cfRule>
  </conditionalFormatting>
  <conditionalFormatting sqref="G15">
    <cfRule type="expression" dxfId="4235" priority="735" stopIfTrue="1">
      <formula>ISTEXT(G15)</formula>
    </cfRule>
    <cfRule type="expression" dxfId="4234" priority="736">
      <formula>FIND("Agir",I15)</formula>
    </cfRule>
    <cfRule type="expression" dxfId="4233" priority="737">
      <formula>FIND("Réagir",I15)</formula>
    </cfRule>
  </conditionalFormatting>
  <conditionalFormatting sqref="G15:H15">
    <cfRule type="expression" dxfId="4232" priority="733" stopIfTrue="1">
      <formula>ISTEXT(G15)</formula>
    </cfRule>
    <cfRule type="expression" dxfId="4231" priority="734">
      <formula>FIND("Conforter",J15)</formula>
    </cfRule>
  </conditionalFormatting>
  <conditionalFormatting sqref="I15">
    <cfRule type="expression" dxfId="4230" priority="729" stopIfTrue="1">
      <formula>ISTEXT(I15)</formula>
    </cfRule>
    <cfRule type="expression" dxfId="4229" priority="730">
      <formula>FIND("Agir",J15)</formula>
    </cfRule>
    <cfRule type="expression" dxfId="4228" priority="731">
      <formula>FIND("Réagir",J15)</formula>
    </cfRule>
  </conditionalFormatting>
  <conditionalFormatting sqref="G15:H15">
    <cfRule type="expression" dxfId="4227" priority="727" stopIfTrue="1">
      <formula>ISTEXT(G15)</formula>
    </cfRule>
    <cfRule type="expression" dxfId="4226" priority="728">
      <formula>FIND("Conforter",J15)</formula>
    </cfRule>
  </conditionalFormatting>
  <conditionalFormatting sqref="D15">
    <cfRule type="expression" dxfId="4225" priority="717" stopIfTrue="1">
      <formula>ISTEXT(D15)</formula>
    </cfRule>
    <cfRule type="expression" dxfId="4224" priority="718">
      <formula>FIND("Agir",E15)</formula>
    </cfRule>
    <cfRule type="expression" dxfId="4223" priority="719">
      <formula>FIND("Réagir",E15)</formula>
    </cfRule>
  </conditionalFormatting>
  <conditionalFormatting sqref="D15">
    <cfRule type="expression" dxfId="4222" priority="715" stopIfTrue="1">
      <formula>ISTEXT(D15)</formula>
    </cfRule>
    <cfRule type="expression" dxfId="4221" priority="716">
      <formula>FIND("Conforter",F15)</formula>
    </cfRule>
  </conditionalFormatting>
  <conditionalFormatting sqref="D15">
    <cfRule type="expression" dxfId="4220" priority="713" stopIfTrue="1">
      <formula>ISTEXT(D15)</formula>
    </cfRule>
    <cfRule type="expression" dxfId="4219" priority="714">
      <formula>FIND("Conforter",F15)</formula>
    </cfRule>
  </conditionalFormatting>
  <conditionalFormatting sqref="H15">
    <cfRule type="expression" dxfId="4218" priority="710" stopIfTrue="1">
      <formula>ISTEXT(H15)</formula>
    </cfRule>
    <cfRule type="expression" dxfId="4217" priority="711">
      <formula>FIND("Agir",J15)</formula>
    </cfRule>
    <cfRule type="expression" dxfId="4216" priority="712">
      <formula>FIND("Réagir",J15)</formula>
    </cfRule>
  </conditionalFormatting>
  <conditionalFormatting sqref="AX15:AY15">
    <cfRule type="expression" dxfId="4215" priority="707" stopIfTrue="1">
      <formula>ISTEXT(AX15)</formula>
    </cfRule>
    <cfRule type="expression" dxfId="4214" priority="708">
      <formula>FIND("Agir",#REF!)</formula>
    </cfRule>
    <cfRule type="expression" dxfId="4213" priority="709">
      <formula>FIND("Réagir",#REF!)</formula>
    </cfRule>
  </conditionalFormatting>
  <conditionalFormatting sqref="AV15 AQ15 AM15">
    <cfRule type="expression" dxfId="4212" priority="704" stopIfTrue="1">
      <formula>ISTEXT(AM15)</formula>
    </cfRule>
    <cfRule type="expression" dxfId="4211" priority="705">
      <formula>FIND("Agir",#REF!)</formula>
    </cfRule>
    <cfRule type="expression" dxfId="4210" priority="706">
      <formula>FIND("Réagir",#REF!)</formula>
    </cfRule>
  </conditionalFormatting>
  <conditionalFormatting sqref="AQ15">
    <cfRule type="expression" dxfId="4209" priority="701" stopIfTrue="1">
      <formula>ISTEXT(AQ15)</formula>
    </cfRule>
    <cfRule type="expression" dxfId="4208" priority="702">
      <formula>FIND("Agir",AV15)</formula>
    </cfRule>
    <cfRule type="expression" dxfId="4207" priority="703">
      <formula>FIND("Réagir",AV15)</formula>
    </cfRule>
  </conditionalFormatting>
  <conditionalFormatting sqref="AQ15">
    <cfRule type="expression" dxfId="4206" priority="698" stopIfTrue="1">
      <formula>ISTEXT(AQ15)</formula>
    </cfRule>
    <cfRule type="expression" dxfId="4205" priority="699">
      <formula>FIND("Agir",AV15)</formula>
    </cfRule>
    <cfRule type="expression" dxfId="4204" priority="700">
      <formula>FIND("Réagir",AV15)</formula>
    </cfRule>
  </conditionalFormatting>
  <conditionalFormatting sqref="AA15">
    <cfRule type="expression" dxfId="4203" priority="695" stopIfTrue="1">
      <formula>ISTEXT(AA15)</formula>
    </cfRule>
    <cfRule type="expression" dxfId="4202" priority="696">
      <formula>FIND("Agir",AV15)</formula>
    </cfRule>
    <cfRule type="expression" dxfId="4201" priority="697">
      <formula>FIND("Réagir",AV15)</formula>
    </cfRule>
  </conditionalFormatting>
  <conditionalFormatting sqref="AV15 AQ15 AM15 AG15">
    <cfRule type="expression" dxfId="4200" priority="692" stopIfTrue="1">
      <formula>ISTEXT(AG15)</formula>
    </cfRule>
    <cfRule type="expression" dxfId="4199" priority="693">
      <formula>FIND("Agir",#REF!)</formula>
    </cfRule>
    <cfRule type="expression" dxfId="4198" priority="694">
      <formula>FIND("Réagir",#REF!)</formula>
    </cfRule>
  </conditionalFormatting>
  <conditionalFormatting sqref="AV15 AQ15 AM15">
    <cfRule type="expression" dxfId="4197" priority="689" stopIfTrue="1">
      <formula>ISTEXT(AM15)</formula>
    </cfRule>
    <cfRule type="expression" dxfId="4196" priority="690">
      <formula>FIND("Agir",#REF!)</formula>
    </cfRule>
    <cfRule type="expression" dxfId="4195" priority="691">
      <formula>FIND("Réagir",#REF!)</formula>
    </cfRule>
  </conditionalFormatting>
  <conditionalFormatting sqref="AV15">
    <cfRule type="expression" dxfId="4194" priority="686" stopIfTrue="1">
      <formula>ISTEXT(AV15)</formula>
    </cfRule>
    <cfRule type="expression" dxfId="4193" priority="687">
      <formula>FIND("Agir",#REF!)</formula>
    </cfRule>
    <cfRule type="expression" dxfId="4192" priority="688">
      <formula>FIND("Réagir",#REF!)</formula>
    </cfRule>
  </conditionalFormatting>
  <conditionalFormatting sqref="AG15">
    <cfRule type="expression" dxfId="4191" priority="683" stopIfTrue="1">
      <formula>ISTEXT(AG15)</formula>
    </cfRule>
    <cfRule type="expression" dxfId="4190" priority="684">
      <formula>FIND("Agir",#REF!)</formula>
    </cfRule>
    <cfRule type="expression" dxfId="4189" priority="685">
      <formula>FIND("Réagir",#REF!)</formula>
    </cfRule>
  </conditionalFormatting>
  <conditionalFormatting sqref="AW15">
    <cfRule type="expression" dxfId="4188" priority="680" stopIfTrue="1">
      <formula>ISTEXT(AW15)</formula>
    </cfRule>
    <cfRule type="expression" dxfId="4187" priority="681">
      <formula>FIND("Agir",#REF!)</formula>
    </cfRule>
    <cfRule type="expression" dxfId="4186" priority="682">
      <formula>FIND("Réagir",#REF!)</formula>
    </cfRule>
  </conditionalFormatting>
  <conditionalFormatting sqref="I17">
    <cfRule type="expression" dxfId="4185" priority="677" stopIfTrue="1">
      <formula>ISTEXT(I17)</formula>
    </cfRule>
    <cfRule type="expression" dxfId="4184" priority="678">
      <formula>FIND("Agir",J17)</formula>
    </cfRule>
    <cfRule type="expression" dxfId="4183" priority="679">
      <formula>FIND("Réagir",J17)</formula>
    </cfRule>
  </conditionalFormatting>
  <conditionalFormatting sqref="I17 AV17:AY17 AQ17 AM17 AG17 AA17">
    <cfRule type="containsText" dxfId="4182" priority="674" stopIfTrue="1" operator="containsText" text="Première">
      <formula>NOT(ISERROR(SEARCH("Première",I17)))</formula>
    </cfRule>
    <cfRule type="containsText" dxfId="4181" priority="675" stopIfTrue="1" operator="containsText" text="Seconde">
      <formula>NOT(ISERROR(SEARCH("Seconde",I17)))</formula>
    </cfRule>
    <cfRule type="containsText" dxfId="4180" priority="676" stopIfTrue="1" operator="containsText" text="Terme">
      <formula>NOT(ISERROR(SEARCH("Terme",I17)))</formula>
    </cfRule>
  </conditionalFormatting>
  <conditionalFormatting sqref="F17">
    <cfRule type="expression" dxfId="4179" priority="672" stopIfTrue="1">
      <formula>ISTEXT(F17)</formula>
    </cfRule>
    <cfRule type="expression" dxfId="4178" priority="673">
      <formula>FIND("Conforter",I17)</formula>
    </cfRule>
  </conditionalFormatting>
  <conditionalFormatting sqref="G17">
    <cfRule type="expression" dxfId="4177" priority="669" stopIfTrue="1">
      <formula>ISTEXT(G17)</formula>
    </cfRule>
    <cfRule type="expression" dxfId="4176" priority="670">
      <formula>FIND("Agir",I17)</formula>
    </cfRule>
    <cfRule type="expression" dxfId="4175" priority="671">
      <formula>FIND("Réagir",I17)</formula>
    </cfRule>
  </conditionalFormatting>
  <conditionalFormatting sqref="G17:H17">
    <cfRule type="expression" dxfId="4174" priority="667" stopIfTrue="1">
      <formula>ISTEXT(G17)</formula>
    </cfRule>
    <cfRule type="expression" dxfId="4173" priority="668">
      <formula>FIND("Conforter",J17)</formula>
    </cfRule>
  </conditionalFormatting>
  <conditionalFormatting sqref="I17">
    <cfRule type="expression" dxfId="4172" priority="663" stopIfTrue="1">
      <formula>ISTEXT(I17)</formula>
    </cfRule>
    <cfRule type="expression" dxfId="4171" priority="664">
      <formula>FIND("Agir",J17)</formula>
    </cfRule>
    <cfRule type="expression" dxfId="4170" priority="665">
      <formula>FIND("Réagir",J17)</formula>
    </cfRule>
  </conditionalFormatting>
  <conditionalFormatting sqref="G17:H17">
    <cfRule type="expression" dxfId="4169" priority="661" stopIfTrue="1">
      <formula>ISTEXT(G17)</formula>
    </cfRule>
    <cfRule type="expression" dxfId="4168" priority="662">
      <formula>FIND("Conforter",J17)</formula>
    </cfRule>
  </conditionalFormatting>
  <conditionalFormatting sqref="D17">
    <cfRule type="expression" dxfId="4167" priority="651" stopIfTrue="1">
      <formula>ISTEXT(D17)</formula>
    </cfRule>
    <cfRule type="expression" dxfId="4166" priority="652">
      <formula>FIND("Agir",E17)</formula>
    </cfRule>
    <cfRule type="expression" dxfId="4165" priority="653">
      <formula>FIND("Réagir",E17)</formula>
    </cfRule>
  </conditionalFormatting>
  <conditionalFormatting sqref="D17">
    <cfRule type="expression" dxfId="4164" priority="649" stopIfTrue="1">
      <formula>ISTEXT(D17)</formula>
    </cfRule>
    <cfRule type="expression" dxfId="4163" priority="650">
      <formula>FIND("Conforter",F17)</formula>
    </cfRule>
  </conditionalFormatting>
  <conditionalFormatting sqref="D17">
    <cfRule type="expression" dxfId="4162" priority="647" stopIfTrue="1">
      <formula>ISTEXT(D17)</formula>
    </cfRule>
    <cfRule type="expression" dxfId="4161" priority="648">
      <formula>FIND("Conforter",F17)</formula>
    </cfRule>
  </conditionalFormatting>
  <conditionalFormatting sqref="H17">
    <cfRule type="expression" dxfId="4160" priority="644" stopIfTrue="1">
      <formula>ISTEXT(H17)</formula>
    </cfRule>
    <cfRule type="expression" dxfId="4159" priority="645">
      <formula>FIND("Agir",J17)</formula>
    </cfRule>
    <cfRule type="expression" dxfId="4158" priority="646">
      <formula>FIND("Réagir",J17)</formula>
    </cfRule>
  </conditionalFormatting>
  <conditionalFormatting sqref="AX17:AY17">
    <cfRule type="expression" dxfId="4157" priority="641" stopIfTrue="1">
      <formula>ISTEXT(AX17)</formula>
    </cfRule>
    <cfRule type="expression" dxfId="4156" priority="642">
      <formula>FIND("Agir",#REF!)</formula>
    </cfRule>
    <cfRule type="expression" dxfId="4155" priority="643">
      <formula>FIND("Réagir",#REF!)</formula>
    </cfRule>
  </conditionalFormatting>
  <conditionalFormatting sqref="AV17 AQ17 AM17">
    <cfRule type="expression" dxfId="4154" priority="638" stopIfTrue="1">
      <formula>ISTEXT(AM17)</formula>
    </cfRule>
    <cfRule type="expression" dxfId="4153" priority="639">
      <formula>FIND("Agir",#REF!)</formula>
    </cfRule>
    <cfRule type="expression" dxfId="4152" priority="640">
      <formula>FIND("Réagir",#REF!)</formula>
    </cfRule>
  </conditionalFormatting>
  <conditionalFormatting sqref="AQ17">
    <cfRule type="expression" dxfId="4151" priority="635" stopIfTrue="1">
      <formula>ISTEXT(AQ17)</formula>
    </cfRule>
    <cfRule type="expression" dxfId="4150" priority="636">
      <formula>FIND("Agir",AV17)</formula>
    </cfRule>
    <cfRule type="expression" dxfId="4149" priority="637">
      <formula>FIND("Réagir",AV17)</formula>
    </cfRule>
  </conditionalFormatting>
  <conditionalFormatting sqref="AQ17">
    <cfRule type="expression" dxfId="4148" priority="632" stopIfTrue="1">
      <formula>ISTEXT(AQ17)</formula>
    </cfRule>
    <cfRule type="expression" dxfId="4147" priority="633">
      <formula>FIND("Agir",AV17)</formula>
    </cfRule>
    <cfRule type="expression" dxfId="4146" priority="634">
      <formula>FIND("Réagir",AV17)</formula>
    </cfRule>
  </conditionalFormatting>
  <conditionalFormatting sqref="AA17">
    <cfRule type="expression" dxfId="4145" priority="629" stopIfTrue="1">
      <formula>ISTEXT(AA17)</formula>
    </cfRule>
    <cfRule type="expression" dxfId="4144" priority="630">
      <formula>FIND("Agir",AV17)</formula>
    </cfRule>
    <cfRule type="expression" dxfId="4143" priority="631">
      <formula>FIND("Réagir",AV17)</formula>
    </cfRule>
  </conditionalFormatting>
  <conditionalFormatting sqref="AV17 AQ17 AM17 AG17">
    <cfRule type="expression" dxfId="4142" priority="626" stopIfTrue="1">
      <formula>ISTEXT(AG17)</formula>
    </cfRule>
    <cfRule type="expression" dxfId="4141" priority="627">
      <formula>FIND("Agir",#REF!)</formula>
    </cfRule>
    <cfRule type="expression" dxfId="4140" priority="628">
      <formula>FIND("Réagir",#REF!)</formula>
    </cfRule>
  </conditionalFormatting>
  <conditionalFormatting sqref="AV17 AQ17 AM17">
    <cfRule type="expression" dxfId="4139" priority="623" stopIfTrue="1">
      <formula>ISTEXT(AM17)</formula>
    </cfRule>
    <cfRule type="expression" dxfId="4138" priority="624">
      <formula>FIND("Agir",#REF!)</formula>
    </cfRule>
    <cfRule type="expression" dxfId="4137" priority="625">
      <formula>FIND("Réagir",#REF!)</formula>
    </cfRule>
  </conditionalFormatting>
  <conditionalFormatting sqref="AV17">
    <cfRule type="expression" dxfId="4136" priority="620" stopIfTrue="1">
      <formula>ISTEXT(AV17)</formula>
    </cfRule>
    <cfRule type="expression" dxfId="4135" priority="621">
      <formula>FIND("Agir",#REF!)</formula>
    </cfRule>
    <cfRule type="expression" dxfId="4134" priority="622">
      <formula>FIND("Réagir",#REF!)</formula>
    </cfRule>
  </conditionalFormatting>
  <conditionalFormatting sqref="AG17">
    <cfRule type="expression" dxfId="4133" priority="617" stopIfTrue="1">
      <formula>ISTEXT(AG17)</formula>
    </cfRule>
    <cfRule type="expression" dxfId="4132" priority="618">
      <formula>FIND("Agir",#REF!)</formula>
    </cfRule>
    <cfRule type="expression" dxfId="4131" priority="619">
      <formula>FIND("Réagir",#REF!)</formula>
    </cfRule>
  </conditionalFormatting>
  <conditionalFormatting sqref="AW17">
    <cfRule type="expression" dxfId="4130" priority="614" stopIfTrue="1">
      <formula>ISTEXT(AW17)</formula>
    </cfRule>
    <cfRule type="expression" dxfId="4129" priority="615">
      <formula>FIND("Agir",#REF!)</formula>
    </cfRule>
    <cfRule type="expression" dxfId="4128" priority="616">
      <formula>FIND("Réagir",#REF!)</formula>
    </cfRule>
  </conditionalFormatting>
  <conditionalFormatting sqref="I19">
    <cfRule type="expression" dxfId="4127" priority="611" stopIfTrue="1">
      <formula>ISTEXT(I19)</formula>
    </cfRule>
    <cfRule type="expression" dxfId="4126" priority="612">
      <formula>FIND("Agir",J19)</formula>
    </cfRule>
    <cfRule type="expression" dxfId="4125" priority="613">
      <formula>FIND("Réagir",J19)</formula>
    </cfRule>
  </conditionalFormatting>
  <conditionalFormatting sqref="I19 AV19:AY19 AQ19 AM19 AG19 AA19">
    <cfRule type="containsText" dxfId="4124" priority="608" stopIfTrue="1" operator="containsText" text="Première">
      <formula>NOT(ISERROR(SEARCH("Première",I19)))</formula>
    </cfRule>
    <cfRule type="containsText" dxfId="4123" priority="609" stopIfTrue="1" operator="containsText" text="Seconde">
      <formula>NOT(ISERROR(SEARCH("Seconde",I19)))</formula>
    </cfRule>
    <cfRule type="containsText" dxfId="4122" priority="610" stopIfTrue="1" operator="containsText" text="Terme">
      <formula>NOT(ISERROR(SEARCH("Terme",I19)))</formula>
    </cfRule>
  </conditionalFormatting>
  <conditionalFormatting sqref="F19">
    <cfRule type="expression" dxfId="4121" priority="606" stopIfTrue="1">
      <formula>ISTEXT(F19)</formula>
    </cfRule>
    <cfRule type="expression" dxfId="4120" priority="607">
      <formula>FIND("Conforter",I19)</formula>
    </cfRule>
  </conditionalFormatting>
  <conditionalFormatting sqref="G19">
    <cfRule type="expression" dxfId="4119" priority="603" stopIfTrue="1">
      <formula>ISTEXT(G19)</formula>
    </cfRule>
    <cfRule type="expression" dxfId="4118" priority="604">
      <formula>FIND("Agir",I19)</formula>
    </cfRule>
    <cfRule type="expression" dxfId="4117" priority="605">
      <formula>FIND("Réagir",I19)</formula>
    </cfRule>
  </conditionalFormatting>
  <conditionalFormatting sqref="G19:H19">
    <cfRule type="expression" dxfId="4116" priority="601" stopIfTrue="1">
      <formula>ISTEXT(G19)</formula>
    </cfRule>
    <cfRule type="expression" dxfId="4115" priority="602">
      <formula>FIND("Conforter",J19)</formula>
    </cfRule>
  </conditionalFormatting>
  <conditionalFormatting sqref="I19">
    <cfRule type="expression" dxfId="4114" priority="597" stopIfTrue="1">
      <formula>ISTEXT(I19)</formula>
    </cfRule>
    <cfRule type="expression" dxfId="4113" priority="598">
      <formula>FIND("Agir",J19)</formula>
    </cfRule>
    <cfRule type="expression" dxfId="4112" priority="599">
      <formula>FIND("Réagir",J19)</formula>
    </cfRule>
  </conditionalFormatting>
  <conditionalFormatting sqref="G19:H19">
    <cfRule type="expression" dxfId="4111" priority="595" stopIfTrue="1">
      <formula>ISTEXT(G19)</formula>
    </cfRule>
    <cfRule type="expression" dxfId="4110" priority="596">
      <formula>FIND("Conforter",J19)</formula>
    </cfRule>
  </conditionalFormatting>
  <conditionalFormatting sqref="D19">
    <cfRule type="expression" dxfId="4109" priority="585" stopIfTrue="1">
      <formula>ISTEXT(D19)</formula>
    </cfRule>
    <cfRule type="expression" dxfId="4108" priority="586">
      <formula>FIND("Agir",E19)</formula>
    </cfRule>
    <cfRule type="expression" dxfId="4107" priority="587">
      <formula>FIND("Réagir",E19)</formula>
    </cfRule>
  </conditionalFormatting>
  <conditionalFormatting sqref="D19">
    <cfRule type="expression" dxfId="4106" priority="583" stopIfTrue="1">
      <formula>ISTEXT(D19)</formula>
    </cfRule>
    <cfRule type="expression" dxfId="4105" priority="584">
      <formula>FIND("Conforter",F19)</formula>
    </cfRule>
  </conditionalFormatting>
  <conditionalFormatting sqref="D19">
    <cfRule type="expression" dxfId="4104" priority="581" stopIfTrue="1">
      <formula>ISTEXT(D19)</formula>
    </cfRule>
    <cfRule type="expression" dxfId="4103" priority="582">
      <formula>FIND("Conforter",F19)</formula>
    </cfRule>
  </conditionalFormatting>
  <conditionalFormatting sqref="H19">
    <cfRule type="expression" dxfId="4102" priority="578" stopIfTrue="1">
      <formula>ISTEXT(H19)</formula>
    </cfRule>
    <cfRule type="expression" dxfId="4101" priority="579">
      <formula>FIND("Agir",J19)</formula>
    </cfRule>
    <cfRule type="expression" dxfId="4100" priority="580">
      <formula>FIND("Réagir",J19)</formula>
    </cfRule>
  </conditionalFormatting>
  <conditionalFormatting sqref="AX19:AY19">
    <cfRule type="expression" dxfId="4099" priority="575" stopIfTrue="1">
      <formula>ISTEXT(AX19)</formula>
    </cfRule>
    <cfRule type="expression" dxfId="4098" priority="576">
      <formula>FIND("Agir",#REF!)</formula>
    </cfRule>
    <cfRule type="expression" dxfId="4097" priority="577">
      <formula>FIND("Réagir",#REF!)</formula>
    </cfRule>
  </conditionalFormatting>
  <conditionalFormatting sqref="AV19 AQ19 AM19">
    <cfRule type="expression" dxfId="4096" priority="572" stopIfTrue="1">
      <formula>ISTEXT(AM19)</formula>
    </cfRule>
    <cfRule type="expression" dxfId="4095" priority="573">
      <formula>FIND("Agir",#REF!)</formula>
    </cfRule>
    <cfRule type="expression" dxfId="4094" priority="574">
      <formula>FIND("Réagir",#REF!)</formula>
    </cfRule>
  </conditionalFormatting>
  <conditionalFormatting sqref="AQ19">
    <cfRule type="expression" dxfId="4093" priority="569" stopIfTrue="1">
      <formula>ISTEXT(AQ19)</formula>
    </cfRule>
    <cfRule type="expression" dxfId="4092" priority="570">
      <formula>FIND("Agir",AV19)</formula>
    </cfRule>
    <cfRule type="expression" dxfId="4091" priority="571">
      <formula>FIND("Réagir",AV19)</formula>
    </cfRule>
  </conditionalFormatting>
  <conditionalFormatting sqref="AQ19">
    <cfRule type="expression" dxfId="4090" priority="566" stopIfTrue="1">
      <formula>ISTEXT(AQ19)</formula>
    </cfRule>
    <cfRule type="expression" dxfId="4089" priority="567">
      <formula>FIND("Agir",AV19)</formula>
    </cfRule>
    <cfRule type="expression" dxfId="4088" priority="568">
      <formula>FIND("Réagir",AV19)</formula>
    </cfRule>
  </conditionalFormatting>
  <conditionalFormatting sqref="AA19">
    <cfRule type="expression" dxfId="4087" priority="563" stopIfTrue="1">
      <formula>ISTEXT(AA19)</formula>
    </cfRule>
    <cfRule type="expression" dxfId="4086" priority="564">
      <formula>FIND("Agir",AV19)</formula>
    </cfRule>
    <cfRule type="expression" dxfId="4085" priority="565">
      <formula>FIND("Réagir",AV19)</formula>
    </cfRule>
  </conditionalFormatting>
  <conditionalFormatting sqref="AV19 AQ19 AM19 AG19">
    <cfRule type="expression" dxfId="4084" priority="560" stopIfTrue="1">
      <formula>ISTEXT(AG19)</formula>
    </cfRule>
    <cfRule type="expression" dxfId="4083" priority="561">
      <formula>FIND("Agir",#REF!)</formula>
    </cfRule>
    <cfRule type="expression" dxfId="4082" priority="562">
      <formula>FIND("Réagir",#REF!)</formula>
    </cfRule>
  </conditionalFormatting>
  <conditionalFormatting sqref="AV19 AQ19 AM19">
    <cfRule type="expression" dxfId="4081" priority="557" stopIfTrue="1">
      <formula>ISTEXT(AM19)</formula>
    </cfRule>
    <cfRule type="expression" dxfId="4080" priority="558">
      <formula>FIND("Agir",#REF!)</formula>
    </cfRule>
    <cfRule type="expression" dxfId="4079" priority="559">
      <formula>FIND("Réagir",#REF!)</formula>
    </cfRule>
  </conditionalFormatting>
  <conditionalFormatting sqref="AV19">
    <cfRule type="expression" dxfId="4078" priority="554" stopIfTrue="1">
      <formula>ISTEXT(AV19)</formula>
    </cfRule>
    <cfRule type="expression" dxfId="4077" priority="555">
      <formula>FIND("Agir",#REF!)</formula>
    </cfRule>
    <cfRule type="expression" dxfId="4076" priority="556">
      <formula>FIND("Réagir",#REF!)</formula>
    </cfRule>
  </conditionalFormatting>
  <conditionalFormatting sqref="AG19">
    <cfRule type="expression" dxfId="4075" priority="551" stopIfTrue="1">
      <formula>ISTEXT(AG19)</formula>
    </cfRule>
    <cfRule type="expression" dxfId="4074" priority="552">
      <formula>FIND("Agir",#REF!)</formula>
    </cfRule>
    <cfRule type="expression" dxfId="4073" priority="553">
      <formula>FIND("Réagir",#REF!)</formula>
    </cfRule>
  </conditionalFormatting>
  <conditionalFormatting sqref="AW19">
    <cfRule type="expression" dxfId="4072" priority="548" stopIfTrue="1">
      <formula>ISTEXT(AW19)</formula>
    </cfRule>
    <cfRule type="expression" dxfId="4071" priority="549">
      <formula>FIND("Agir",#REF!)</formula>
    </cfRule>
    <cfRule type="expression" dxfId="4070" priority="550">
      <formula>FIND("Réagir",#REF!)</formula>
    </cfRule>
  </conditionalFormatting>
  <conditionalFormatting sqref="I20">
    <cfRule type="expression" dxfId="4069" priority="545" stopIfTrue="1">
      <formula>ISTEXT(I20)</formula>
    </cfRule>
    <cfRule type="expression" dxfId="4068" priority="546">
      <formula>FIND("Agir",J20)</formula>
    </cfRule>
    <cfRule type="expression" dxfId="4067" priority="547">
      <formula>FIND("Réagir",J20)</formula>
    </cfRule>
  </conditionalFormatting>
  <conditionalFormatting sqref="I20 AV20:AY20 AQ20 AM20 AG20 AA20">
    <cfRule type="containsText" dxfId="4066" priority="542" stopIfTrue="1" operator="containsText" text="Première">
      <formula>NOT(ISERROR(SEARCH("Première",I20)))</formula>
    </cfRule>
    <cfRule type="containsText" dxfId="4065" priority="543" stopIfTrue="1" operator="containsText" text="Seconde">
      <formula>NOT(ISERROR(SEARCH("Seconde",I20)))</formula>
    </cfRule>
    <cfRule type="containsText" dxfId="4064" priority="544" stopIfTrue="1" operator="containsText" text="Terme">
      <formula>NOT(ISERROR(SEARCH("Terme",I20)))</formula>
    </cfRule>
  </conditionalFormatting>
  <conditionalFormatting sqref="F20">
    <cfRule type="expression" dxfId="4063" priority="540" stopIfTrue="1">
      <formula>ISTEXT(F20)</formula>
    </cfRule>
    <cfRule type="expression" dxfId="4062" priority="541">
      <formula>FIND("Conforter",I20)</formula>
    </cfRule>
  </conditionalFormatting>
  <conditionalFormatting sqref="G20">
    <cfRule type="expression" dxfId="4061" priority="537" stopIfTrue="1">
      <formula>ISTEXT(G20)</formula>
    </cfRule>
    <cfRule type="expression" dxfId="4060" priority="538">
      <formula>FIND("Agir",I20)</formula>
    </cfRule>
    <cfRule type="expression" dxfId="4059" priority="539">
      <formula>FIND("Réagir",I20)</formula>
    </cfRule>
  </conditionalFormatting>
  <conditionalFormatting sqref="G20:H20">
    <cfRule type="expression" dxfId="4058" priority="535" stopIfTrue="1">
      <formula>ISTEXT(G20)</formula>
    </cfRule>
    <cfRule type="expression" dxfId="4057" priority="536">
      <formula>FIND("Conforter",J20)</formula>
    </cfRule>
  </conditionalFormatting>
  <conditionalFormatting sqref="I20">
    <cfRule type="expression" dxfId="4056" priority="531" stopIfTrue="1">
      <formula>ISTEXT(I20)</formula>
    </cfRule>
    <cfRule type="expression" dxfId="4055" priority="532">
      <formula>FIND("Agir",J20)</formula>
    </cfRule>
    <cfRule type="expression" dxfId="4054" priority="533">
      <formula>FIND("Réagir",J20)</formula>
    </cfRule>
  </conditionalFormatting>
  <conditionalFormatting sqref="G20:H20">
    <cfRule type="expression" dxfId="4053" priority="529" stopIfTrue="1">
      <formula>ISTEXT(G20)</formula>
    </cfRule>
    <cfRule type="expression" dxfId="4052" priority="530">
      <formula>FIND("Conforter",J20)</formula>
    </cfRule>
  </conditionalFormatting>
  <conditionalFormatting sqref="D20">
    <cfRule type="expression" dxfId="4051" priority="519" stopIfTrue="1">
      <formula>ISTEXT(D20)</formula>
    </cfRule>
    <cfRule type="expression" dxfId="4050" priority="520">
      <formula>FIND("Agir",E20)</formula>
    </cfRule>
    <cfRule type="expression" dxfId="4049" priority="521">
      <formula>FIND("Réagir",E20)</formula>
    </cfRule>
  </conditionalFormatting>
  <conditionalFormatting sqref="D20">
    <cfRule type="expression" dxfId="4048" priority="517" stopIfTrue="1">
      <formula>ISTEXT(D20)</formula>
    </cfRule>
    <cfRule type="expression" dxfId="4047" priority="518">
      <formula>FIND("Conforter",F20)</formula>
    </cfRule>
  </conditionalFormatting>
  <conditionalFormatting sqref="D20">
    <cfRule type="expression" dxfId="4046" priority="515" stopIfTrue="1">
      <formula>ISTEXT(D20)</formula>
    </cfRule>
    <cfRule type="expression" dxfId="4045" priority="516">
      <formula>FIND("Conforter",F20)</formula>
    </cfRule>
  </conditionalFormatting>
  <conditionalFormatting sqref="H20">
    <cfRule type="expression" dxfId="4044" priority="512" stopIfTrue="1">
      <formula>ISTEXT(H20)</formula>
    </cfRule>
    <cfRule type="expression" dxfId="4043" priority="513">
      <formula>FIND("Agir",J20)</formula>
    </cfRule>
    <cfRule type="expression" dxfId="4042" priority="514">
      <formula>FIND("Réagir",J20)</formula>
    </cfRule>
  </conditionalFormatting>
  <conditionalFormatting sqref="AX20:AY20">
    <cfRule type="expression" dxfId="4041" priority="509" stopIfTrue="1">
      <formula>ISTEXT(AX20)</formula>
    </cfRule>
    <cfRule type="expression" dxfId="4040" priority="510">
      <formula>FIND("Agir",#REF!)</formula>
    </cfRule>
    <cfRule type="expression" dxfId="4039" priority="511">
      <formula>FIND("Réagir",#REF!)</formula>
    </cfRule>
  </conditionalFormatting>
  <conditionalFormatting sqref="AV20 AQ20 AM20">
    <cfRule type="expression" dxfId="4038" priority="506" stopIfTrue="1">
      <formula>ISTEXT(AM20)</formula>
    </cfRule>
    <cfRule type="expression" dxfId="4037" priority="507">
      <formula>FIND("Agir",#REF!)</formula>
    </cfRule>
    <cfRule type="expression" dxfId="4036" priority="508">
      <formula>FIND("Réagir",#REF!)</formula>
    </cfRule>
  </conditionalFormatting>
  <conditionalFormatting sqref="AQ20">
    <cfRule type="expression" dxfId="4035" priority="503" stopIfTrue="1">
      <formula>ISTEXT(AQ20)</formula>
    </cfRule>
    <cfRule type="expression" dxfId="4034" priority="504">
      <formula>FIND("Agir",AV20)</formula>
    </cfRule>
    <cfRule type="expression" dxfId="4033" priority="505">
      <formula>FIND("Réagir",AV20)</formula>
    </cfRule>
  </conditionalFormatting>
  <conditionalFormatting sqref="AQ20">
    <cfRule type="expression" dxfId="4032" priority="500" stopIfTrue="1">
      <formula>ISTEXT(AQ20)</formula>
    </cfRule>
    <cfRule type="expression" dxfId="4031" priority="501">
      <formula>FIND("Agir",AV20)</formula>
    </cfRule>
    <cfRule type="expression" dxfId="4030" priority="502">
      <formula>FIND("Réagir",AV20)</formula>
    </cfRule>
  </conditionalFormatting>
  <conditionalFormatting sqref="AA20">
    <cfRule type="expression" dxfId="4029" priority="497" stopIfTrue="1">
      <formula>ISTEXT(AA20)</formula>
    </cfRule>
    <cfRule type="expression" dxfId="4028" priority="498">
      <formula>FIND("Agir",AV20)</formula>
    </cfRule>
    <cfRule type="expression" dxfId="4027" priority="499">
      <formula>FIND("Réagir",AV20)</formula>
    </cfRule>
  </conditionalFormatting>
  <conditionalFormatting sqref="AV20 AQ20 AM20 AG20">
    <cfRule type="expression" dxfId="4026" priority="494" stopIfTrue="1">
      <formula>ISTEXT(AG20)</formula>
    </cfRule>
    <cfRule type="expression" dxfId="4025" priority="495">
      <formula>FIND("Agir",#REF!)</formula>
    </cfRule>
    <cfRule type="expression" dxfId="4024" priority="496">
      <formula>FIND("Réagir",#REF!)</formula>
    </cfRule>
  </conditionalFormatting>
  <conditionalFormatting sqref="AV20 AQ20 AM20">
    <cfRule type="expression" dxfId="4023" priority="491" stopIfTrue="1">
      <formula>ISTEXT(AM20)</formula>
    </cfRule>
    <cfRule type="expression" dxfId="4022" priority="492">
      <formula>FIND("Agir",#REF!)</formula>
    </cfRule>
    <cfRule type="expression" dxfId="4021" priority="493">
      <formula>FIND("Réagir",#REF!)</formula>
    </cfRule>
  </conditionalFormatting>
  <conditionalFormatting sqref="AV20">
    <cfRule type="expression" dxfId="4020" priority="488" stopIfTrue="1">
      <formula>ISTEXT(AV20)</formula>
    </cfRule>
    <cfRule type="expression" dxfId="4019" priority="489">
      <formula>FIND("Agir",#REF!)</formula>
    </cfRule>
    <cfRule type="expression" dxfId="4018" priority="490">
      <formula>FIND("Réagir",#REF!)</formula>
    </cfRule>
  </conditionalFormatting>
  <conditionalFormatting sqref="AG20">
    <cfRule type="expression" dxfId="4017" priority="485" stopIfTrue="1">
      <formula>ISTEXT(AG20)</formula>
    </cfRule>
    <cfRule type="expression" dxfId="4016" priority="486">
      <formula>FIND("Agir",#REF!)</formula>
    </cfRule>
    <cfRule type="expression" dxfId="4015" priority="487">
      <formula>FIND("Réagir",#REF!)</formula>
    </cfRule>
  </conditionalFormatting>
  <conditionalFormatting sqref="AW20">
    <cfRule type="expression" dxfId="4014" priority="482" stopIfTrue="1">
      <formula>ISTEXT(AW20)</formula>
    </cfRule>
    <cfRule type="expression" dxfId="4013" priority="483">
      <formula>FIND("Agir",#REF!)</formula>
    </cfRule>
    <cfRule type="expression" dxfId="4012" priority="484">
      <formula>FIND("Réagir",#REF!)</formula>
    </cfRule>
  </conditionalFormatting>
  <conditionalFormatting sqref="I21">
    <cfRule type="expression" dxfId="4011" priority="479" stopIfTrue="1">
      <formula>ISTEXT(I21)</formula>
    </cfRule>
    <cfRule type="expression" dxfId="4010" priority="480">
      <formula>FIND("Agir",J21)</formula>
    </cfRule>
    <cfRule type="expression" dxfId="4009" priority="481">
      <formula>FIND("Réagir",J21)</formula>
    </cfRule>
  </conditionalFormatting>
  <conditionalFormatting sqref="I21 AV21:AY21 AQ21 AM21 AG21 AA21">
    <cfRule type="containsText" dxfId="4008" priority="476" stopIfTrue="1" operator="containsText" text="Première">
      <formula>NOT(ISERROR(SEARCH("Première",I21)))</formula>
    </cfRule>
    <cfRule type="containsText" dxfId="4007" priority="477" stopIfTrue="1" operator="containsText" text="Seconde">
      <formula>NOT(ISERROR(SEARCH("Seconde",I21)))</formula>
    </cfRule>
    <cfRule type="containsText" dxfId="4006" priority="478" stopIfTrue="1" operator="containsText" text="Terme">
      <formula>NOT(ISERROR(SEARCH("Terme",I21)))</formula>
    </cfRule>
  </conditionalFormatting>
  <conditionalFormatting sqref="F21">
    <cfRule type="expression" dxfId="4005" priority="474" stopIfTrue="1">
      <formula>ISTEXT(F21)</formula>
    </cfRule>
    <cfRule type="expression" dxfId="4004" priority="475">
      <formula>FIND("Conforter",I21)</formula>
    </cfRule>
  </conditionalFormatting>
  <conditionalFormatting sqref="G21">
    <cfRule type="expression" dxfId="4003" priority="471" stopIfTrue="1">
      <formula>ISTEXT(G21)</formula>
    </cfRule>
    <cfRule type="expression" dxfId="4002" priority="472">
      <formula>FIND("Agir",I21)</formula>
    </cfRule>
    <cfRule type="expression" dxfId="4001" priority="473">
      <formula>FIND("Réagir",I21)</formula>
    </cfRule>
  </conditionalFormatting>
  <conditionalFormatting sqref="G21:H21">
    <cfRule type="expression" dxfId="4000" priority="469" stopIfTrue="1">
      <formula>ISTEXT(G21)</formula>
    </cfRule>
    <cfRule type="expression" dxfId="3999" priority="470">
      <formula>FIND("Conforter",J21)</formula>
    </cfRule>
  </conditionalFormatting>
  <conditionalFormatting sqref="I21">
    <cfRule type="expression" dxfId="3998" priority="465" stopIfTrue="1">
      <formula>ISTEXT(I21)</formula>
    </cfRule>
    <cfRule type="expression" dxfId="3997" priority="466">
      <formula>FIND("Agir",J21)</formula>
    </cfRule>
    <cfRule type="expression" dxfId="3996" priority="467">
      <formula>FIND("Réagir",J21)</formula>
    </cfRule>
  </conditionalFormatting>
  <conditionalFormatting sqref="G21:H21">
    <cfRule type="expression" dxfId="3995" priority="463" stopIfTrue="1">
      <formula>ISTEXT(G21)</formula>
    </cfRule>
    <cfRule type="expression" dxfId="3994" priority="464">
      <formula>FIND("Conforter",J21)</formula>
    </cfRule>
  </conditionalFormatting>
  <conditionalFormatting sqref="D21">
    <cfRule type="expression" dxfId="3993" priority="453" stopIfTrue="1">
      <formula>ISTEXT(D21)</formula>
    </cfRule>
    <cfRule type="expression" dxfId="3992" priority="454">
      <formula>FIND("Agir",E21)</formula>
    </cfRule>
    <cfRule type="expression" dxfId="3991" priority="455">
      <formula>FIND("Réagir",E21)</formula>
    </cfRule>
  </conditionalFormatting>
  <conditionalFormatting sqref="D21">
    <cfRule type="expression" dxfId="3990" priority="451" stopIfTrue="1">
      <formula>ISTEXT(D21)</formula>
    </cfRule>
    <cfRule type="expression" dxfId="3989" priority="452">
      <formula>FIND("Conforter",F21)</formula>
    </cfRule>
  </conditionalFormatting>
  <conditionalFormatting sqref="D21">
    <cfRule type="expression" dxfId="3988" priority="449" stopIfTrue="1">
      <formula>ISTEXT(D21)</formula>
    </cfRule>
    <cfRule type="expression" dxfId="3987" priority="450">
      <formula>FIND("Conforter",F21)</formula>
    </cfRule>
  </conditionalFormatting>
  <conditionalFormatting sqref="H21">
    <cfRule type="expression" dxfId="3986" priority="446" stopIfTrue="1">
      <formula>ISTEXT(H21)</formula>
    </cfRule>
    <cfRule type="expression" dxfId="3985" priority="447">
      <formula>FIND("Agir",J21)</formula>
    </cfRule>
    <cfRule type="expression" dxfId="3984" priority="448">
      <formula>FIND("Réagir",J21)</formula>
    </cfRule>
  </conditionalFormatting>
  <conditionalFormatting sqref="AX21:AY21">
    <cfRule type="expression" dxfId="3983" priority="443" stopIfTrue="1">
      <formula>ISTEXT(AX21)</formula>
    </cfRule>
    <cfRule type="expression" dxfId="3982" priority="444">
      <formula>FIND("Agir",#REF!)</formula>
    </cfRule>
    <cfRule type="expression" dxfId="3981" priority="445">
      <formula>FIND("Réagir",#REF!)</formula>
    </cfRule>
  </conditionalFormatting>
  <conditionalFormatting sqref="AV21 AQ21 AM21">
    <cfRule type="expression" dxfId="3980" priority="440" stopIfTrue="1">
      <formula>ISTEXT(AM21)</formula>
    </cfRule>
    <cfRule type="expression" dxfId="3979" priority="441">
      <formula>FIND("Agir",#REF!)</formula>
    </cfRule>
    <cfRule type="expression" dxfId="3978" priority="442">
      <formula>FIND("Réagir",#REF!)</formula>
    </cfRule>
  </conditionalFormatting>
  <conditionalFormatting sqref="AQ21">
    <cfRule type="expression" dxfId="3977" priority="437" stopIfTrue="1">
      <formula>ISTEXT(AQ21)</formula>
    </cfRule>
    <cfRule type="expression" dxfId="3976" priority="438">
      <formula>FIND("Agir",AV21)</formula>
    </cfRule>
    <cfRule type="expression" dxfId="3975" priority="439">
      <formula>FIND("Réagir",AV21)</formula>
    </cfRule>
  </conditionalFormatting>
  <conditionalFormatting sqref="AQ21">
    <cfRule type="expression" dxfId="3974" priority="434" stopIfTrue="1">
      <formula>ISTEXT(AQ21)</formula>
    </cfRule>
    <cfRule type="expression" dxfId="3973" priority="435">
      <formula>FIND("Agir",AV21)</formula>
    </cfRule>
    <cfRule type="expression" dxfId="3972" priority="436">
      <formula>FIND("Réagir",AV21)</formula>
    </cfRule>
  </conditionalFormatting>
  <conditionalFormatting sqref="AA21">
    <cfRule type="expression" dxfId="3971" priority="431" stopIfTrue="1">
      <formula>ISTEXT(AA21)</formula>
    </cfRule>
    <cfRule type="expression" dxfId="3970" priority="432">
      <formula>FIND("Agir",AV21)</formula>
    </cfRule>
    <cfRule type="expression" dxfId="3969" priority="433">
      <formula>FIND("Réagir",AV21)</formula>
    </cfRule>
  </conditionalFormatting>
  <conditionalFormatting sqref="AV21 AQ21 AM21 AG21">
    <cfRule type="expression" dxfId="3968" priority="428" stopIfTrue="1">
      <formula>ISTEXT(AG21)</formula>
    </cfRule>
    <cfRule type="expression" dxfId="3967" priority="429">
      <formula>FIND("Agir",#REF!)</formula>
    </cfRule>
    <cfRule type="expression" dxfId="3966" priority="430">
      <formula>FIND("Réagir",#REF!)</formula>
    </cfRule>
  </conditionalFormatting>
  <conditionalFormatting sqref="AV21 AQ21 AM21">
    <cfRule type="expression" dxfId="3965" priority="425" stopIfTrue="1">
      <formula>ISTEXT(AM21)</formula>
    </cfRule>
    <cfRule type="expression" dxfId="3964" priority="426">
      <formula>FIND("Agir",#REF!)</formula>
    </cfRule>
    <cfRule type="expression" dxfId="3963" priority="427">
      <formula>FIND("Réagir",#REF!)</formula>
    </cfRule>
  </conditionalFormatting>
  <conditionalFormatting sqref="AV21">
    <cfRule type="expression" dxfId="3962" priority="422" stopIfTrue="1">
      <formula>ISTEXT(AV21)</formula>
    </cfRule>
    <cfRule type="expression" dxfId="3961" priority="423">
      <formula>FIND("Agir",#REF!)</formula>
    </cfRule>
    <cfRule type="expression" dxfId="3960" priority="424">
      <formula>FIND("Réagir",#REF!)</formula>
    </cfRule>
  </conditionalFormatting>
  <conditionalFormatting sqref="AG21">
    <cfRule type="expression" dxfId="3959" priority="419" stopIfTrue="1">
      <formula>ISTEXT(AG21)</formula>
    </cfRule>
    <cfRule type="expression" dxfId="3958" priority="420">
      <formula>FIND("Agir",#REF!)</formula>
    </cfRule>
    <cfRule type="expression" dxfId="3957" priority="421">
      <formula>FIND("Réagir",#REF!)</formula>
    </cfRule>
  </conditionalFormatting>
  <conditionalFormatting sqref="AW21">
    <cfRule type="expression" dxfId="3956" priority="416" stopIfTrue="1">
      <formula>ISTEXT(AW21)</formula>
    </cfRule>
    <cfRule type="expression" dxfId="3955" priority="417">
      <formula>FIND("Agir",#REF!)</formula>
    </cfRule>
    <cfRule type="expression" dxfId="3954" priority="418">
      <formula>FIND("Réagir",#REF!)</formula>
    </cfRule>
  </conditionalFormatting>
  <conditionalFormatting sqref="I24">
    <cfRule type="expression" dxfId="3953" priority="413" stopIfTrue="1">
      <formula>ISTEXT(I24)</formula>
    </cfRule>
    <cfRule type="expression" dxfId="3952" priority="414">
      <formula>FIND("Agir",J24)</formula>
    </cfRule>
    <cfRule type="expression" dxfId="3951" priority="415">
      <formula>FIND("Réagir",J24)</formula>
    </cfRule>
  </conditionalFormatting>
  <conditionalFormatting sqref="I24 AV24:AY24 AQ24 AM24 AG24 AA24">
    <cfRule type="containsText" dxfId="3950" priority="410" stopIfTrue="1" operator="containsText" text="Première">
      <formula>NOT(ISERROR(SEARCH("Première",I24)))</formula>
    </cfRule>
    <cfRule type="containsText" dxfId="3949" priority="411" stopIfTrue="1" operator="containsText" text="Seconde">
      <formula>NOT(ISERROR(SEARCH("Seconde",I24)))</formula>
    </cfRule>
    <cfRule type="containsText" dxfId="3948" priority="412" stopIfTrue="1" operator="containsText" text="Terme">
      <formula>NOT(ISERROR(SEARCH("Terme",I24)))</formula>
    </cfRule>
  </conditionalFormatting>
  <conditionalFormatting sqref="F24">
    <cfRule type="expression" dxfId="3947" priority="408" stopIfTrue="1">
      <formula>ISTEXT(F24)</formula>
    </cfRule>
    <cfRule type="expression" dxfId="3946" priority="409">
      <formula>FIND("Conforter",I24)</formula>
    </cfRule>
  </conditionalFormatting>
  <conditionalFormatting sqref="G24">
    <cfRule type="expression" dxfId="3945" priority="405" stopIfTrue="1">
      <formula>ISTEXT(G24)</formula>
    </cfRule>
    <cfRule type="expression" dxfId="3944" priority="406">
      <formula>FIND("Agir",I24)</formula>
    </cfRule>
    <cfRule type="expression" dxfId="3943" priority="407">
      <formula>FIND("Réagir",I24)</formula>
    </cfRule>
  </conditionalFormatting>
  <conditionalFormatting sqref="G24:H24">
    <cfRule type="expression" dxfId="3942" priority="403" stopIfTrue="1">
      <formula>ISTEXT(G24)</formula>
    </cfRule>
    <cfRule type="expression" dxfId="3941" priority="404">
      <formula>FIND("Conforter",J24)</formula>
    </cfRule>
  </conditionalFormatting>
  <conditionalFormatting sqref="I24">
    <cfRule type="expression" dxfId="3940" priority="399" stopIfTrue="1">
      <formula>ISTEXT(I24)</formula>
    </cfRule>
    <cfRule type="expression" dxfId="3939" priority="400">
      <formula>FIND("Agir",J24)</formula>
    </cfRule>
    <cfRule type="expression" dxfId="3938" priority="401">
      <formula>FIND("Réagir",J24)</formula>
    </cfRule>
  </conditionalFormatting>
  <conditionalFormatting sqref="G24:H24">
    <cfRule type="expression" dxfId="3937" priority="397" stopIfTrue="1">
      <formula>ISTEXT(G24)</formula>
    </cfRule>
    <cfRule type="expression" dxfId="3936" priority="398">
      <formula>FIND("Conforter",J24)</formula>
    </cfRule>
  </conditionalFormatting>
  <conditionalFormatting sqref="D24">
    <cfRule type="expression" dxfId="3935" priority="387" stopIfTrue="1">
      <formula>ISTEXT(D24)</formula>
    </cfRule>
    <cfRule type="expression" dxfId="3934" priority="388">
      <formula>FIND("Agir",E24)</formula>
    </cfRule>
    <cfRule type="expression" dxfId="3933" priority="389">
      <formula>FIND("Réagir",E24)</formula>
    </cfRule>
  </conditionalFormatting>
  <conditionalFormatting sqref="D24">
    <cfRule type="expression" dxfId="3932" priority="385" stopIfTrue="1">
      <formula>ISTEXT(D24)</formula>
    </cfRule>
    <cfRule type="expression" dxfId="3931" priority="386">
      <formula>FIND("Conforter",F24)</formula>
    </cfRule>
  </conditionalFormatting>
  <conditionalFormatting sqref="D24">
    <cfRule type="expression" dxfId="3930" priority="383" stopIfTrue="1">
      <formula>ISTEXT(D24)</formula>
    </cfRule>
    <cfRule type="expression" dxfId="3929" priority="384">
      <formula>FIND("Conforter",F24)</formula>
    </cfRule>
  </conditionalFormatting>
  <conditionalFormatting sqref="H24">
    <cfRule type="expression" dxfId="3928" priority="380" stopIfTrue="1">
      <formula>ISTEXT(H24)</formula>
    </cfRule>
    <cfRule type="expression" dxfId="3927" priority="381">
      <formula>FIND("Agir",J24)</formula>
    </cfRule>
    <cfRule type="expression" dxfId="3926" priority="382">
      <formula>FIND("Réagir",J24)</formula>
    </cfRule>
  </conditionalFormatting>
  <conditionalFormatting sqref="AX24:AY24">
    <cfRule type="expression" dxfId="3925" priority="377" stopIfTrue="1">
      <formula>ISTEXT(AX24)</formula>
    </cfRule>
    <cfRule type="expression" dxfId="3924" priority="378">
      <formula>FIND("Agir",#REF!)</formula>
    </cfRule>
    <cfRule type="expression" dxfId="3923" priority="379">
      <formula>FIND("Réagir",#REF!)</formula>
    </cfRule>
  </conditionalFormatting>
  <conditionalFormatting sqref="AV24 AQ24 AM24">
    <cfRule type="expression" dxfId="3922" priority="374" stopIfTrue="1">
      <formula>ISTEXT(AM24)</formula>
    </cfRule>
    <cfRule type="expression" dxfId="3921" priority="375">
      <formula>FIND("Agir",#REF!)</formula>
    </cfRule>
    <cfRule type="expression" dxfId="3920" priority="376">
      <formula>FIND("Réagir",#REF!)</formula>
    </cfRule>
  </conditionalFormatting>
  <conditionalFormatting sqref="AQ24">
    <cfRule type="expression" dxfId="3919" priority="371" stopIfTrue="1">
      <formula>ISTEXT(AQ24)</formula>
    </cfRule>
    <cfRule type="expression" dxfId="3918" priority="372">
      <formula>FIND("Agir",AV24)</formula>
    </cfRule>
    <cfRule type="expression" dxfId="3917" priority="373">
      <formula>FIND("Réagir",AV24)</formula>
    </cfRule>
  </conditionalFormatting>
  <conditionalFormatting sqref="AQ24">
    <cfRule type="expression" dxfId="3916" priority="368" stopIfTrue="1">
      <formula>ISTEXT(AQ24)</formula>
    </cfRule>
    <cfRule type="expression" dxfId="3915" priority="369">
      <formula>FIND("Agir",AV24)</formula>
    </cfRule>
    <cfRule type="expression" dxfId="3914" priority="370">
      <formula>FIND("Réagir",AV24)</formula>
    </cfRule>
  </conditionalFormatting>
  <conditionalFormatting sqref="AA24">
    <cfRule type="expression" dxfId="3913" priority="365" stopIfTrue="1">
      <formula>ISTEXT(AA24)</formula>
    </cfRule>
    <cfRule type="expression" dxfId="3912" priority="366">
      <formula>FIND("Agir",AV24)</formula>
    </cfRule>
    <cfRule type="expression" dxfId="3911" priority="367">
      <formula>FIND("Réagir",AV24)</formula>
    </cfRule>
  </conditionalFormatting>
  <conditionalFormatting sqref="AV24 AQ24 AM24 AG24">
    <cfRule type="expression" dxfId="3910" priority="362" stopIfTrue="1">
      <formula>ISTEXT(AG24)</formula>
    </cfRule>
    <cfRule type="expression" dxfId="3909" priority="363">
      <formula>FIND("Agir",#REF!)</formula>
    </cfRule>
    <cfRule type="expression" dxfId="3908" priority="364">
      <formula>FIND("Réagir",#REF!)</formula>
    </cfRule>
  </conditionalFormatting>
  <conditionalFormatting sqref="AV24 AQ24 AM24">
    <cfRule type="expression" dxfId="3907" priority="359" stopIfTrue="1">
      <formula>ISTEXT(AM24)</formula>
    </cfRule>
    <cfRule type="expression" dxfId="3906" priority="360">
      <formula>FIND("Agir",#REF!)</formula>
    </cfRule>
    <cfRule type="expression" dxfId="3905" priority="361">
      <formula>FIND("Réagir",#REF!)</formula>
    </cfRule>
  </conditionalFormatting>
  <conditionalFormatting sqref="AV24">
    <cfRule type="expression" dxfId="3904" priority="356" stopIfTrue="1">
      <formula>ISTEXT(AV24)</formula>
    </cfRule>
    <cfRule type="expression" dxfId="3903" priority="357">
      <formula>FIND("Agir",#REF!)</formula>
    </cfRule>
    <cfRule type="expression" dxfId="3902" priority="358">
      <formula>FIND("Réagir",#REF!)</formula>
    </cfRule>
  </conditionalFormatting>
  <conditionalFormatting sqref="AG24">
    <cfRule type="expression" dxfId="3901" priority="353" stopIfTrue="1">
      <formula>ISTEXT(AG24)</formula>
    </cfRule>
    <cfRule type="expression" dxfId="3900" priority="354">
      <formula>FIND("Agir",#REF!)</formula>
    </cfRule>
    <cfRule type="expression" dxfId="3899" priority="355">
      <formula>FIND("Réagir",#REF!)</formula>
    </cfRule>
  </conditionalFormatting>
  <conditionalFormatting sqref="AW24">
    <cfRule type="expression" dxfId="3898" priority="350" stopIfTrue="1">
      <formula>ISTEXT(AW24)</formula>
    </cfRule>
    <cfRule type="expression" dxfId="3897" priority="351">
      <formula>FIND("Agir",#REF!)</formula>
    </cfRule>
    <cfRule type="expression" dxfId="3896" priority="352">
      <formula>FIND("Réagir",#REF!)</formula>
    </cfRule>
  </conditionalFormatting>
  <conditionalFormatting sqref="I25">
    <cfRule type="expression" dxfId="3895" priority="347" stopIfTrue="1">
      <formula>ISTEXT(I25)</formula>
    </cfRule>
    <cfRule type="expression" dxfId="3894" priority="348">
      <formula>FIND("Agir",J25)</formula>
    </cfRule>
    <cfRule type="expression" dxfId="3893" priority="349">
      <formula>FIND("Réagir",J25)</formula>
    </cfRule>
  </conditionalFormatting>
  <conditionalFormatting sqref="I25 AV25:AY25 AQ25 AM25 AG25 AA25">
    <cfRule type="containsText" dxfId="3892" priority="344" stopIfTrue="1" operator="containsText" text="Première">
      <formula>NOT(ISERROR(SEARCH("Première",I25)))</formula>
    </cfRule>
    <cfRule type="containsText" dxfId="3891" priority="345" stopIfTrue="1" operator="containsText" text="Seconde">
      <formula>NOT(ISERROR(SEARCH("Seconde",I25)))</formula>
    </cfRule>
    <cfRule type="containsText" dxfId="3890" priority="346" stopIfTrue="1" operator="containsText" text="Terme">
      <formula>NOT(ISERROR(SEARCH("Terme",I25)))</formula>
    </cfRule>
  </conditionalFormatting>
  <conditionalFormatting sqref="F25">
    <cfRule type="expression" dxfId="3889" priority="342" stopIfTrue="1">
      <formula>ISTEXT(F25)</formula>
    </cfRule>
    <cfRule type="expression" dxfId="3888" priority="343">
      <formula>FIND("Conforter",I25)</formula>
    </cfRule>
  </conditionalFormatting>
  <conditionalFormatting sqref="G25">
    <cfRule type="expression" dxfId="3887" priority="339" stopIfTrue="1">
      <formula>ISTEXT(G25)</formula>
    </cfRule>
    <cfRule type="expression" dxfId="3886" priority="340">
      <formula>FIND("Agir",I25)</formula>
    </cfRule>
    <cfRule type="expression" dxfId="3885" priority="341">
      <formula>FIND("Réagir",I25)</formula>
    </cfRule>
  </conditionalFormatting>
  <conditionalFormatting sqref="G25:H25">
    <cfRule type="expression" dxfId="3884" priority="337" stopIfTrue="1">
      <formula>ISTEXT(G25)</formula>
    </cfRule>
    <cfRule type="expression" dxfId="3883" priority="338">
      <formula>FIND("Conforter",J25)</formula>
    </cfRule>
  </conditionalFormatting>
  <conditionalFormatting sqref="I25">
    <cfRule type="expression" dxfId="3882" priority="333" stopIfTrue="1">
      <formula>ISTEXT(I25)</formula>
    </cfRule>
    <cfRule type="expression" dxfId="3881" priority="334">
      <formula>FIND("Agir",J25)</formula>
    </cfRule>
    <cfRule type="expression" dxfId="3880" priority="335">
      <formula>FIND("Réagir",J25)</formula>
    </cfRule>
  </conditionalFormatting>
  <conditionalFormatting sqref="G25:H25">
    <cfRule type="expression" dxfId="3879" priority="331" stopIfTrue="1">
      <formula>ISTEXT(G25)</formula>
    </cfRule>
    <cfRule type="expression" dxfId="3878" priority="332">
      <formula>FIND("Conforter",J25)</formula>
    </cfRule>
  </conditionalFormatting>
  <conditionalFormatting sqref="D25">
    <cfRule type="expression" dxfId="3877" priority="321" stopIfTrue="1">
      <formula>ISTEXT(D25)</formula>
    </cfRule>
    <cfRule type="expression" dxfId="3876" priority="322">
      <formula>FIND("Agir",E25)</formula>
    </cfRule>
    <cfRule type="expression" dxfId="3875" priority="323">
      <formula>FIND("Réagir",E25)</formula>
    </cfRule>
  </conditionalFormatting>
  <conditionalFormatting sqref="D25">
    <cfRule type="expression" dxfId="3874" priority="319" stopIfTrue="1">
      <formula>ISTEXT(D25)</formula>
    </cfRule>
    <cfRule type="expression" dxfId="3873" priority="320">
      <formula>FIND("Conforter",F25)</formula>
    </cfRule>
  </conditionalFormatting>
  <conditionalFormatting sqref="D25">
    <cfRule type="expression" dxfId="3872" priority="317" stopIfTrue="1">
      <formula>ISTEXT(D25)</formula>
    </cfRule>
    <cfRule type="expression" dxfId="3871" priority="318">
      <formula>FIND("Conforter",F25)</formula>
    </cfRule>
  </conditionalFormatting>
  <conditionalFormatting sqref="H25">
    <cfRule type="expression" dxfId="3870" priority="314" stopIfTrue="1">
      <formula>ISTEXT(H25)</formula>
    </cfRule>
    <cfRule type="expression" dxfId="3869" priority="315">
      <formula>FIND("Agir",J25)</formula>
    </cfRule>
    <cfRule type="expression" dxfId="3868" priority="316">
      <formula>FIND("Réagir",J25)</formula>
    </cfRule>
  </conditionalFormatting>
  <conditionalFormatting sqref="AX25:AY25">
    <cfRule type="expression" dxfId="3867" priority="311" stopIfTrue="1">
      <formula>ISTEXT(AX25)</formula>
    </cfRule>
    <cfRule type="expression" dxfId="3866" priority="312">
      <formula>FIND("Agir",#REF!)</formula>
    </cfRule>
    <cfRule type="expression" dxfId="3865" priority="313">
      <formula>FIND("Réagir",#REF!)</formula>
    </cfRule>
  </conditionalFormatting>
  <conditionalFormatting sqref="AV25 AQ25 AM25">
    <cfRule type="expression" dxfId="3864" priority="308" stopIfTrue="1">
      <formula>ISTEXT(AM25)</formula>
    </cfRule>
    <cfRule type="expression" dxfId="3863" priority="309">
      <formula>FIND("Agir",#REF!)</formula>
    </cfRule>
    <cfRule type="expression" dxfId="3862" priority="310">
      <formula>FIND("Réagir",#REF!)</formula>
    </cfRule>
  </conditionalFormatting>
  <conditionalFormatting sqref="AQ25">
    <cfRule type="expression" dxfId="3861" priority="305" stopIfTrue="1">
      <formula>ISTEXT(AQ25)</formula>
    </cfRule>
    <cfRule type="expression" dxfId="3860" priority="306">
      <formula>FIND("Agir",AV25)</formula>
    </cfRule>
    <cfRule type="expression" dxfId="3859" priority="307">
      <formula>FIND("Réagir",AV25)</formula>
    </cfRule>
  </conditionalFormatting>
  <conditionalFormatting sqref="AQ25">
    <cfRule type="expression" dxfId="3858" priority="302" stopIfTrue="1">
      <formula>ISTEXT(AQ25)</formula>
    </cfRule>
    <cfRule type="expression" dxfId="3857" priority="303">
      <formula>FIND("Agir",AV25)</formula>
    </cfRule>
    <cfRule type="expression" dxfId="3856" priority="304">
      <formula>FIND("Réagir",AV25)</formula>
    </cfRule>
  </conditionalFormatting>
  <conditionalFormatting sqref="AA25">
    <cfRule type="expression" dxfId="3855" priority="299" stopIfTrue="1">
      <formula>ISTEXT(AA25)</formula>
    </cfRule>
    <cfRule type="expression" dxfId="3854" priority="300">
      <formula>FIND("Agir",AV25)</formula>
    </cfRule>
    <cfRule type="expression" dxfId="3853" priority="301">
      <formula>FIND("Réagir",AV25)</formula>
    </cfRule>
  </conditionalFormatting>
  <conditionalFormatting sqref="AV25 AQ25 AM25 AG25">
    <cfRule type="expression" dxfId="3852" priority="296" stopIfTrue="1">
      <formula>ISTEXT(AG25)</formula>
    </cfRule>
    <cfRule type="expression" dxfId="3851" priority="297">
      <formula>FIND("Agir",#REF!)</formula>
    </cfRule>
    <cfRule type="expression" dxfId="3850" priority="298">
      <formula>FIND("Réagir",#REF!)</formula>
    </cfRule>
  </conditionalFormatting>
  <conditionalFormatting sqref="AV25 AQ25 AM25">
    <cfRule type="expression" dxfId="3849" priority="293" stopIfTrue="1">
      <formula>ISTEXT(AM25)</formula>
    </cfRule>
    <cfRule type="expression" dxfId="3848" priority="294">
      <formula>FIND("Agir",#REF!)</formula>
    </cfRule>
    <cfRule type="expression" dxfId="3847" priority="295">
      <formula>FIND("Réagir",#REF!)</formula>
    </cfRule>
  </conditionalFormatting>
  <conditionalFormatting sqref="AV25">
    <cfRule type="expression" dxfId="3846" priority="290" stopIfTrue="1">
      <formula>ISTEXT(AV25)</formula>
    </cfRule>
    <cfRule type="expression" dxfId="3845" priority="291">
      <formula>FIND("Agir",#REF!)</formula>
    </cfRule>
    <cfRule type="expression" dxfId="3844" priority="292">
      <formula>FIND("Réagir",#REF!)</formula>
    </cfRule>
  </conditionalFormatting>
  <conditionalFormatting sqref="AG25">
    <cfRule type="expression" dxfId="3843" priority="287" stopIfTrue="1">
      <formula>ISTEXT(AG25)</formula>
    </cfRule>
    <cfRule type="expression" dxfId="3842" priority="288">
      <formula>FIND("Agir",#REF!)</formula>
    </cfRule>
    <cfRule type="expression" dxfId="3841" priority="289">
      <formula>FIND("Réagir",#REF!)</formula>
    </cfRule>
  </conditionalFormatting>
  <conditionalFormatting sqref="AW25">
    <cfRule type="expression" dxfId="3840" priority="284" stopIfTrue="1">
      <formula>ISTEXT(AW25)</formula>
    </cfRule>
    <cfRule type="expression" dxfId="3839" priority="285">
      <formula>FIND("Agir",#REF!)</formula>
    </cfRule>
    <cfRule type="expression" dxfId="3838" priority="286">
      <formula>FIND("Réagir",#REF!)</formula>
    </cfRule>
  </conditionalFormatting>
  <conditionalFormatting sqref="I26">
    <cfRule type="expression" dxfId="3837" priority="281" stopIfTrue="1">
      <formula>ISTEXT(I26)</formula>
    </cfRule>
    <cfRule type="expression" dxfId="3836" priority="282">
      <formula>FIND("Agir",J26)</formula>
    </cfRule>
    <cfRule type="expression" dxfId="3835" priority="283">
      <formula>FIND("Réagir",J26)</formula>
    </cfRule>
  </conditionalFormatting>
  <conditionalFormatting sqref="I26 AV26:AY26 AQ26 AM26 AG26 AA26">
    <cfRule type="containsText" dxfId="3834" priority="278" stopIfTrue="1" operator="containsText" text="Première">
      <formula>NOT(ISERROR(SEARCH("Première",I26)))</formula>
    </cfRule>
    <cfRule type="containsText" dxfId="3833" priority="279" stopIfTrue="1" operator="containsText" text="Seconde">
      <formula>NOT(ISERROR(SEARCH("Seconde",I26)))</formula>
    </cfRule>
    <cfRule type="containsText" dxfId="3832" priority="280" stopIfTrue="1" operator="containsText" text="Terme">
      <formula>NOT(ISERROR(SEARCH("Terme",I26)))</formula>
    </cfRule>
  </conditionalFormatting>
  <conditionalFormatting sqref="F26">
    <cfRule type="expression" dxfId="3831" priority="276" stopIfTrue="1">
      <formula>ISTEXT(F26)</formula>
    </cfRule>
    <cfRule type="expression" dxfId="3830" priority="277">
      <formula>FIND("Conforter",I26)</formula>
    </cfRule>
  </conditionalFormatting>
  <conditionalFormatting sqref="G26">
    <cfRule type="expression" dxfId="3829" priority="273" stopIfTrue="1">
      <formula>ISTEXT(G26)</formula>
    </cfRule>
    <cfRule type="expression" dxfId="3828" priority="274">
      <formula>FIND("Agir",I26)</formula>
    </cfRule>
    <cfRule type="expression" dxfId="3827" priority="275">
      <formula>FIND("Réagir",I26)</formula>
    </cfRule>
  </conditionalFormatting>
  <conditionalFormatting sqref="G26:H26">
    <cfRule type="expression" dxfId="3826" priority="271" stopIfTrue="1">
      <formula>ISTEXT(G26)</formula>
    </cfRule>
    <cfRule type="expression" dxfId="3825" priority="272">
      <formula>FIND("Conforter",J26)</formula>
    </cfRule>
  </conditionalFormatting>
  <conditionalFormatting sqref="I26">
    <cfRule type="expression" dxfId="3824" priority="267" stopIfTrue="1">
      <formula>ISTEXT(I26)</formula>
    </cfRule>
    <cfRule type="expression" dxfId="3823" priority="268">
      <formula>FIND("Agir",J26)</formula>
    </cfRule>
    <cfRule type="expression" dxfId="3822" priority="269">
      <formula>FIND("Réagir",J26)</formula>
    </cfRule>
  </conditionalFormatting>
  <conditionalFormatting sqref="G26:H26">
    <cfRule type="expression" dxfId="3821" priority="265" stopIfTrue="1">
      <formula>ISTEXT(G26)</formula>
    </cfRule>
    <cfRule type="expression" dxfId="3820" priority="266">
      <formula>FIND("Conforter",J26)</formula>
    </cfRule>
  </conditionalFormatting>
  <conditionalFormatting sqref="D26">
    <cfRule type="expression" dxfId="3819" priority="255" stopIfTrue="1">
      <formula>ISTEXT(D26)</formula>
    </cfRule>
    <cfRule type="expression" dxfId="3818" priority="256">
      <formula>FIND("Agir",E26)</formula>
    </cfRule>
    <cfRule type="expression" dxfId="3817" priority="257">
      <formula>FIND("Réagir",E26)</formula>
    </cfRule>
  </conditionalFormatting>
  <conditionalFormatting sqref="D26">
    <cfRule type="expression" dxfId="3816" priority="253" stopIfTrue="1">
      <formula>ISTEXT(D26)</formula>
    </cfRule>
    <cfRule type="expression" dxfId="3815" priority="254">
      <formula>FIND("Conforter",F26)</formula>
    </cfRule>
  </conditionalFormatting>
  <conditionalFormatting sqref="D26">
    <cfRule type="expression" dxfId="3814" priority="251" stopIfTrue="1">
      <formula>ISTEXT(D26)</formula>
    </cfRule>
    <cfRule type="expression" dxfId="3813" priority="252">
      <formula>FIND("Conforter",F26)</formula>
    </cfRule>
  </conditionalFormatting>
  <conditionalFormatting sqref="H26">
    <cfRule type="expression" dxfId="3812" priority="248" stopIfTrue="1">
      <formula>ISTEXT(H26)</formula>
    </cfRule>
    <cfRule type="expression" dxfId="3811" priority="249">
      <formula>FIND("Agir",J26)</formula>
    </cfRule>
    <cfRule type="expression" dxfId="3810" priority="250">
      <formula>FIND("Réagir",J26)</formula>
    </cfRule>
  </conditionalFormatting>
  <conditionalFormatting sqref="AX26:AY26">
    <cfRule type="expression" dxfId="3809" priority="245" stopIfTrue="1">
      <formula>ISTEXT(AX26)</formula>
    </cfRule>
    <cfRule type="expression" dxfId="3808" priority="246">
      <formula>FIND("Agir",#REF!)</formula>
    </cfRule>
    <cfRule type="expression" dxfId="3807" priority="247">
      <formula>FIND("Réagir",#REF!)</formula>
    </cfRule>
  </conditionalFormatting>
  <conditionalFormatting sqref="AV26 AQ26 AM26">
    <cfRule type="expression" dxfId="3806" priority="242" stopIfTrue="1">
      <formula>ISTEXT(AM26)</formula>
    </cfRule>
    <cfRule type="expression" dxfId="3805" priority="243">
      <formula>FIND("Agir",#REF!)</formula>
    </cfRule>
    <cfRule type="expression" dxfId="3804" priority="244">
      <formula>FIND("Réagir",#REF!)</formula>
    </cfRule>
  </conditionalFormatting>
  <conditionalFormatting sqref="AQ26">
    <cfRule type="expression" dxfId="3803" priority="239" stopIfTrue="1">
      <formula>ISTEXT(AQ26)</formula>
    </cfRule>
    <cfRule type="expression" dxfId="3802" priority="240">
      <formula>FIND("Agir",AV26)</formula>
    </cfRule>
    <cfRule type="expression" dxfId="3801" priority="241">
      <formula>FIND("Réagir",AV26)</formula>
    </cfRule>
  </conditionalFormatting>
  <conditionalFormatting sqref="AQ26">
    <cfRule type="expression" dxfId="3800" priority="236" stopIfTrue="1">
      <formula>ISTEXT(AQ26)</formula>
    </cfRule>
    <cfRule type="expression" dxfId="3799" priority="237">
      <formula>FIND("Agir",AV26)</formula>
    </cfRule>
    <cfRule type="expression" dxfId="3798" priority="238">
      <formula>FIND("Réagir",AV26)</formula>
    </cfRule>
  </conditionalFormatting>
  <conditionalFormatting sqref="AA26">
    <cfRule type="expression" dxfId="3797" priority="233" stopIfTrue="1">
      <formula>ISTEXT(AA26)</formula>
    </cfRule>
    <cfRule type="expression" dxfId="3796" priority="234">
      <formula>FIND("Agir",AV26)</formula>
    </cfRule>
    <cfRule type="expression" dxfId="3795" priority="235">
      <formula>FIND("Réagir",AV26)</formula>
    </cfRule>
  </conditionalFormatting>
  <conditionalFormatting sqref="AV26 AQ26 AM26 AG26">
    <cfRule type="expression" dxfId="3794" priority="230" stopIfTrue="1">
      <formula>ISTEXT(AG26)</formula>
    </cfRule>
    <cfRule type="expression" dxfId="3793" priority="231">
      <formula>FIND("Agir",#REF!)</formula>
    </cfRule>
    <cfRule type="expression" dxfId="3792" priority="232">
      <formula>FIND("Réagir",#REF!)</formula>
    </cfRule>
  </conditionalFormatting>
  <conditionalFormatting sqref="AV26 AQ26 AM26">
    <cfRule type="expression" dxfId="3791" priority="227" stopIfTrue="1">
      <formula>ISTEXT(AM26)</formula>
    </cfRule>
    <cfRule type="expression" dxfId="3790" priority="228">
      <formula>FIND("Agir",#REF!)</formula>
    </cfRule>
    <cfRule type="expression" dxfId="3789" priority="229">
      <formula>FIND("Réagir",#REF!)</formula>
    </cfRule>
  </conditionalFormatting>
  <conditionalFormatting sqref="AV26">
    <cfRule type="expression" dxfId="3788" priority="224" stopIfTrue="1">
      <formula>ISTEXT(AV26)</formula>
    </cfRule>
    <cfRule type="expression" dxfId="3787" priority="225">
      <formula>FIND("Agir",#REF!)</formula>
    </cfRule>
    <cfRule type="expression" dxfId="3786" priority="226">
      <formula>FIND("Réagir",#REF!)</formula>
    </cfRule>
  </conditionalFormatting>
  <conditionalFormatting sqref="AG26">
    <cfRule type="expression" dxfId="3785" priority="221" stopIfTrue="1">
      <formula>ISTEXT(AG26)</formula>
    </cfRule>
    <cfRule type="expression" dxfId="3784" priority="222">
      <formula>FIND("Agir",#REF!)</formula>
    </cfRule>
    <cfRule type="expression" dxfId="3783" priority="223">
      <formula>FIND("Réagir",#REF!)</formula>
    </cfRule>
  </conditionalFormatting>
  <conditionalFormatting sqref="AW26">
    <cfRule type="expression" dxfId="3782" priority="218" stopIfTrue="1">
      <formula>ISTEXT(AW26)</formula>
    </cfRule>
    <cfRule type="expression" dxfId="3781" priority="219">
      <formula>FIND("Agir",#REF!)</formula>
    </cfRule>
    <cfRule type="expression" dxfId="3780" priority="220">
      <formula>FIND("Réagir",#REF!)</formula>
    </cfRule>
  </conditionalFormatting>
  <conditionalFormatting sqref="I28">
    <cfRule type="expression" dxfId="3779" priority="215" stopIfTrue="1">
      <formula>ISTEXT(I28)</formula>
    </cfRule>
    <cfRule type="expression" dxfId="3778" priority="216">
      <formula>FIND("Agir",J28)</formula>
    </cfRule>
    <cfRule type="expression" dxfId="3777" priority="217">
      <formula>FIND("Réagir",J28)</formula>
    </cfRule>
  </conditionalFormatting>
  <conditionalFormatting sqref="I28 AV28:AY28 AQ28 AM28 AG28 AA28">
    <cfRule type="containsText" dxfId="3776" priority="212" stopIfTrue="1" operator="containsText" text="Première">
      <formula>NOT(ISERROR(SEARCH("Première",I28)))</formula>
    </cfRule>
    <cfRule type="containsText" dxfId="3775" priority="213" stopIfTrue="1" operator="containsText" text="Seconde">
      <formula>NOT(ISERROR(SEARCH("Seconde",I28)))</formula>
    </cfRule>
    <cfRule type="containsText" dxfId="3774" priority="214" stopIfTrue="1" operator="containsText" text="Terme">
      <formula>NOT(ISERROR(SEARCH("Terme",I28)))</formula>
    </cfRule>
  </conditionalFormatting>
  <conditionalFormatting sqref="F28">
    <cfRule type="expression" dxfId="3773" priority="210" stopIfTrue="1">
      <formula>ISTEXT(F28)</formula>
    </cfRule>
    <cfRule type="expression" dxfId="3772" priority="211">
      <formula>FIND("Conforter",I28)</formula>
    </cfRule>
  </conditionalFormatting>
  <conditionalFormatting sqref="G28">
    <cfRule type="expression" dxfId="3771" priority="207" stopIfTrue="1">
      <formula>ISTEXT(G28)</formula>
    </cfRule>
    <cfRule type="expression" dxfId="3770" priority="208">
      <formula>FIND("Agir",I28)</formula>
    </cfRule>
    <cfRule type="expression" dxfId="3769" priority="209">
      <formula>FIND("Réagir",I28)</formula>
    </cfRule>
  </conditionalFormatting>
  <conditionalFormatting sqref="G28:H28">
    <cfRule type="expression" dxfId="3768" priority="205" stopIfTrue="1">
      <formula>ISTEXT(G28)</formula>
    </cfRule>
    <cfRule type="expression" dxfId="3767" priority="206">
      <formula>FIND("Conforter",J28)</formula>
    </cfRule>
  </conditionalFormatting>
  <conditionalFormatting sqref="I28">
    <cfRule type="expression" dxfId="3766" priority="201" stopIfTrue="1">
      <formula>ISTEXT(I28)</formula>
    </cfRule>
    <cfRule type="expression" dxfId="3765" priority="202">
      <formula>FIND("Agir",J28)</formula>
    </cfRule>
    <cfRule type="expression" dxfId="3764" priority="203">
      <formula>FIND("Réagir",J28)</formula>
    </cfRule>
  </conditionalFormatting>
  <conditionalFormatting sqref="G28:H28">
    <cfRule type="expression" dxfId="3763" priority="199" stopIfTrue="1">
      <formula>ISTEXT(G28)</formula>
    </cfRule>
    <cfRule type="expression" dxfId="3762" priority="200">
      <formula>FIND("Conforter",J28)</formula>
    </cfRule>
  </conditionalFormatting>
  <conditionalFormatting sqref="D28">
    <cfRule type="expression" dxfId="3761" priority="189" stopIfTrue="1">
      <formula>ISTEXT(D28)</formula>
    </cfRule>
    <cfRule type="expression" dxfId="3760" priority="190">
      <formula>FIND("Agir",E28)</formula>
    </cfRule>
    <cfRule type="expression" dxfId="3759" priority="191">
      <formula>FIND("Réagir",E28)</formula>
    </cfRule>
  </conditionalFormatting>
  <conditionalFormatting sqref="D28">
    <cfRule type="expression" dxfId="3758" priority="187" stopIfTrue="1">
      <formula>ISTEXT(D28)</formula>
    </cfRule>
    <cfRule type="expression" dxfId="3757" priority="188">
      <formula>FIND("Conforter",F28)</formula>
    </cfRule>
  </conditionalFormatting>
  <conditionalFormatting sqref="D28">
    <cfRule type="expression" dxfId="3756" priority="185" stopIfTrue="1">
      <formula>ISTEXT(D28)</formula>
    </cfRule>
    <cfRule type="expression" dxfId="3755" priority="186">
      <formula>FIND("Conforter",F28)</formula>
    </cfRule>
  </conditionalFormatting>
  <conditionalFormatting sqref="H28">
    <cfRule type="expression" dxfId="3754" priority="182" stopIfTrue="1">
      <formula>ISTEXT(H28)</formula>
    </cfRule>
    <cfRule type="expression" dxfId="3753" priority="183">
      <formula>FIND("Agir",J28)</formula>
    </cfRule>
    <cfRule type="expression" dxfId="3752" priority="184">
      <formula>FIND("Réagir",J28)</formula>
    </cfRule>
  </conditionalFormatting>
  <conditionalFormatting sqref="AX28:AY28">
    <cfRule type="expression" dxfId="3751" priority="179" stopIfTrue="1">
      <formula>ISTEXT(AX28)</formula>
    </cfRule>
    <cfRule type="expression" dxfId="3750" priority="180">
      <formula>FIND("Agir",#REF!)</formula>
    </cfRule>
    <cfRule type="expression" dxfId="3749" priority="181">
      <formula>FIND("Réagir",#REF!)</formula>
    </cfRule>
  </conditionalFormatting>
  <conditionalFormatting sqref="AV28 AQ28 AM28">
    <cfRule type="expression" dxfId="3748" priority="176" stopIfTrue="1">
      <formula>ISTEXT(AM28)</formula>
    </cfRule>
    <cfRule type="expression" dxfId="3747" priority="177">
      <formula>FIND("Agir",#REF!)</formula>
    </cfRule>
    <cfRule type="expression" dxfId="3746" priority="178">
      <formula>FIND("Réagir",#REF!)</formula>
    </cfRule>
  </conditionalFormatting>
  <conditionalFormatting sqref="AQ28">
    <cfRule type="expression" dxfId="3745" priority="173" stopIfTrue="1">
      <formula>ISTEXT(AQ28)</formula>
    </cfRule>
    <cfRule type="expression" dxfId="3744" priority="174">
      <formula>FIND("Agir",AV28)</formula>
    </cfRule>
    <cfRule type="expression" dxfId="3743" priority="175">
      <formula>FIND("Réagir",AV28)</formula>
    </cfRule>
  </conditionalFormatting>
  <conditionalFormatting sqref="AQ28">
    <cfRule type="expression" dxfId="3742" priority="170" stopIfTrue="1">
      <formula>ISTEXT(AQ28)</formula>
    </cfRule>
    <cfRule type="expression" dxfId="3741" priority="171">
      <formula>FIND("Agir",AV28)</formula>
    </cfRule>
    <cfRule type="expression" dxfId="3740" priority="172">
      <formula>FIND("Réagir",AV28)</formula>
    </cfRule>
  </conditionalFormatting>
  <conditionalFormatting sqref="AA28">
    <cfRule type="expression" dxfId="3739" priority="167" stopIfTrue="1">
      <formula>ISTEXT(AA28)</formula>
    </cfRule>
    <cfRule type="expression" dxfId="3738" priority="168">
      <formula>FIND("Agir",AV28)</formula>
    </cfRule>
    <cfRule type="expression" dxfId="3737" priority="169">
      <formula>FIND("Réagir",AV28)</formula>
    </cfRule>
  </conditionalFormatting>
  <conditionalFormatting sqref="AV28 AQ28 AM28 AG28">
    <cfRule type="expression" dxfId="3736" priority="164" stopIfTrue="1">
      <formula>ISTEXT(AG28)</formula>
    </cfRule>
    <cfRule type="expression" dxfId="3735" priority="165">
      <formula>FIND("Agir",#REF!)</formula>
    </cfRule>
    <cfRule type="expression" dxfId="3734" priority="166">
      <formula>FIND("Réagir",#REF!)</formula>
    </cfRule>
  </conditionalFormatting>
  <conditionalFormatting sqref="AV28 AQ28 AM28">
    <cfRule type="expression" dxfId="3733" priority="161" stopIfTrue="1">
      <formula>ISTEXT(AM28)</formula>
    </cfRule>
    <cfRule type="expression" dxfId="3732" priority="162">
      <formula>FIND("Agir",#REF!)</formula>
    </cfRule>
    <cfRule type="expression" dxfId="3731" priority="163">
      <formula>FIND("Réagir",#REF!)</formula>
    </cfRule>
  </conditionalFormatting>
  <conditionalFormatting sqref="AV28">
    <cfRule type="expression" dxfId="3730" priority="158" stopIfTrue="1">
      <formula>ISTEXT(AV28)</formula>
    </cfRule>
    <cfRule type="expression" dxfId="3729" priority="159">
      <formula>FIND("Agir",#REF!)</formula>
    </cfRule>
    <cfRule type="expression" dxfId="3728" priority="160">
      <formula>FIND("Réagir",#REF!)</formula>
    </cfRule>
  </conditionalFormatting>
  <conditionalFormatting sqref="AG28">
    <cfRule type="expression" dxfId="3727" priority="155" stopIfTrue="1">
      <formula>ISTEXT(AG28)</formula>
    </cfRule>
    <cfRule type="expression" dxfId="3726" priority="156">
      <formula>FIND("Agir",#REF!)</formula>
    </cfRule>
    <cfRule type="expression" dxfId="3725" priority="157">
      <formula>FIND("Réagir",#REF!)</formula>
    </cfRule>
  </conditionalFormatting>
  <conditionalFormatting sqref="AW28">
    <cfRule type="expression" dxfId="3724" priority="152" stopIfTrue="1">
      <formula>ISTEXT(AW28)</formula>
    </cfRule>
    <cfRule type="expression" dxfId="3723" priority="153">
      <formula>FIND("Agir",#REF!)</formula>
    </cfRule>
    <cfRule type="expression" dxfId="3722" priority="154">
      <formula>FIND("Réagir",#REF!)</formula>
    </cfRule>
  </conditionalFormatting>
  <conditionalFormatting sqref="J7">
    <cfRule type="containsText" dxfId="3721" priority="139" operator="containsText" text="Intervention prioritaire">
      <formula>NOT(ISERROR(SEARCH("Intervention prioritaire",J7)))</formula>
    </cfRule>
    <cfRule type="containsText" dxfId="3720" priority="140" stopIfTrue="1" operator="containsText" text="Non pertinent">
      <formula>NOT(ISERROR(SEARCH("Non pertinent",J7)))</formula>
    </cfRule>
    <cfRule type="containsText" dxfId="3719" priority="141" stopIfTrue="1" operator="containsText" text="consolidation">
      <formula>NOT(ISERROR(SEARCH("consolidation",J7)))</formula>
    </cfRule>
    <cfRule type="containsText" dxfId="3718" priority="142" stopIfTrue="1" operator="containsText" text="Non Prioritaire">
      <formula>NOT(ISERROR(SEARCH("Non Prioritaire",J7)))</formula>
    </cfRule>
    <cfRule type="containsText" dxfId="3717" priority="143" stopIfTrue="1" operator="containsText" text="Urgent">
      <formula>NOT(ISERROR(SEARCH("Urgent",J7)))</formula>
    </cfRule>
    <cfRule type="containsText" dxfId="3716" priority="144" stopIfTrue="1" operator="containsText" text="moyen">
      <formula>NOT(ISERROR(SEARCH("moyen",J7)))</formula>
    </cfRule>
    <cfRule type="containsText" dxfId="3715" priority="145" stopIfTrue="1" operator="containsText" text="long">
      <formula>NOT(ISERROR(SEARCH("long",J7)))</formula>
    </cfRule>
  </conditionalFormatting>
  <conditionalFormatting sqref="J8">
    <cfRule type="containsText" dxfId="3714" priority="132" operator="containsText" text="Intervention prioritaire">
      <formula>NOT(ISERROR(SEARCH("Intervention prioritaire",J8)))</formula>
    </cfRule>
    <cfRule type="containsText" dxfId="3713" priority="133" stopIfTrue="1" operator="containsText" text="Non pertinent">
      <formula>NOT(ISERROR(SEARCH("Non pertinent",J8)))</formula>
    </cfRule>
    <cfRule type="containsText" dxfId="3712" priority="134" stopIfTrue="1" operator="containsText" text="consolidation">
      <formula>NOT(ISERROR(SEARCH("consolidation",J8)))</formula>
    </cfRule>
    <cfRule type="containsText" dxfId="3711" priority="135" stopIfTrue="1" operator="containsText" text="Non Prioritaire">
      <formula>NOT(ISERROR(SEARCH("Non Prioritaire",J8)))</formula>
    </cfRule>
    <cfRule type="containsText" dxfId="3710" priority="136" stopIfTrue="1" operator="containsText" text="Urgent">
      <formula>NOT(ISERROR(SEARCH("Urgent",J8)))</formula>
    </cfRule>
    <cfRule type="containsText" dxfId="3709" priority="137" stopIfTrue="1" operator="containsText" text="moyen">
      <formula>NOT(ISERROR(SEARCH("moyen",J8)))</formula>
    </cfRule>
    <cfRule type="containsText" dxfId="3708" priority="138" stopIfTrue="1" operator="containsText" text="long">
      <formula>NOT(ISERROR(SEARCH("long",J8)))</formula>
    </cfRule>
  </conditionalFormatting>
  <conditionalFormatting sqref="J9">
    <cfRule type="containsText" dxfId="3707" priority="125" operator="containsText" text="Intervention prioritaire">
      <formula>NOT(ISERROR(SEARCH("Intervention prioritaire",J9)))</formula>
    </cfRule>
    <cfRule type="containsText" dxfId="3706" priority="126" stopIfTrue="1" operator="containsText" text="Non pertinent">
      <formula>NOT(ISERROR(SEARCH("Non pertinent",J9)))</formula>
    </cfRule>
    <cfRule type="containsText" dxfId="3705" priority="127" stopIfTrue="1" operator="containsText" text="consolidation">
      <formula>NOT(ISERROR(SEARCH("consolidation",J9)))</formula>
    </cfRule>
    <cfRule type="containsText" dxfId="3704" priority="128" stopIfTrue="1" operator="containsText" text="Non Prioritaire">
      <formula>NOT(ISERROR(SEARCH("Non Prioritaire",J9)))</formula>
    </cfRule>
    <cfRule type="containsText" dxfId="3703" priority="129" stopIfTrue="1" operator="containsText" text="Urgent">
      <formula>NOT(ISERROR(SEARCH("Urgent",J9)))</formula>
    </cfRule>
    <cfRule type="containsText" dxfId="3702" priority="130" stopIfTrue="1" operator="containsText" text="moyen">
      <formula>NOT(ISERROR(SEARCH("moyen",J9)))</formula>
    </cfRule>
    <cfRule type="containsText" dxfId="3701" priority="131" stopIfTrue="1" operator="containsText" text="long">
      <formula>NOT(ISERROR(SEARCH("long",J9)))</formula>
    </cfRule>
  </conditionalFormatting>
  <conditionalFormatting sqref="J10">
    <cfRule type="containsText" dxfId="3700" priority="118" operator="containsText" text="Intervention prioritaire">
      <formula>NOT(ISERROR(SEARCH("Intervention prioritaire",J10)))</formula>
    </cfRule>
    <cfRule type="containsText" dxfId="3699" priority="119" stopIfTrue="1" operator="containsText" text="Non pertinent">
      <formula>NOT(ISERROR(SEARCH("Non pertinent",J10)))</formula>
    </cfRule>
    <cfRule type="containsText" dxfId="3698" priority="120" stopIfTrue="1" operator="containsText" text="consolidation">
      <formula>NOT(ISERROR(SEARCH("consolidation",J10)))</formula>
    </cfRule>
    <cfRule type="containsText" dxfId="3697" priority="121" stopIfTrue="1" operator="containsText" text="Non Prioritaire">
      <formula>NOT(ISERROR(SEARCH("Non Prioritaire",J10)))</formula>
    </cfRule>
    <cfRule type="containsText" dxfId="3696" priority="122" stopIfTrue="1" operator="containsText" text="Urgent">
      <formula>NOT(ISERROR(SEARCH("Urgent",J10)))</formula>
    </cfRule>
    <cfRule type="containsText" dxfId="3695" priority="123" stopIfTrue="1" operator="containsText" text="moyen">
      <formula>NOT(ISERROR(SEARCH("moyen",J10)))</formula>
    </cfRule>
    <cfRule type="containsText" dxfId="3694" priority="124" stopIfTrue="1" operator="containsText" text="long">
      <formula>NOT(ISERROR(SEARCH("long",J10)))</formula>
    </cfRule>
  </conditionalFormatting>
  <conditionalFormatting sqref="J11">
    <cfRule type="containsText" dxfId="3693" priority="111" operator="containsText" text="Intervention prioritaire">
      <formula>NOT(ISERROR(SEARCH("Intervention prioritaire",J11)))</formula>
    </cfRule>
    <cfRule type="containsText" dxfId="3692" priority="112" stopIfTrue="1" operator="containsText" text="Non pertinent">
      <formula>NOT(ISERROR(SEARCH("Non pertinent",J11)))</formula>
    </cfRule>
    <cfRule type="containsText" dxfId="3691" priority="113" stopIfTrue="1" operator="containsText" text="consolidation">
      <formula>NOT(ISERROR(SEARCH("consolidation",J11)))</formula>
    </cfRule>
    <cfRule type="containsText" dxfId="3690" priority="114" stopIfTrue="1" operator="containsText" text="Non Prioritaire">
      <formula>NOT(ISERROR(SEARCH("Non Prioritaire",J11)))</formula>
    </cfRule>
    <cfRule type="containsText" dxfId="3689" priority="115" stopIfTrue="1" operator="containsText" text="Urgent">
      <formula>NOT(ISERROR(SEARCH("Urgent",J11)))</formula>
    </cfRule>
    <cfRule type="containsText" dxfId="3688" priority="116" stopIfTrue="1" operator="containsText" text="moyen">
      <formula>NOT(ISERROR(SEARCH("moyen",J11)))</formula>
    </cfRule>
    <cfRule type="containsText" dxfId="3687" priority="117" stopIfTrue="1" operator="containsText" text="long">
      <formula>NOT(ISERROR(SEARCH("long",J11)))</formula>
    </cfRule>
  </conditionalFormatting>
  <conditionalFormatting sqref="J13">
    <cfRule type="containsText" dxfId="3686" priority="104" operator="containsText" text="Intervention prioritaire">
      <formula>NOT(ISERROR(SEARCH("Intervention prioritaire",J13)))</formula>
    </cfRule>
    <cfRule type="containsText" dxfId="3685" priority="105" stopIfTrue="1" operator="containsText" text="Non pertinent">
      <formula>NOT(ISERROR(SEARCH("Non pertinent",J13)))</formula>
    </cfRule>
    <cfRule type="containsText" dxfId="3684" priority="106" stopIfTrue="1" operator="containsText" text="consolidation">
      <formula>NOT(ISERROR(SEARCH("consolidation",J13)))</formula>
    </cfRule>
    <cfRule type="containsText" dxfId="3683" priority="107" stopIfTrue="1" operator="containsText" text="Non Prioritaire">
      <formula>NOT(ISERROR(SEARCH("Non Prioritaire",J13)))</formula>
    </cfRule>
    <cfRule type="containsText" dxfId="3682" priority="108" stopIfTrue="1" operator="containsText" text="Urgent">
      <formula>NOT(ISERROR(SEARCH("Urgent",J13)))</formula>
    </cfRule>
    <cfRule type="containsText" dxfId="3681" priority="109" stopIfTrue="1" operator="containsText" text="moyen">
      <formula>NOT(ISERROR(SEARCH("moyen",J13)))</formula>
    </cfRule>
    <cfRule type="containsText" dxfId="3680" priority="110" stopIfTrue="1" operator="containsText" text="long">
      <formula>NOT(ISERROR(SEARCH("long",J13)))</formula>
    </cfRule>
  </conditionalFormatting>
  <conditionalFormatting sqref="J14">
    <cfRule type="containsText" dxfId="3679" priority="97" operator="containsText" text="Intervention prioritaire">
      <formula>NOT(ISERROR(SEARCH("Intervention prioritaire",J14)))</formula>
    </cfRule>
    <cfRule type="containsText" dxfId="3678" priority="98" stopIfTrue="1" operator="containsText" text="Non pertinent">
      <formula>NOT(ISERROR(SEARCH("Non pertinent",J14)))</formula>
    </cfRule>
    <cfRule type="containsText" dxfId="3677" priority="99" stopIfTrue="1" operator="containsText" text="consolidation">
      <formula>NOT(ISERROR(SEARCH("consolidation",J14)))</formula>
    </cfRule>
    <cfRule type="containsText" dxfId="3676" priority="100" stopIfTrue="1" operator="containsText" text="Non Prioritaire">
      <formula>NOT(ISERROR(SEARCH("Non Prioritaire",J14)))</formula>
    </cfRule>
    <cfRule type="containsText" dxfId="3675" priority="101" stopIfTrue="1" operator="containsText" text="Urgent">
      <formula>NOT(ISERROR(SEARCH("Urgent",J14)))</formula>
    </cfRule>
    <cfRule type="containsText" dxfId="3674" priority="102" stopIfTrue="1" operator="containsText" text="moyen">
      <formula>NOT(ISERROR(SEARCH("moyen",J14)))</formula>
    </cfRule>
    <cfRule type="containsText" dxfId="3673" priority="103" stopIfTrue="1" operator="containsText" text="long">
      <formula>NOT(ISERROR(SEARCH("long",J14)))</formula>
    </cfRule>
  </conditionalFormatting>
  <conditionalFormatting sqref="J15">
    <cfRule type="containsText" dxfId="3672" priority="90" operator="containsText" text="Intervention prioritaire">
      <formula>NOT(ISERROR(SEARCH("Intervention prioritaire",J15)))</formula>
    </cfRule>
    <cfRule type="containsText" dxfId="3671" priority="91" stopIfTrue="1" operator="containsText" text="Non pertinent">
      <formula>NOT(ISERROR(SEARCH("Non pertinent",J15)))</formula>
    </cfRule>
    <cfRule type="containsText" dxfId="3670" priority="92" stopIfTrue="1" operator="containsText" text="consolidation">
      <formula>NOT(ISERROR(SEARCH("consolidation",J15)))</formula>
    </cfRule>
    <cfRule type="containsText" dxfId="3669" priority="93" stopIfTrue="1" operator="containsText" text="Non Prioritaire">
      <formula>NOT(ISERROR(SEARCH("Non Prioritaire",J15)))</formula>
    </cfRule>
    <cfRule type="containsText" dxfId="3668" priority="94" stopIfTrue="1" operator="containsText" text="Urgent">
      <formula>NOT(ISERROR(SEARCH("Urgent",J15)))</formula>
    </cfRule>
    <cfRule type="containsText" dxfId="3667" priority="95" stopIfTrue="1" operator="containsText" text="moyen">
      <formula>NOT(ISERROR(SEARCH("moyen",J15)))</formula>
    </cfRule>
    <cfRule type="containsText" dxfId="3666" priority="96" stopIfTrue="1" operator="containsText" text="long">
      <formula>NOT(ISERROR(SEARCH("long",J15)))</formula>
    </cfRule>
  </conditionalFormatting>
  <conditionalFormatting sqref="J17">
    <cfRule type="containsText" dxfId="3665" priority="83" operator="containsText" text="Intervention prioritaire">
      <formula>NOT(ISERROR(SEARCH("Intervention prioritaire",J17)))</formula>
    </cfRule>
    <cfRule type="containsText" dxfId="3664" priority="84" stopIfTrue="1" operator="containsText" text="Non pertinent">
      <formula>NOT(ISERROR(SEARCH("Non pertinent",J17)))</formula>
    </cfRule>
    <cfRule type="containsText" dxfId="3663" priority="85" stopIfTrue="1" operator="containsText" text="consolidation">
      <formula>NOT(ISERROR(SEARCH("consolidation",J17)))</formula>
    </cfRule>
    <cfRule type="containsText" dxfId="3662" priority="86" stopIfTrue="1" operator="containsText" text="Non Prioritaire">
      <formula>NOT(ISERROR(SEARCH("Non Prioritaire",J17)))</formula>
    </cfRule>
    <cfRule type="containsText" dxfId="3661" priority="87" stopIfTrue="1" operator="containsText" text="Urgent">
      <formula>NOT(ISERROR(SEARCH("Urgent",J17)))</formula>
    </cfRule>
    <cfRule type="containsText" dxfId="3660" priority="88" stopIfTrue="1" operator="containsText" text="moyen">
      <formula>NOT(ISERROR(SEARCH("moyen",J17)))</formula>
    </cfRule>
    <cfRule type="containsText" dxfId="3659" priority="89" stopIfTrue="1" operator="containsText" text="long">
      <formula>NOT(ISERROR(SEARCH("long",J17)))</formula>
    </cfRule>
  </conditionalFormatting>
  <conditionalFormatting sqref="J19">
    <cfRule type="containsText" dxfId="3658" priority="76" operator="containsText" text="Intervention prioritaire">
      <formula>NOT(ISERROR(SEARCH("Intervention prioritaire",J19)))</formula>
    </cfRule>
    <cfRule type="containsText" dxfId="3657" priority="77" stopIfTrue="1" operator="containsText" text="Non pertinent">
      <formula>NOT(ISERROR(SEARCH("Non pertinent",J19)))</formula>
    </cfRule>
    <cfRule type="containsText" dxfId="3656" priority="78" stopIfTrue="1" operator="containsText" text="consolidation">
      <formula>NOT(ISERROR(SEARCH("consolidation",J19)))</formula>
    </cfRule>
    <cfRule type="containsText" dxfId="3655" priority="79" stopIfTrue="1" operator="containsText" text="Non Prioritaire">
      <formula>NOT(ISERROR(SEARCH("Non Prioritaire",J19)))</formula>
    </cfRule>
    <cfRule type="containsText" dxfId="3654" priority="80" stopIfTrue="1" operator="containsText" text="Urgent">
      <formula>NOT(ISERROR(SEARCH("Urgent",J19)))</formula>
    </cfRule>
    <cfRule type="containsText" dxfId="3653" priority="81" stopIfTrue="1" operator="containsText" text="moyen">
      <formula>NOT(ISERROR(SEARCH("moyen",J19)))</formula>
    </cfRule>
    <cfRule type="containsText" dxfId="3652" priority="82" stopIfTrue="1" operator="containsText" text="long">
      <formula>NOT(ISERROR(SEARCH("long",J19)))</formula>
    </cfRule>
  </conditionalFormatting>
  <conditionalFormatting sqref="J20">
    <cfRule type="containsText" dxfId="3651" priority="69" operator="containsText" text="Intervention prioritaire">
      <formula>NOT(ISERROR(SEARCH("Intervention prioritaire",J20)))</formula>
    </cfRule>
    <cfRule type="containsText" dxfId="3650" priority="70" stopIfTrue="1" operator="containsText" text="Non pertinent">
      <formula>NOT(ISERROR(SEARCH("Non pertinent",J20)))</formula>
    </cfRule>
    <cfRule type="containsText" dxfId="3649" priority="71" stopIfTrue="1" operator="containsText" text="consolidation">
      <formula>NOT(ISERROR(SEARCH("consolidation",J20)))</formula>
    </cfRule>
    <cfRule type="containsText" dxfId="3648" priority="72" stopIfTrue="1" operator="containsText" text="Non Prioritaire">
      <formula>NOT(ISERROR(SEARCH("Non Prioritaire",J20)))</formula>
    </cfRule>
    <cfRule type="containsText" dxfId="3647" priority="73" stopIfTrue="1" operator="containsText" text="Urgent">
      <formula>NOT(ISERROR(SEARCH("Urgent",J20)))</formula>
    </cfRule>
    <cfRule type="containsText" dxfId="3646" priority="74" stopIfTrue="1" operator="containsText" text="moyen">
      <formula>NOT(ISERROR(SEARCH("moyen",J20)))</formula>
    </cfRule>
    <cfRule type="containsText" dxfId="3645" priority="75" stopIfTrue="1" operator="containsText" text="long">
      <formula>NOT(ISERROR(SEARCH("long",J20)))</formula>
    </cfRule>
  </conditionalFormatting>
  <conditionalFormatting sqref="J21">
    <cfRule type="containsText" dxfId="3644" priority="62" operator="containsText" text="Intervention prioritaire">
      <formula>NOT(ISERROR(SEARCH("Intervention prioritaire",J21)))</formula>
    </cfRule>
    <cfRule type="containsText" dxfId="3643" priority="63" stopIfTrue="1" operator="containsText" text="Non pertinent">
      <formula>NOT(ISERROR(SEARCH("Non pertinent",J21)))</formula>
    </cfRule>
    <cfRule type="containsText" dxfId="3642" priority="64" stopIfTrue="1" operator="containsText" text="consolidation">
      <formula>NOT(ISERROR(SEARCH("consolidation",J21)))</formula>
    </cfRule>
    <cfRule type="containsText" dxfId="3641" priority="65" stopIfTrue="1" operator="containsText" text="Non Prioritaire">
      <formula>NOT(ISERROR(SEARCH("Non Prioritaire",J21)))</formula>
    </cfRule>
    <cfRule type="containsText" dxfId="3640" priority="66" stopIfTrue="1" operator="containsText" text="Urgent">
      <formula>NOT(ISERROR(SEARCH("Urgent",J21)))</formula>
    </cfRule>
    <cfRule type="containsText" dxfId="3639" priority="67" stopIfTrue="1" operator="containsText" text="moyen">
      <formula>NOT(ISERROR(SEARCH("moyen",J21)))</formula>
    </cfRule>
    <cfRule type="containsText" dxfId="3638" priority="68" stopIfTrue="1" operator="containsText" text="long">
      <formula>NOT(ISERROR(SEARCH("long",J21)))</formula>
    </cfRule>
  </conditionalFormatting>
  <conditionalFormatting sqref="J24">
    <cfRule type="containsText" dxfId="3637" priority="55" operator="containsText" text="Intervention prioritaire">
      <formula>NOT(ISERROR(SEARCH("Intervention prioritaire",J24)))</formula>
    </cfRule>
    <cfRule type="containsText" dxfId="3636" priority="56" stopIfTrue="1" operator="containsText" text="Non pertinent">
      <formula>NOT(ISERROR(SEARCH("Non pertinent",J24)))</formula>
    </cfRule>
    <cfRule type="containsText" dxfId="3635" priority="57" stopIfTrue="1" operator="containsText" text="consolidation">
      <formula>NOT(ISERROR(SEARCH("consolidation",J24)))</formula>
    </cfRule>
    <cfRule type="containsText" dxfId="3634" priority="58" stopIfTrue="1" operator="containsText" text="Non Prioritaire">
      <formula>NOT(ISERROR(SEARCH("Non Prioritaire",J24)))</formula>
    </cfRule>
    <cfRule type="containsText" dxfId="3633" priority="59" stopIfTrue="1" operator="containsText" text="Urgent">
      <formula>NOT(ISERROR(SEARCH("Urgent",J24)))</formula>
    </cfRule>
    <cfRule type="containsText" dxfId="3632" priority="60" stopIfTrue="1" operator="containsText" text="moyen">
      <formula>NOT(ISERROR(SEARCH("moyen",J24)))</formula>
    </cfRule>
    <cfRule type="containsText" dxfId="3631" priority="61" stopIfTrue="1" operator="containsText" text="long">
      <formula>NOT(ISERROR(SEARCH("long",J24)))</formula>
    </cfRule>
  </conditionalFormatting>
  <conditionalFormatting sqref="J25">
    <cfRule type="containsText" dxfId="3630" priority="48" operator="containsText" text="Intervention prioritaire">
      <formula>NOT(ISERROR(SEARCH("Intervention prioritaire",J25)))</formula>
    </cfRule>
    <cfRule type="containsText" dxfId="3629" priority="49" stopIfTrue="1" operator="containsText" text="Non pertinent">
      <formula>NOT(ISERROR(SEARCH("Non pertinent",J25)))</formula>
    </cfRule>
    <cfRule type="containsText" dxfId="3628" priority="50" stopIfTrue="1" operator="containsText" text="consolidation">
      <formula>NOT(ISERROR(SEARCH("consolidation",J25)))</formula>
    </cfRule>
    <cfRule type="containsText" dxfId="3627" priority="51" stopIfTrue="1" operator="containsText" text="Non Prioritaire">
      <formula>NOT(ISERROR(SEARCH("Non Prioritaire",J25)))</formula>
    </cfRule>
    <cfRule type="containsText" dxfId="3626" priority="52" stopIfTrue="1" operator="containsText" text="Urgent">
      <formula>NOT(ISERROR(SEARCH("Urgent",J25)))</formula>
    </cfRule>
    <cfRule type="containsText" dxfId="3625" priority="53" stopIfTrue="1" operator="containsText" text="moyen">
      <formula>NOT(ISERROR(SEARCH("moyen",J25)))</formula>
    </cfRule>
    <cfRule type="containsText" dxfId="3624" priority="54" stopIfTrue="1" operator="containsText" text="long">
      <formula>NOT(ISERROR(SEARCH("long",J25)))</formula>
    </cfRule>
  </conditionalFormatting>
  <conditionalFormatting sqref="J26">
    <cfRule type="containsText" dxfId="3623" priority="41" operator="containsText" text="Intervention prioritaire">
      <formula>NOT(ISERROR(SEARCH("Intervention prioritaire",J26)))</formula>
    </cfRule>
    <cfRule type="containsText" dxfId="3622" priority="42" stopIfTrue="1" operator="containsText" text="Non pertinent">
      <formula>NOT(ISERROR(SEARCH("Non pertinent",J26)))</formula>
    </cfRule>
    <cfRule type="containsText" dxfId="3621" priority="43" stopIfTrue="1" operator="containsText" text="consolidation">
      <formula>NOT(ISERROR(SEARCH("consolidation",J26)))</formula>
    </cfRule>
    <cfRule type="containsText" dxfId="3620" priority="44" stopIfTrue="1" operator="containsText" text="Non Prioritaire">
      <formula>NOT(ISERROR(SEARCH("Non Prioritaire",J26)))</formula>
    </cfRule>
    <cfRule type="containsText" dxfId="3619" priority="45" stopIfTrue="1" operator="containsText" text="Urgent">
      <formula>NOT(ISERROR(SEARCH("Urgent",J26)))</formula>
    </cfRule>
    <cfRule type="containsText" dxfId="3618" priority="46" stopIfTrue="1" operator="containsText" text="moyen">
      <formula>NOT(ISERROR(SEARCH("moyen",J26)))</formula>
    </cfRule>
    <cfRule type="containsText" dxfId="3617" priority="47" stopIfTrue="1" operator="containsText" text="long">
      <formula>NOT(ISERROR(SEARCH("long",J26)))</formula>
    </cfRule>
  </conditionalFormatting>
  <conditionalFormatting sqref="J28">
    <cfRule type="containsText" dxfId="3616" priority="34" operator="containsText" text="Intervention prioritaire">
      <formula>NOT(ISERROR(SEARCH("Intervention prioritaire",J28)))</formula>
    </cfRule>
    <cfRule type="containsText" dxfId="3615" priority="35" stopIfTrue="1" operator="containsText" text="Non pertinent">
      <formula>NOT(ISERROR(SEARCH("Non pertinent",J28)))</formula>
    </cfRule>
    <cfRule type="containsText" dxfId="3614" priority="36" stopIfTrue="1" operator="containsText" text="consolidation">
      <formula>NOT(ISERROR(SEARCH("consolidation",J28)))</formula>
    </cfRule>
    <cfRule type="containsText" dxfId="3613" priority="37" stopIfTrue="1" operator="containsText" text="Non Prioritaire">
      <formula>NOT(ISERROR(SEARCH("Non Prioritaire",J28)))</formula>
    </cfRule>
    <cfRule type="containsText" dxfId="3612" priority="38" stopIfTrue="1" operator="containsText" text="Urgent">
      <formula>NOT(ISERROR(SEARCH("Urgent",J28)))</formula>
    </cfRule>
    <cfRule type="containsText" dxfId="3611" priority="39" stopIfTrue="1" operator="containsText" text="moyen">
      <formula>NOT(ISERROR(SEARCH("moyen",J28)))</formula>
    </cfRule>
    <cfRule type="containsText" dxfId="3610" priority="40" stopIfTrue="1" operator="containsText" text="long">
      <formula>NOT(ISERROR(SEARCH("long",J28)))</formula>
    </cfRule>
  </conditionalFormatting>
  <conditionalFormatting sqref="J29">
    <cfRule type="containsText" dxfId="3609" priority="27" operator="containsText" text="Intervention prioritaire">
      <formula>NOT(ISERROR(SEARCH("Intervention prioritaire",J29)))</formula>
    </cfRule>
    <cfRule type="containsText" dxfId="3608" priority="28" stopIfTrue="1" operator="containsText" text="Non pertinent">
      <formula>NOT(ISERROR(SEARCH("Non pertinent",J29)))</formula>
    </cfRule>
    <cfRule type="containsText" dxfId="3607" priority="29" stopIfTrue="1" operator="containsText" text="consolidation">
      <formula>NOT(ISERROR(SEARCH("consolidation",J29)))</formula>
    </cfRule>
    <cfRule type="containsText" dxfId="3606" priority="30" stopIfTrue="1" operator="containsText" text="Non Prioritaire">
      <formula>NOT(ISERROR(SEARCH("Non Prioritaire",J29)))</formula>
    </cfRule>
    <cfRule type="containsText" dxfId="3605" priority="31" stopIfTrue="1" operator="containsText" text="Urgent">
      <formula>NOT(ISERROR(SEARCH("Urgent",J29)))</formula>
    </cfRule>
    <cfRule type="containsText" dxfId="3604" priority="32" stopIfTrue="1" operator="containsText" text="moyen">
      <formula>NOT(ISERROR(SEARCH("moyen",J29)))</formula>
    </cfRule>
    <cfRule type="containsText" dxfId="3603" priority="33" stopIfTrue="1" operator="containsText" text="long">
      <formula>NOT(ISERROR(SEARCH("long",J29)))</formula>
    </cfRule>
  </conditionalFormatting>
  <conditionalFormatting sqref="J31">
    <cfRule type="containsText" dxfId="3602" priority="20" operator="containsText" text="Intervention prioritaire">
      <formula>NOT(ISERROR(SEARCH("Intervention prioritaire",J31)))</formula>
    </cfRule>
    <cfRule type="containsText" dxfId="3601" priority="21" stopIfTrue="1" operator="containsText" text="Non pertinent">
      <formula>NOT(ISERROR(SEARCH("Non pertinent",J31)))</formula>
    </cfRule>
    <cfRule type="containsText" dxfId="3600" priority="22" stopIfTrue="1" operator="containsText" text="consolidation">
      <formula>NOT(ISERROR(SEARCH("consolidation",J31)))</formula>
    </cfRule>
    <cfRule type="containsText" dxfId="3599" priority="23" stopIfTrue="1" operator="containsText" text="Non Prioritaire">
      <formula>NOT(ISERROR(SEARCH("Non Prioritaire",J31)))</formula>
    </cfRule>
    <cfRule type="containsText" dxfId="3598" priority="24" stopIfTrue="1" operator="containsText" text="Urgent">
      <formula>NOT(ISERROR(SEARCH("Urgent",J31)))</formula>
    </cfRule>
    <cfRule type="containsText" dxfId="3597" priority="25" stopIfTrue="1" operator="containsText" text="moyen">
      <formula>NOT(ISERROR(SEARCH("moyen",J31)))</formula>
    </cfRule>
    <cfRule type="containsText" dxfId="3596" priority="26" stopIfTrue="1" operator="containsText" text="long">
      <formula>NOT(ISERROR(SEARCH("long",J31)))</formula>
    </cfRule>
  </conditionalFormatting>
  <conditionalFormatting sqref="J32">
    <cfRule type="containsText" dxfId="3595" priority="13" operator="containsText" text="Intervention prioritaire">
      <formula>NOT(ISERROR(SEARCH("Intervention prioritaire",J32)))</formula>
    </cfRule>
    <cfRule type="containsText" dxfId="3594" priority="14" stopIfTrue="1" operator="containsText" text="Non pertinent">
      <formula>NOT(ISERROR(SEARCH("Non pertinent",J32)))</formula>
    </cfRule>
    <cfRule type="containsText" dxfId="3593" priority="15" stopIfTrue="1" operator="containsText" text="consolidation">
      <formula>NOT(ISERROR(SEARCH("consolidation",J32)))</formula>
    </cfRule>
    <cfRule type="containsText" dxfId="3592" priority="16" stopIfTrue="1" operator="containsText" text="Non Prioritaire">
      <formula>NOT(ISERROR(SEARCH("Non Prioritaire",J32)))</formula>
    </cfRule>
    <cfRule type="containsText" dxfId="3591" priority="17" stopIfTrue="1" operator="containsText" text="Urgent">
      <formula>NOT(ISERROR(SEARCH("Urgent",J32)))</formula>
    </cfRule>
    <cfRule type="containsText" dxfId="3590" priority="18" stopIfTrue="1" operator="containsText" text="moyen">
      <formula>NOT(ISERROR(SEARCH("moyen",J32)))</formula>
    </cfRule>
    <cfRule type="containsText" dxfId="3589" priority="19" stopIfTrue="1" operator="containsText" text="long">
      <formula>NOT(ISERROR(SEARCH("long",J32)))</formula>
    </cfRule>
  </conditionalFormatting>
  <conditionalFormatting sqref="AA5 AG5 AM5 AQ5 AV5:AY5 AW4 I5:J5">
    <cfRule type="containsText" dxfId="3588" priority="4" stopIfTrue="1" operator="containsText" text="Première">
      <formula>NOT(ISERROR(SEARCH("Première",I4)))</formula>
    </cfRule>
    <cfRule type="containsText" dxfId="3587" priority="5" stopIfTrue="1" operator="containsText" text="Seconde">
      <formula>NOT(ISERROR(SEARCH("Seconde",I4)))</formula>
    </cfRule>
    <cfRule type="containsText" dxfId="3586" priority="6" stopIfTrue="1" operator="containsText" text="Terme">
      <formula>NOT(ISERROR(SEARCH("Terme",I4)))</formula>
    </cfRule>
  </conditionalFormatting>
  <conditionalFormatting sqref="AX4">
    <cfRule type="containsText" dxfId="3585" priority="1" stopIfTrue="1" operator="containsText" text="Première">
      <formula>NOT(ISERROR(SEARCH("Première",AX4)))</formula>
    </cfRule>
    <cfRule type="containsText" dxfId="3584" priority="2" stopIfTrue="1" operator="containsText" text="Seconde">
      <formula>NOT(ISERROR(SEARCH("Seconde",AX4)))</formula>
    </cfRule>
    <cfRule type="containsText" dxfId="3583" priority="3" stopIfTrue="1" operator="containsText" text="Terme">
      <formula>NOT(ISERROR(SEARCH("Terme",AX4)))</formula>
    </cfRule>
  </conditionalFormatting>
  <dataValidations xWindow="789" yWindow="678"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31:F32 F7:F11 F13:F15 F17 F19:F21 F24:F26 F28:F29" xr:uid="{00000000-0002-0000-1400-000000000000}">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31:E32 E28:E29 E24:E26 E19:E21 E17 E13:E15 E7:E11" xr:uid="{00000000-0002-0000-1400-000001000000}">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1 H13:H15 H17 H19:H21 H24:H26 H28:H29 H31:H32" xr:uid="{00000000-0002-0000-1400-000002000000}">
      <formula1>$M$1:$P$1</formula1>
    </dataValidation>
  </dataValidations>
  <pageMargins left="0.7" right="0.7" top="0.75" bottom="0.75" header="0.3" footer="0.3"/>
  <pageSetup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Y196"/>
  <sheetViews>
    <sheetView showGridLines="0" zoomScale="60" zoomScaleNormal="60" workbookViewId="0">
      <selection activeCell="B127" sqref="B127:BM127"/>
    </sheetView>
  </sheetViews>
  <sheetFormatPr baseColWidth="10" defaultColWidth="10.453125" defaultRowHeight="11.5" x14ac:dyDescent="0.25"/>
  <cols>
    <col min="1" max="1" width="1.453125" style="50" customWidth="1"/>
    <col min="2" max="2" width="10.453125" style="59" customWidth="1"/>
    <col min="3" max="3" width="83" style="60" customWidth="1"/>
    <col min="4" max="4" width="46" style="61" hidden="1" customWidth="1"/>
    <col min="5" max="5" width="9.81640625" style="50" customWidth="1"/>
    <col min="6" max="6" width="9.81640625" style="62" customWidth="1"/>
    <col min="7" max="7" width="46" style="61" hidden="1" customWidth="1"/>
    <col min="8" max="8" width="8.81640625" style="61" customWidth="1"/>
    <col min="9" max="9" width="45.453125" style="61" hidden="1" customWidth="1"/>
    <col min="10" max="10" width="20.453125" style="61" customWidth="1"/>
    <col min="11" max="26" width="5.453125" style="50" hidden="1" customWidth="1"/>
    <col min="27" max="27" width="20.453125" style="61" customWidth="1"/>
    <col min="28" max="32" width="10.453125" style="50" hidden="1" customWidth="1"/>
    <col min="33" max="33" width="20.453125" style="61" customWidth="1"/>
    <col min="34" max="40" width="9.453125" style="61" hidden="1" customWidth="1"/>
    <col min="41" max="49" width="9.453125" style="50" hidden="1" customWidth="1"/>
    <col min="50" max="50" width="20.453125" style="61" customWidth="1"/>
    <col min="51" max="53" width="10.453125" style="50" hidden="1" customWidth="1"/>
    <col min="54" max="54" width="20.453125" style="61" hidden="1" customWidth="1"/>
    <col min="55" max="58" width="10.453125" style="50" hidden="1" customWidth="1"/>
    <col min="59" max="59" width="20.453125" style="61" hidden="1" customWidth="1"/>
    <col min="60" max="65" width="45.453125" style="61" customWidth="1"/>
    <col min="66" max="66" width="10.453125" style="50"/>
    <col min="67" max="77" width="10.453125" style="50" hidden="1" customWidth="1"/>
    <col min="78" max="78" width="10.453125" style="50" customWidth="1"/>
    <col min="79" max="16384" width="10.453125" style="50"/>
  </cols>
  <sheetData>
    <row r="1" spans="1:77" s="45" customFormat="1" ht="10.5" customHeight="1" x14ac:dyDescent="0.3">
      <c r="B1" s="46"/>
      <c r="C1" s="47"/>
      <c r="D1" s="48"/>
      <c r="F1" s="49"/>
      <c r="G1" s="48"/>
      <c r="H1" s="48"/>
      <c r="I1" s="48"/>
      <c r="J1" s="48"/>
      <c r="L1" s="45">
        <v>0</v>
      </c>
      <c r="M1" s="45">
        <v>1</v>
      </c>
      <c r="N1" s="45">
        <v>2</v>
      </c>
      <c r="O1" s="45">
        <v>3</v>
      </c>
      <c r="P1" s="45">
        <v>4</v>
      </c>
      <c r="Q1" s="45">
        <v>5</v>
      </c>
      <c r="AA1" s="37"/>
      <c r="AG1" s="37"/>
      <c r="AH1" s="37"/>
      <c r="AI1" s="37"/>
      <c r="AJ1" s="37"/>
      <c r="AK1" s="37"/>
      <c r="AL1" s="37"/>
      <c r="AM1" s="37"/>
      <c r="AN1" s="37"/>
      <c r="AX1" s="37"/>
      <c r="BB1" s="37"/>
      <c r="BG1" s="37"/>
      <c r="BH1" s="48"/>
      <c r="BI1" s="48"/>
      <c r="BJ1" s="48"/>
      <c r="BK1" s="48"/>
      <c r="BL1" s="48"/>
      <c r="BM1" s="48"/>
    </row>
    <row r="2" spans="1:77" ht="30" customHeight="1" x14ac:dyDescent="0.25">
      <c r="A2" s="45"/>
      <c r="B2" s="452" t="s">
        <v>256</v>
      </c>
      <c r="C2" s="453"/>
      <c r="D2" s="454"/>
      <c r="E2" s="455"/>
      <c r="F2" s="456"/>
      <c r="G2" s="456"/>
      <c r="H2" s="457"/>
      <c r="I2" s="457"/>
      <c r="J2" s="115"/>
      <c r="K2" s="106"/>
      <c r="L2" s="85"/>
      <c r="M2" s="85"/>
      <c r="N2" s="85"/>
      <c r="O2" s="85"/>
      <c r="P2" s="85"/>
      <c r="Q2" s="85"/>
      <c r="R2" s="85"/>
      <c r="S2" s="85"/>
      <c r="T2" s="85"/>
      <c r="U2" s="85"/>
      <c r="V2" s="85"/>
      <c r="W2" s="85"/>
      <c r="X2" s="85"/>
      <c r="Y2" s="85"/>
      <c r="Z2" s="85"/>
      <c r="AA2" s="460" t="s">
        <v>283</v>
      </c>
      <c r="AB2" s="460"/>
      <c r="AC2" s="460"/>
      <c r="AD2" s="460"/>
      <c r="AE2" s="460"/>
      <c r="AF2" s="460"/>
      <c r="AG2" s="460"/>
      <c r="AH2" s="460"/>
      <c r="AI2" s="460"/>
      <c r="AJ2" s="460"/>
      <c r="AK2" s="460"/>
      <c r="AL2" s="460"/>
      <c r="AM2" s="460"/>
      <c r="AN2" s="460"/>
      <c r="AO2" s="460"/>
      <c r="AP2" s="460"/>
      <c r="AQ2" s="460"/>
      <c r="AR2" s="460"/>
      <c r="AS2" s="460"/>
      <c r="AT2" s="460"/>
      <c r="AU2" s="460"/>
      <c r="AV2" s="460"/>
      <c r="AW2" s="460"/>
      <c r="AX2" s="460"/>
      <c r="AY2" s="85"/>
      <c r="AZ2" s="85"/>
      <c r="BA2" s="85"/>
      <c r="BB2" s="85"/>
      <c r="BC2" s="85"/>
      <c r="BD2" s="85"/>
      <c r="BE2" s="85"/>
      <c r="BF2" s="85"/>
      <c r="BG2" s="123"/>
      <c r="BH2" s="458" t="s">
        <v>272</v>
      </c>
      <c r="BI2" s="442"/>
      <c r="BJ2" s="442"/>
      <c r="BK2" s="459"/>
      <c r="BL2" s="450" t="s">
        <v>525</v>
      </c>
      <c r="BM2" s="451"/>
    </row>
    <row r="3" spans="1:77" s="52" customFormat="1" ht="170" customHeight="1" x14ac:dyDescent="0.3">
      <c r="A3" s="51"/>
      <c r="B3" s="453"/>
      <c r="C3" s="453"/>
      <c r="D3" s="116" t="s">
        <v>10</v>
      </c>
      <c r="E3" s="117" t="str">
        <f>'ODD 1'!E5</f>
        <v>Importance de la cible</v>
      </c>
      <c r="F3" s="118" t="str">
        <f>'ODD 1'!F5</f>
        <v>Performance actuelle</v>
      </c>
      <c r="G3" s="119" t="str">
        <f>'ODD 1'!G5</f>
        <v>Documentation de la performance actuelle et description des mesures déjà en place</v>
      </c>
      <c r="H3" s="120" t="str">
        <f>'ODD 1'!H5</f>
        <v>Compétences</v>
      </c>
      <c r="I3" s="121" t="str">
        <f>'ODD 1'!I5</f>
        <v>Forces et faiblesses</v>
      </c>
      <c r="J3" s="122" t="str">
        <f>'ODD 1'!J5</f>
        <v xml:space="preserve">Niveau de priorité </v>
      </c>
      <c r="K3" s="107" t="s">
        <v>23</v>
      </c>
      <c r="L3" s="88" t="s">
        <v>12</v>
      </c>
      <c r="M3" s="89" t="s">
        <v>13</v>
      </c>
      <c r="N3" s="90" t="s">
        <v>14</v>
      </c>
      <c r="O3" s="91" t="s">
        <v>15</v>
      </c>
      <c r="P3" s="92" t="s">
        <v>16</v>
      </c>
      <c r="Q3" s="93" t="s">
        <v>17</v>
      </c>
      <c r="R3" s="94" t="s">
        <v>18</v>
      </c>
      <c r="S3" s="95" t="s">
        <v>34</v>
      </c>
      <c r="T3" s="95" t="s">
        <v>35</v>
      </c>
      <c r="U3" s="95" t="s">
        <v>24</v>
      </c>
      <c r="V3" s="95" t="s">
        <v>44</v>
      </c>
      <c r="W3" s="95" t="s">
        <v>45</v>
      </c>
      <c r="X3" s="95" t="s">
        <v>47</v>
      </c>
      <c r="Y3" s="95" t="s">
        <v>46</v>
      </c>
      <c r="Z3" s="95" t="s">
        <v>33</v>
      </c>
      <c r="AA3" s="111" t="s">
        <v>19</v>
      </c>
      <c r="AB3" s="112" t="s">
        <v>36</v>
      </c>
      <c r="AC3" s="112" t="s">
        <v>37</v>
      </c>
      <c r="AD3" s="112" t="s">
        <v>25</v>
      </c>
      <c r="AE3" s="112" t="s">
        <v>38</v>
      </c>
      <c r="AF3" s="112" t="s">
        <v>26</v>
      </c>
      <c r="AG3" s="111" t="s">
        <v>476</v>
      </c>
      <c r="AH3" s="113" t="s">
        <v>303</v>
      </c>
      <c r="AI3" s="113" t="s">
        <v>300</v>
      </c>
      <c r="AJ3" s="113" t="s">
        <v>299</v>
      </c>
      <c r="AK3" s="113" t="s">
        <v>298</v>
      </c>
      <c r="AL3" s="113" t="s">
        <v>301</v>
      </c>
      <c r="AM3" s="113" t="s">
        <v>297</v>
      </c>
      <c r="AN3" s="113" t="s">
        <v>286</v>
      </c>
      <c r="AO3" s="114" t="s">
        <v>287</v>
      </c>
      <c r="AP3" s="114" t="s">
        <v>290</v>
      </c>
      <c r="AQ3" s="114" t="s">
        <v>302</v>
      </c>
      <c r="AR3" s="114" t="s">
        <v>295</v>
      </c>
      <c r="AS3" s="114" t="s">
        <v>304</v>
      </c>
      <c r="AT3" s="114" t="s">
        <v>294</v>
      </c>
      <c r="AU3" s="114" t="s">
        <v>293</v>
      </c>
      <c r="AV3" s="114" t="s">
        <v>291</v>
      </c>
      <c r="AW3" s="114" t="s">
        <v>292</v>
      </c>
      <c r="AX3" s="111" t="s">
        <v>485</v>
      </c>
      <c r="AY3" s="97" t="s">
        <v>27</v>
      </c>
      <c r="AZ3" s="97" t="s">
        <v>28</v>
      </c>
      <c r="BA3" s="97" t="s">
        <v>29</v>
      </c>
      <c r="BB3" s="96" t="s">
        <v>43</v>
      </c>
      <c r="BC3" s="97" t="s">
        <v>48</v>
      </c>
      <c r="BD3" s="97" t="s">
        <v>49</v>
      </c>
      <c r="BE3" s="97" t="s">
        <v>50</v>
      </c>
      <c r="BF3" s="97" t="s">
        <v>51</v>
      </c>
      <c r="BG3" s="124" t="s">
        <v>32</v>
      </c>
      <c r="BH3" s="126" t="s">
        <v>270</v>
      </c>
      <c r="BI3" s="99" t="s">
        <v>523</v>
      </c>
      <c r="BJ3" s="99" t="s">
        <v>524</v>
      </c>
      <c r="BK3" s="127" t="s">
        <v>52</v>
      </c>
      <c r="BL3" s="125" t="s">
        <v>477</v>
      </c>
      <c r="BM3" s="110" t="s">
        <v>478</v>
      </c>
      <c r="BO3" s="52" t="s">
        <v>252</v>
      </c>
      <c r="BP3" s="38" t="s">
        <v>246</v>
      </c>
      <c r="BQ3" s="38" t="s">
        <v>245</v>
      </c>
      <c r="BR3" s="38" t="s">
        <v>244</v>
      </c>
      <c r="BS3" s="39" t="s">
        <v>247</v>
      </c>
      <c r="BT3" s="40" t="s">
        <v>248</v>
      </c>
      <c r="BU3" s="41" t="s">
        <v>254</v>
      </c>
      <c r="BV3" s="42" t="s">
        <v>255</v>
      </c>
      <c r="BW3" s="43" t="s">
        <v>249</v>
      </c>
      <c r="BX3" s="44" t="s">
        <v>250</v>
      </c>
      <c r="BY3" s="38" t="s">
        <v>251</v>
      </c>
    </row>
    <row r="4" spans="1:77" s="54" customFormat="1" ht="30" customHeight="1" x14ac:dyDescent="0.4">
      <c r="A4" s="53"/>
      <c r="B4" s="449" t="s">
        <v>58</v>
      </c>
      <c r="C4" s="449"/>
      <c r="D4" s="449"/>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449"/>
      <c r="AT4" s="449"/>
      <c r="AU4" s="449"/>
      <c r="AV4" s="449"/>
      <c r="AW4" s="449"/>
      <c r="AX4" s="449"/>
      <c r="AY4" s="449"/>
      <c r="AZ4" s="449"/>
      <c r="BA4" s="449"/>
      <c r="BB4" s="449"/>
      <c r="BC4" s="449"/>
      <c r="BD4" s="449"/>
      <c r="BE4" s="449"/>
      <c r="BF4" s="449"/>
      <c r="BG4" s="449"/>
      <c r="BH4" s="449"/>
      <c r="BI4" s="449"/>
      <c r="BJ4" s="449"/>
      <c r="BK4" s="449"/>
      <c r="BL4" s="449"/>
      <c r="BM4" s="449"/>
      <c r="BO4" s="54" t="str">
        <f>B4</f>
        <v>ODD 1  -   Éliminer la pauvreté sous toutes ses formes et partout dans le monde</v>
      </c>
      <c r="BP4" s="54">
        <v>7</v>
      </c>
      <c r="BQ4" s="54">
        <f>BP4-BR4</f>
        <v>0</v>
      </c>
      <c r="BR4" s="55">
        <f>SUM(BR5:BR11)</f>
        <v>7</v>
      </c>
      <c r="BS4" s="55">
        <f t="shared" ref="BS4:BY4" si="0">SUM(BS5:BS11)</f>
        <v>0</v>
      </c>
      <c r="BT4" s="55">
        <f t="shared" si="0"/>
        <v>0</v>
      </c>
      <c r="BU4" s="55">
        <f t="shared" si="0"/>
        <v>0</v>
      </c>
      <c r="BV4" s="55">
        <f t="shared" si="0"/>
        <v>0</v>
      </c>
      <c r="BW4" s="55">
        <f t="shared" si="0"/>
        <v>0</v>
      </c>
      <c r="BX4" s="55">
        <f t="shared" si="0"/>
        <v>0</v>
      </c>
      <c r="BY4" s="55">
        <f t="shared" si="0"/>
        <v>0</v>
      </c>
    </row>
    <row r="5" spans="1:77" s="57" customFormat="1" ht="114" customHeight="1" x14ac:dyDescent="0.35">
      <c r="A5" s="56"/>
      <c r="B5" s="374" t="s">
        <v>59</v>
      </c>
      <c r="C5" s="380" t="s">
        <v>479</v>
      </c>
      <c r="D5" s="176">
        <f>'ODD 1'!D7</f>
        <v>0</v>
      </c>
      <c r="E5" s="264">
        <f>'ODD 1'!E7</f>
        <v>0</v>
      </c>
      <c r="F5" s="282">
        <f>'ODD 1'!F7</f>
        <v>0</v>
      </c>
      <c r="G5" s="177">
        <f>'ODD 1'!G7</f>
        <v>0</v>
      </c>
      <c r="H5" s="300">
        <f>'ODD 1'!H7</f>
        <v>0</v>
      </c>
      <c r="I5" s="178">
        <f>'ODD 1'!I7</f>
        <v>0</v>
      </c>
      <c r="J5" s="179">
        <f>S5</f>
        <v>0</v>
      </c>
      <c r="K5" s="180">
        <f t="shared" ref="K5:K11" si="1">E5*10+F5</f>
        <v>0</v>
      </c>
      <c r="L5" s="180" t="b">
        <f>OR(K5=31)</f>
        <v>0</v>
      </c>
      <c r="M5" s="180" t="b">
        <f>OR(K5=21,K5=32)</f>
        <v>0</v>
      </c>
      <c r="N5" s="180" t="b">
        <f>OR(K5=22,K5=33)</f>
        <v>0</v>
      </c>
      <c r="O5" s="180" t="b">
        <f>OR(K5=11,K5=12)</f>
        <v>0</v>
      </c>
      <c r="P5" s="180" t="b">
        <f>OR(K5=23,K5=34)</f>
        <v>0</v>
      </c>
      <c r="Q5" s="180" t="b">
        <f>OR(K5=13,K5=14,K5=24)</f>
        <v>0</v>
      </c>
      <c r="R5" s="180" t="b">
        <f>OR(K5=1,K5=2,K5=3,K5=4)</f>
        <v>0</v>
      </c>
      <c r="S5" s="181">
        <f t="shared" ref="S5:S11" si="2">IF(COUNTA(E5:F5)&lt;2,"",(IF(L5=TRUE,$L$3,IF(M5=TRUE,$M$3,IF(N5=TRUE,$N$3,IF(O5=TRUE,$O$3,IF(P5=TRUE,$P$3,IF(Q5=TRUE,$Q$3,IF(R5=TRUE,$R$3,0)))))))))</f>
        <v>0</v>
      </c>
      <c r="T5" s="182">
        <f t="shared" ref="T5:T11" si="3">IF(COUNTA(E5:F5)&lt;2,"",(IF(L5=TRUE,6,IF(M5=TRUE,5,IF(N5=TRUE,4,IF(O5=TRUE,3,IF(P5=TRUE,2,IF(Q5=TRUE,1,IF(R5=TRUE,0,0)))))))))</f>
        <v>0</v>
      </c>
      <c r="U5" s="180">
        <f t="shared" ref="U5:U11" si="4">T5*10+H5</f>
        <v>0</v>
      </c>
      <c r="V5" s="180" t="b">
        <f>OR(U5=61,U5=62,U5=63)</f>
        <v>0</v>
      </c>
      <c r="W5" s="180" t="b">
        <f>OR(U5=51,U5=52)</f>
        <v>0</v>
      </c>
      <c r="X5" s="180" t="b">
        <f>OR(U5=31,U5=41,U5=42,U5=53)</f>
        <v>0</v>
      </c>
      <c r="Y5" s="180" t="b">
        <f>OR(U5=21,U5=32)</f>
        <v>0</v>
      </c>
      <c r="Z5" s="180" t="b">
        <f>AND(V5=FALSE,W5=FALSE,X5=FALSE,Y5=FALSE)</f>
        <v>1</v>
      </c>
      <c r="AA5" s="179" t="str">
        <f>IF(COUNTA(E5:F5:H5)&lt;3,"",(IF(V5=TRUE,$V$3,IF(W5=TRUE,$W$3,IF(X5=TRUE,$X$3,IF(Y5=TRUE,$Y$3,"Non"))))))</f>
        <v>Non</v>
      </c>
      <c r="AB5" s="180" t="b">
        <f>OR(U5=61,U5=62,U5=51,U5=52)</f>
        <v>0</v>
      </c>
      <c r="AC5" s="180" t="b">
        <f>OR(U5=41,U5=42)</f>
        <v>0</v>
      </c>
      <c r="AD5" s="180" t="b">
        <f>OR(U5=31,U5=32,U5=63,U5=64,U5=53,U5=54,)</f>
        <v>0</v>
      </c>
      <c r="AE5" s="180" t="b">
        <f>OR(U5=21,U5=22,)</f>
        <v>0</v>
      </c>
      <c r="AF5" s="180" t="b">
        <f>OR(U5=11,U5=12,U5=13,U5=23,)</f>
        <v>0</v>
      </c>
      <c r="AG5" s="179" t="str">
        <f>IF(COUNTA(E5:F5:H5)&lt;3,"",(IF(AB5=TRUE,$AB$3,IF(AC5=TRUE,$AC$3,IF(AD5=TRUE,$AD$3,IF(AE5=TRUE,$AE$3,IF(AF5=TRUE,$AF$3,"Aucune")))))))</f>
        <v>Aucune</v>
      </c>
      <c r="AH5" s="180" t="b">
        <f>OR($U5=61,$U5=62)</f>
        <v>0</v>
      </c>
      <c r="AI5" s="180" t="b">
        <f>OR($U5=63)</f>
        <v>0</v>
      </c>
      <c r="AJ5" s="180" t="b">
        <f>OR($U5=64)</f>
        <v>0</v>
      </c>
      <c r="AK5" s="180" t="b">
        <f>OR($U5=51,$U5=52)</f>
        <v>0</v>
      </c>
      <c r="AL5" s="180" t="b">
        <f>OR($U5=53)</f>
        <v>0</v>
      </c>
      <c r="AM5" s="180" t="b">
        <f>OR($U5=54)</f>
        <v>0</v>
      </c>
      <c r="AN5" s="180" t="b">
        <f>OR($U5=41)</f>
        <v>0</v>
      </c>
      <c r="AO5" s="180" t="b">
        <f>OR($U5=42,$U5=43)</f>
        <v>0</v>
      </c>
      <c r="AP5" s="180" t="b">
        <f>OR($U5=44)</f>
        <v>0</v>
      </c>
      <c r="AQ5" s="180" t="b">
        <f>OR($U5=31)</f>
        <v>0</v>
      </c>
      <c r="AR5" s="180" t="b">
        <f>OR($U5=32,$U5=33)</f>
        <v>0</v>
      </c>
      <c r="AS5" s="180" t="b">
        <f>OR($U5=34)</f>
        <v>0</v>
      </c>
      <c r="AT5" s="180" t="b">
        <f>OR($U5=22,$U5=23)</f>
        <v>0</v>
      </c>
      <c r="AU5" s="180" t="b">
        <f>OR($U5=24)</f>
        <v>0</v>
      </c>
      <c r="AV5" s="180" t="b">
        <f>OR($U5=12,$U5=13)</f>
        <v>0</v>
      </c>
      <c r="AW5" s="180" t="b">
        <f>OR($U5=14)</f>
        <v>0</v>
      </c>
      <c r="AX5" s="179" t="str">
        <f>IF(COUNTA(E5:F5:H5)&lt;3,"",(IF(AH5=TRUE,AH$3,IF(AI5=TRUE,AI$3,IF(AJ5=TRUE,AJ$3,IF(AK5=TRUE,AK$3,IF(AL5=TRUE,AL$3,IF(AM5=TRUE,AM$3,IF(AN5=TRUE,AN$3,IF(AO5=TRUE,AO$3,IF(AP5=TRUE,AP$3,IF(AQ5=TRUE,AQ$3,IF(AR5=TRUE,AR$3,IF(AS5=TRUE,AS$3,IF(AT5=TRUE,AT$3,IF(AU5=TRUE,AU$3,IF(AV5=TRUE,AV$3,IF(AW5=TRUE,AW$3,"Aucune"))))))))))))))))))</f>
        <v>Aucune</v>
      </c>
      <c r="AY5" s="137" t="b">
        <f t="shared" ref="AY5:AY11" si="5">OR(U5=61,U5=62,U5=63,U5=51,U5=52,U5=53)</f>
        <v>0</v>
      </c>
      <c r="AZ5" s="137" t="b">
        <f t="shared" ref="AZ5:AZ11" si="6">OR(U5=41,U5=42,U5=43,U5=31,U5=32,U5=33)</f>
        <v>0</v>
      </c>
      <c r="BA5" s="137" t="b">
        <f t="shared" ref="BA5:BA11" si="7">OR(U5=21,U5=22,U5=23,U5=11,U5=12,U5=13)</f>
        <v>0</v>
      </c>
      <c r="BB5" s="141" t="str">
        <f>IF(COUNTA(E5:F5:H5)&lt;3,"",(IF(AY5=TRUE,$AY$3,IF(AZ5=TRUE,$AZ$3,IF(BA5=TRUE,$BA$3,"Aucune action requise")))))</f>
        <v>Aucune action requise</v>
      </c>
      <c r="BC5" s="137" t="b">
        <f t="shared" ref="BC5:BC11" si="8">OR(U5=61,U5=51,U5=41,U5=31,U5=21)</f>
        <v>0</v>
      </c>
      <c r="BD5" s="137" t="b">
        <f t="shared" ref="BD5:BD11" si="9">OR(U5=62,U5=52,U5=42,U5=32,U5=22,U5=63,U5=53)</f>
        <v>0</v>
      </c>
      <c r="BE5" s="137" t="b">
        <f t="shared" ref="BE5:BE11" si="10">OR(U5=43,U5=33,U5=23,U5=34,U5=24)</f>
        <v>0</v>
      </c>
      <c r="BF5" s="137" t="b">
        <f t="shared" ref="BF5:BF11" si="11">OR(U5=64,U5=54,U5=44)</f>
        <v>0</v>
      </c>
      <c r="BG5" s="141" t="str">
        <f>IF(COUNTA(E5:F5:H5)&lt;3,"",(IF(BC5=TRUE,$BC$3,IF(BD5=TRUE,$BD$3,IF(BE5=TRUE,$BE$3,IF(BF5=TRUE,$BF$3,"Aucun"))))))</f>
        <v>Aucun</v>
      </c>
      <c r="BH5" s="318">
        <f t="shared" ref="BH5:BH11" si="12">G5</f>
        <v>0</v>
      </c>
      <c r="BI5" s="318">
        <f>'ODD 1'!AX7</f>
        <v>0</v>
      </c>
      <c r="BJ5" s="309"/>
      <c r="BK5" s="309"/>
      <c r="BL5" s="327">
        <f t="shared" ref="BL5:BL11" si="13">I5</f>
        <v>0</v>
      </c>
      <c r="BM5" s="327">
        <f t="shared" ref="BM5:BM11" si="14">D5</f>
        <v>0</v>
      </c>
      <c r="BR5" s="58">
        <f t="shared" ref="BR5:BR11" si="15">IF(K5=0,1,0)</f>
        <v>1</v>
      </c>
      <c r="BS5" s="58">
        <f t="shared" ref="BS5:BY11" si="16">IF(L5=TRUE,1,0)</f>
        <v>0</v>
      </c>
      <c r="BT5" s="58">
        <f t="shared" si="16"/>
        <v>0</v>
      </c>
      <c r="BU5" s="58">
        <f t="shared" si="16"/>
        <v>0</v>
      </c>
      <c r="BV5" s="58">
        <f t="shared" si="16"/>
        <v>0</v>
      </c>
      <c r="BW5" s="58">
        <f t="shared" si="16"/>
        <v>0</v>
      </c>
      <c r="BX5" s="58">
        <f t="shared" si="16"/>
        <v>0</v>
      </c>
      <c r="BY5" s="58">
        <f t="shared" si="16"/>
        <v>0</v>
      </c>
    </row>
    <row r="6" spans="1:77" s="57" customFormat="1" ht="114" customHeight="1" x14ac:dyDescent="0.35">
      <c r="A6" s="56"/>
      <c r="B6" s="374" t="s">
        <v>60</v>
      </c>
      <c r="C6" s="380" t="s">
        <v>526</v>
      </c>
      <c r="D6" s="176">
        <f>'ODD 1'!D8</f>
        <v>0</v>
      </c>
      <c r="E6" s="264">
        <f>'ODD 1'!E8</f>
        <v>0</v>
      </c>
      <c r="F6" s="282">
        <f>'ODD 1'!F8</f>
        <v>0</v>
      </c>
      <c r="G6" s="177">
        <f>'ODD 1'!G8</f>
        <v>0</v>
      </c>
      <c r="H6" s="300">
        <f>'ODD 1'!H8</f>
        <v>0</v>
      </c>
      <c r="I6" s="178">
        <f>'ODD 1'!I8</f>
        <v>0</v>
      </c>
      <c r="J6" s="179">
        <f t="shared" ref="J6:J11" si="17">S6</f>
        <v>0</v>
      </c>
      <c r="K6" s="180">
        <f t="shared" si="1"/>
        <v>0</v>
      </c>
      <c r="L6" s="180" t="b">
        <f t="shared" ref="L6:L11" si="18">OR(K6=31)</f>
        <v>0</v>
      </c>
      <c r="M6" s="180" t="b">
        <f t="shared" ref="M6:M11" si="19">OR(K6=21,K6=32)</f>
        <v>0</v>
      </c>
      <c r="N6" s="180" t="b">
        <f t="shared" ref="N6:N11" si="20">OR(K6=22,K6=33)</f>
        <v>0</v>
      </c>
      <c r="O6" s="180" t="b">
        <f t="shared" ref="O6:O11" si="21">OR(K6=11,K6=12)</f>
        <v>0</v>
      </c>
      <c r="P6" s="180" t="b">
        <f t="shared" ref="P6:P11" si="22">OR(K6=23,K6=34)</f>
        <v>0</v>
      </c>
      <c r="Q6" s="180" t="b">
        <f t="shared" ref="Q6:Q11" si="23">OR(K6=13,K6=14,K6=24)</f>
        <v>0</v>
      </c>
      <c r="R6" s="180" t="b">
        <f t="shared" ref="R6:R11" si="24">OR(K6=1,K6=2,K6=3,K6=4)</f>
        <v>0</v>
      </c>
      <c r="S6" s="181">
        <f t="shared" si="2"/>
        <v>0</v>
      </c>
      <c r="T6" s="182">
        <f t="shared" si="3"/>
        <v>0</v>
      </c>
      <c r="U6" s="180">
        <f t="shared" si="4"/>
        <v>0</v>
      </c>
      <c r="V6" s="180" t="b">
        <f t="shared" ref="V6:V11" si="25">OR(U6=61,U6=62,U6=63)</f>
        <v>0</v>
      </c>
      <c r="W6" s="180" t="b">
        <f t="shared" ref="W6:W11" si="26">OR(U6=51,U6=52)</f>
        <v>0</v>
      </c>
      <c r="X6" s="180" t="b">
        <f t="shared" ref="X6:X11" si="27">OR(U6=31,U6=41,U6=42,U6=53)</f>
        <v>0</v>
      </c>
      <c r="Y6" s="180" t="b">
        <f t="shared" ref="Y6:Y11" si="28">OR(U6=21,U6=32)</f>
        <v>0</v>
      </c>
      <c r="Z6" s="180" t="b">
        <f t="shared" ref="Z6:Z11" si="29">AND(V6=FALSE,W6=FALSE,X6=FALSE,Y6=FALSE)</f>
        <v>1</v>
      </c>
      <c r="AA6" s="179" t="str">
        <f>IF(COUNTA(E6:F6:H6)&lt;3,"",(IF(V6=TRUE,$V$3,IF(W6=TRUE,$W$3,IF(X6=TRUE,$X$3,IF(Y6=TRUE,$Y$3,"Non"))))))</f>
        <v>Non</v>
      </c>
      <c r="AB6" s="180" t="b">
        <f t="shared" ref="AB6:AB11" si="30">OR(U6=61,U6=62,U6=51,U6=52)</f>
        <v>0</v>
      </c>
      <c r="AC6" s="180" t="b">
        <f t="shared" ref="AC6:AC11" si="31">OR(U6=41,U6=42)</f>
        <v>0</v>
      </c>
      <c r="AD6" s="180" t="b">
        <f t="shared" ref="AD6:AD11" si="32">OR(U6=31,U6=32,U6=63,U6=64,U6=53,U6=54,)</f>
        <v>0</v>
      </c>
      <c r="AE6" s="180" t="b">
        <f t="shared" ref="AE6:AE11" si="33">OR(U6=21,U6=22,)</f>
        <v>0</v>
      </c>
      <c r="AF6" s="180" t="b">
        <f t="shared" ref="AF6:AF11" si="34">OR(U6=11,U6=12,U6=13,U6=23,)</f>
        <v>0</v>
      </c>
      <c r="AG6" s="179" t="str">
        <f>IF(COUNTA(E6:F6:H6)&lt;3,"",(IF(AB6=TRUE,$AB$3,IF(AC6=TRUE,$AC$3,IF(AD6=TRUE,$AD$3,IF(AE6=TRUE,$AE$3,IF(AF6=TRUE,$AF$3,"Aucune")))))))</f>
        <v>Aucune</v>
      </c>
      <c r="AH6" s="180" t="b">
        <f>OR($U6=61,$U6=62)</f>
        <v>0</v>
      </c>
      <c r="AI6" s="180" t="b">
        <f>OR($U6=63)</f>
        <v>0</v>
      </c>
      <c r="AJ6" s="180" t="b">
        <f>OR($U6=64)</f>
        <v>0</v>
      </c>
      <c r="AK6" s="180" t="b">
        <f>OR($U6=51,$U6=52)</f>
        <v>0</v>
      </c>
      <c r="AL6" s="180" t="b">
        <f>OR($U6=53)</f>
        <v>0</v>
      </c>
      <c r="AM6" s="180" t="b">
        <f>OR($U6=54)</f>
        <v>0</v>
      </c>
      <c r="AN6" s="180" t="b">
        <f>OR($U6=41)</f>
        <v>0</v>
      </c>
      <c r="AO6" s="180" t="b">
        <f>OR($U6=42,$U6=43)</f>
        <v>0</v>
      </c>
      <c r="AP6" s="180" t="b">
        <f>OR($U6=44)</f>
        <v>0</v>
      </c>
      <c r="AQ6" s="180" t="b">
        <f>OR($U6=31)</f>
        <v>0</v>
      </c>
      <c r="AR6" s="180" t="b">
        <f>OR($U6=32,$U6=33)</f>
        <v>0</v>
      </c>
      <c r="AS6" s="180" t="b">
        <f>OR($U6=34)</f>
        <v>0</v>
      </c>
      <c r="AT6" s="180" t="b">
        <f>OR($U6=22,$U6=23)</f>
        <v>0</v>
      </c>
      <c r="AU6" s="180" t="b">
        <f>OR($U6=24)</f>
        <v>0</v>
      </c>
      <c r="AV6" s="180" t="b">
        <f>OR($U6=12,$U6=13)</f>
        <v>0</v>
      </c>
      <c r="AW6" s="180" t="b">
        <f>OR($U6=14)</f>
        <v>0</v>
      </c>
      <c r="AX6" s="179" t="str">
        <f>IF(COUNTA(E6:F6:H6)&lt;3,"",(IF(AH6=TRUE,AH$3,IF(AI6=TRUE,AI$3,IF(AJ6=TRUE,AJ$3,IF(AK6=TRUE,AK$3,IF(AL6=TRUE,AL$3,IF(AM6=TRUE,AM$3,IF(AN6=TRUE,AN$3,IF(AO6=TRUE,AO$3,IF(AP6=TRUE,AP$3,IF(AQ6=TRUE,AQ$3,IF(AR6=TRUE,AR$3,IF(AS6=TRUE,AS$3,IF(AT6=TRUE,AT$3,IF(AU6=TRUE,AU$3,IF(AV6=TRUE,AV$3,IF(AW6=TRUE,AW$3,"Aucune"))))))))))))))))))</f>
        <v>Aucune</v>
      </c>
      <c r="AY6" s="137" t="b">
        <f t="shared" si="5"/>
        <v>0</v>
      </c>
      <c r="AZ6" s="137" t="b">
        <f t="shared" si="6"/>
        <v>0</v>
      </c>
      <c r="BA6" s="137" t="b">
        <f t="shared" si="7"/>
        <v>0</v>
      </c>
      <c r="BB6" s="141" t="str">
        <f>IF(COUNTA(E6:F6:H6)&lt;3,"",(IF(AY6=TRUE,$AY$3,IF(AZ6=TRUE,$AZ$3,IF(BA6=TRUE,$BA$3,"Aucune action requise")))))</f>
        <v>Aucune action requise</v>
      </c>
      <c r="BC6" s="137" t="b">
        <f t="shared" si="8"/>
        <v>0</v>
      </c>
      <c r="BD6" s="137" t="b">
        <f t="shared" si="9"/>
        <v>0</v>
      </c>
      <c r="BE6" s="137" t="b">
        <f t="shared" si="10"/>
        <v>0</v>
      </c>
      <c r="BF6" s="137" t="b">
        <f t="shared" si="11"/>
        <v>0</v>
      </c>
      <c r="BG6" s="141" t="str">
        <f>IF(COUNTA(E6:F6:H6)&lt;3,"",(IF(BC6=TRUE,$BC$3,IF(BD6=TRUE,$BD$3,IF(BE6=TRUE,$BE$3,IF(BF6=TRUE,$BF$3,"Aucun"))))))</f>
        <v>Aucun</v>
      </c>
      <c r="BH6" s="318">
        <f t="shared" si="12"/>
        <v>0</v>
      </c>
      <c r="BI6" s="318">
        <f>'ODD 1'!AX8</f>
        <v>0</v>
      </c>
      <c r="BJ6" s="309"/>
      <c r="BK6" s="309"/>
      <c r="BL6" s="327">
        <f t="shared" si="13"/>
        <v>0</v>
      </c>
      <c r="BM6" s="327">
        <f t="shared" si="14"/>
        <v>0</v>
      </c>
      <c r="BR6" s="58">
        <f t="shared" si="15"/>
        <v>1</v>
      </c>
      <c r="BS6" s="58">
        <f t="shared" si="16"/>
        <v>0</v>
      </c>
      <c r="BT6" s="58">
        <f t="shared" si="16"/>
        <v>0</v>
      </c>
      <c r="BU6" s="58">
        <f t="shared" si="16"/>
        <v>0</v>
      </c>
      <c r="BV6" s="58">
        <f t="shared" si="16"/>
        <v>0</v>
      </c>
      <c r="BW6" s="58">
        <f t="shared" si="16"/>
        <v>0</v>
      </c>
      <c r="BX6" s="58">
        <f t="shared" si="16"/>
        <v>0</v>
      </c>
      <c r="BY6" s="58">
        <f t="shared" si="16"/>
        <v>0</v>
      </c>
    </row>
    <row r="7" spans="1:77" s="57" customFormat="1" ht="114" customHeight="1" x14ac:dyDescent="0.35">
      <c r="A7" s="56"/>
      <c r="B7" s="374" t="s">
        <v>61</v>
      </c>
      <c r="C7" s="380" t="s">
        <v>480</v>
      </c>
      <c r="D7" s="176">
        <f>'ODD 1'!D9</f>
        <v>0</v>
      </c>
      <c r="E7" s="264">
        <f>'ODD 1'!E9</f>
        <v>0</v>
      </c>
      <c r="F7" s="282">
        <f>'ODD 1'!F9</f>
        <v>0</v>
      </c>
      <c r="G7" s="177">
        <f>'ODD 1'!G9</f>
        <v>0</v>
      </c>
      <c r="H7" s="300">
        <f>'ODD 1'!H9</f>
        <v>0</v>
      </c>
      <c r="I7" s="178">
        <f>'ODD 1'!I9</f>
        <v>0</v>
      </c>
      <c r="J7" s="179">
        <f t="shared" si="17"/>
        <v>0</v>
      </c>
      <c r="K7" s="180">
        <f t="shared" si="1"/>
        <v>0</v>
      </c>
      <c r="L7" s="180" t="b">
        <f t="shared" si="18"/>
        <v>0</v>
      </c>
      <c r="M7" s="180" t="b">
        <f t="shared" si="19"/>
        <v>0</v>
      </c>
      <c r="N7" s="180" t="b">
        <f t="shared" si="20"/>
        <v>0</v>
      </c>
      <c r="O7" s="180" t="b">
        <f t="shared" si="21"/>
        <v>0</v>
      </c>
      <c r="P7" s="180" t="b">
        <f t="shared" si="22"/>
        <v>0</v>
      </c>
      <c r="Q7" s="180" t="b">
        <f t="shared" si="23"/>
        <v>0</v>
      </c>
      <c r="R7" s="180" t="b">
        <f t="shared" si="24"/>
        <v>0</v>
      </c>
      <c r="S7" s="181">
        <f t="shared" si="2"/>
        <v>0</v>
      </c>
      <c r="T7" s="182">
        <f t="shared" si="3"/>
        <v>0</v>
      </c>
      <c r="U7" s="180">
        <f t="shared" si="4"/>
        <v>0</v>
      </c>
      <c r="V7" s="180" t="b">
        <f t="shared" si="25"/>
        <v>0</v>
      </c>
      <c r="W7" s="180" t="b">
        <f t="shared" si="26"/>
        <v>0</v>
      </c>
      <c r="X7" s="180" t="b">
        <f t="shared" si="27"/>
        <v>0</v>
      </c>
      <c r="Y7" s="180" t="b">
        <f t="shared" si="28"/>
        <v>0</v>
      </c>
      <c r="Z7" s="180" t="b">
        <f t="shared" si="29"/>
        <v>1</v>
      </c>
      <c r="AA7" s="179" t="str">
        <f>IF(COUNTA(E7:F7:H7)&lt;3,"",(IF(V7=TRUE,$V$3,IF(W7=TRUE,$W$3,IF(X7=TRUE,$X$3,IF(Y7=TRUE,$Y$3,"Non"))))))</f>
        <v>Non</v>
      </c>
      <c r="AB7" s="180" t="b">
        <f t="shared" si="30"/>
        <v>0</v>
      </c>
      <c r="AC7" s="180" t="b">
        <f t="shared" si="31"/>
        <v>0</v>
      </c>
      <c r="AD7" s="180" t="b">
        <f t="shared" si="32"/>
        <v>0</v>
      </c>
      <c r="AE7" s="180" t="b">
        <f t="shared" si="33"/>
        <v>0</v>
      </c>
      <c r="AF7" s="180" t="b">
        <f t="shared" si="34"/>
        <v>0</v>
      </c>
      <c r="AG7" s="179" t="str">
        <f>IF(COUNTA(E7:F7:H7)&lt;3,"",(IF(AB7=TRUE,$AB$3,IF(AC7=TRUE,$AC$3,IF(AD7=TRUE,$AD$3,IF(AE7=TRUE,$AE$3,IF(AF7=TRUE,$AF$3,"Aucune")))))))</f>
        <v>Aucune</v>
      </c>
      <c r="AH7" s="180" t="b">
        <f t="shared" ref="AH7:AH73" si="35">OR($U7=61,$U7=62)</f>
        <v>0</v>
      </c>
      <c r="AI7" s="180" t="b">
        <f t="shared" ref="AI7:AI73" si="36">OR($U7=63)</f>
        <v>0</v>
      </c>
      <c r="AJ7" s="180" t="b">
        <f t="shared" ref="AJ7:AJ73" si="37">OR($U7=64)</f>
        <v>0</v>
      </c>
      <c r="AK7" s="180" t="b">
        <f t="shared" ref="AK7:AK73" si="38">OR($U7=51,$U7=52)</f>
        <v>0</v>
      </c>
      <c r="AL7" s="180" t="b">
        <f t="shared" ref="AL7:AL73" si="39">OR($U7=53)</f>
        <v>0</v>
      </c>
      <c r="AM7" s="180" t="b">
        <f t="shared" ref="AM7:AM73" si="40">OR($U7=54)</f>
        <v>0</v>
      </c>
      <c r="AN7" s="180" t="b">
        <f t="shared" ref="AN7:AN73" si="41">OR($U7=41)</f>
        <v>0</v>
      </c>
      <c r="AO7" s="180" t="b">
        <f t="shared" ref="AO7:AO73" si="42">OR($U7=42,$U7=43)</f>
        <v>0</v>
      </c>
      <c r="AP7" s="180" t="b">
        <f t="shared" ref="AP7:AP73" si="43">OR($U7=44)</f>
        <v>0</v>
      </c>
      <c r="AQ7" s="180" t="b">
        <f t="shared" ref="AQ7:AQ73" si="44">OR($U7=31)</f>
        <v>0</v>
      </c>
      <c r="AR7" s="180" t="b">
        <f t="shared" ref="AR7:AR73" si="45">OR($U7=32,$U7=33)</f>
        <v>0</v>
      </c>
      <c r="AS7" s="180" t="b">
        <f t="shared" ref="AS7:AS73" si="46">OR($U7=34)</f>
        <v>0</v>
      </c>
      <c r="AT7" s="180" t="b">
        <f t="shared" ref="AT7:AT73" si="47">OR($U7=22,$U7=23)</f>
        <v>0</v>
      </c>
      <c r="AU7" s="180" t="b">
        <f t="shared" ref="AU7:AU73" si="48">OR($U7=24)</f>
        <v>0</v>
      </c>
      <c r="AV7" s="180" t="b">
        <f t="shared" ref="AV7:AV73" si="49">OR($U7=12,$U7=13)</f>
        <v>0</v>
      </c>
      <c r="AW7" s="180" t="b">
        <f t="shared" ref="AW7:AW73" si="50">OR($U7=14)</f>
        <v>0</v>
      </c>
      <c r="AX7" s="179" t="str">
        <f>IF(COUNTA(E7:F7:H7)&lt;3,"",(IF(AH7=TRUE,AH$3,IF(AI7=TRUE,AI$3,IF(AJ7=TRUE,AJ$3,IF(AK7=TRUE,AK$3,IF(AL7=TRUE,AL$3,IF(AM7=TRUE,AM$3,IF(AN7=TRUE,AN$3,IF(AO7=TRUE,AO$3,IF(AP7=TRUE,AP$3,IF(AQ7=TRUE,AQ$3,IF(AR7=TRUE,AR$3,IF(AS7=TRUE,AS$3,IF(AT7=TRUE,AT$3,IF(AU7=TRUE,AU$3,IF(AV7=TRUE,AV$3,IF(AW7=TRUE,AW$3,"Aucune"))))))))))))))))))</f>
        <v>Aucune</v>
      </c>
      <c r="AY7" s="137" t="b">
        <f t="shared" si="5"/>
        <v>0</v>
      </c>
      <c r="AZ7" s="137" t="b">
        <f t="shared" si="6"/>
        <v>0</v>
      </c>
      <c r="BA7" s="137" t="b">
        <f t="shared" si="7"/>
        <v>0</v>
      </c>
      <c r="BB7" s="141" t="str">
        <f>IF(COUNTA(E7:F7:H7)&lt;3,"",(IF(AY7=TRUE,$AY$3,IF(AZ7=TRUE,$AZ$3,IF(BA7=TRUE,$BA$3,"Aucune action requise")))))</f>
        <v>Aucune action requise</v>
      </c>
      <c r="BC7" s="137" t="b">
        <f t="shared" si="8"/>
        <v>0</v>
      </c>
      <c r="BD7" s="137" t="b">
        <f t="shared" si="9"/>
        <v>0</v>
      </c>
      <c r="BE7" s="137" t="b">
        <f t="shared" si="10"/>
        <v>0</v>
      </c>
      <c r="BF7" s="137" t="b">
        <f t="shared" si="11"/>
        <v>0</v>
      </c>
      <c r="BG7" s="141" t="str">
        <f>IF(COUNTA(E7:F7:H7)&lt;3,"",(IF(BC7=TRUE,$BC$3,IF(BD7=TRUE,$BD$3,IF(BE7=TRUE,$BE$3,IF(BF7=TRUE,$BF$3,"Aucun"))))))</f>
        <v>Aucun</v>
      </c>
      <c r="BH7" s="318">
        <f t="shared" si="12"/>
        <v>0</v>
      </c>
      <c r="BI7" s="318">
        <f>'ODD 1'!AX9</f>
        <v>0</v>
      </c>
      <c r="BJ7" s="309"/>
      <c r="BK7" s="309"/>
      <c r="BL7" s="327">
        <f t="shared" si="13"/>
        <v>0</v>
      </c>
      <c r="BM7" s="327">
        <f t="shared" si="14"/>
        <v>0</v>
      </c>
      <c r="BR7" s="58">
        <f t="shared" si="15"/>
        <v>1</v>
      </c>
      <c r="BS7" s="58">
        <f t="shared" si="16"/>
        <v>0</v>
      </c>
      <c r="BT7" s="58">
        <f t="shared" si="16"/>
        <v>0</v>
      </c>
      <c r="BU7" s="58">
        <f t="shared" si="16"/>
        <v>0</v>
      </c>
      <c r="BV7" s="58">
        <f t="shared" si="16"/>
        <v>0</v>
      </c>
      <c r="BW7" s="58">
        <f t="shared" si="16"/>
        <v>0</v>
      </c>
      <c r="BX7" s="58">
        <f t="shared" si="16"/>
        <v>0</v>
      </c>
      <c r="BY7" s="58">
        <f t="shared" si="16"/>
        <v>0</v>
      </c>
    </row>
    <row r="8" spans="1:77" s="57" customFormat="1" ht="114" customHeight="1" x14ac:dyDescent="0.35">
      <c r="A8" s="56"/>
      <c r="B8" s="375" t="s">
        <v>62</v>
      </c>
      <c r="C8" s="381" t="s">
        <v>481</v>
      </c>
      <c r="D8" s="183">
        <f>'ODD 1'!D10</f>
        <v>0</v>
      </c>
      <c r="E8" s="265">
        <f>'ODD 1'!E10</f>
        <v>0</v>
      </c>
      <c r="F8" s="288">
        <f>'ODD 1'!F10</f>
        <v>0</v>
      </c>
      <c r="G8" s="184">
        <f>'ODD 1'!G10</f>
        <v>0</v>
      </c>
      <c r="H8" s="301">
        <f>'ODD 1'!H10</f>
        <v>0</v>
      </c>
      <c r="I8" s="185">
        <f>'ODD 1'!I10</f>
        <v>0</v>
      </c>
      <c r="J8" s="179">
        <f t="shared" si="17"/>
        <v>0</v>
      </c>
      <c r="K8" s="180">
        <f t="shared" si="1"/>
        <v>0</v>
      </c>
      <c r="L8" s="180" t="b">
        <f t="shared" si="18"/>
        <v>0</v>
      </c>
      <c r="M8" s="180" t="b">
        <f t="shared" si="19"/>
        <v>0</v>
      </c>
      <c r="N8" s="180" t="b">
        <f t="shared" si="20"/>
        <v>0</v>
      </c>
      <c r="O8" s="180" t="b">
        <f t="shared" si="21"/>
        <v>0</v>
      </c>
      <c r="P8" s="180" t="b">
        <f t="shared" si="22"/>
        <v>0</v>
      </c>
      <c r="Q8" s="180" t="b">
        <f t="shared" si="23"/>
        <v>0</v>
      </c>
      <c r="R8" s="180" t="b">
        <f t="shared" si="24"/>
        <v>0</v>
      </c>
      <c r="S8" s="181">
        <f t="shared" si="2"/>
        <v>0</v>
      </c>
      <c r="T8" s="182">
        <f t="shared" si="3"/>
        <v>0</v>
      </c>
      <c r="U8" s="180">
        <f t="shared" si="4"/>
        <v>0</v>
      </c>
      <c r="V8" s="180" t="b">
        <f t="shared" si="25"/>
        <v>0</v>
      </c>
      <c r="W8" s="180" t="b">
        <f t="shared" si="26"/>
        <v>0</v>
      </c>
      <c r="X8" s="180" t="b">
        <f t="shared" si="27"/>
        <v>0</v>
      </c>
      <c r="Y8" s="180" t="b">
        <f t="shared" si="28"/>
        <v>0</v>
      </c>
      <c r="Z8" s="180" t="b">
        <f t="shared" si="29"/>
        <v>1</v>
      </c>
      <c r="AA8" s="179" t="str">
        <f>IF(COUNTA(E8:F8:H8)&lt;3,"",(IF(V8=TRUE,$V$3,IF(W8=TRUE,$W$3,IF(X8=TRUE,$X$3,IF(Y8=TRUE,$Y$3,"Non"))))))</f>
        <v>Non</v>
      </c>
      <c r="AB8" s="180" t="b">
        <f t="shared" si="30"/>
        <v>0</v>
      </c>
      <c r="AC8" s="180" t="b">
        <f t="shared" si="31"/>
        <v>0</v>
      </c>
      <c r="AD8" s="180" t="b">
        <f t="shared" si="32"/>
        <v>0</v>
      </c>
      <c r="AE8" s="180" t="b">
        <f t="shared" si="33"/>
        <v>0</v>
      </c>
      <c r="AF8" s="180" t="b">
        <f t="shared" si="34"/>
        <v>0</v>
      </c>
      <c r="AG8" s="179" t="str">
        <f>IF(COUNTA(E8:F8:H8)&lt;3,"",(IF(AB8=TRUE,$AB$3,IF(AC8=TRUE,$AC$3,IF(AD8=TRUE,$AD$3,IF(AE8=TRUE,$AE$3,IF(AF8=TRUE,$AF$3,"Aucune")))))))</f>
        <v>Aucune</v>
      </c>
      <c r="AH8" s="180" t="b">
        <f t="shared" si="35"/>
        <v>0</v>
      </c>
      <c r="AI8" s="180" t="b">
        <f t="shared" si="36"/>
        <v>0</v>
      </c>
      <c r="AJ8" s="180" t="b">
        <f t="shared" si="37"/>
        <v>0</v>
      </c>
      <c r="AK8" s="180" t="b">
        <f t="shared" si="38"/>
        <v>0</v>
      </c>
      <c r="AL8" s="180" t="b">
        <f t="shared" si="39"/>
        <v>0</v>
      </c>
      <c r="AM8" s="180" t="b">
        <f t="shared" si="40"/>
        <v>0</v>
      </c>
      <c r="AN8" s="180" t="b">
        <f t="shared" si="41"/>
        <v>0</v>
      </c>
      <c r="AO8" s="180" t="b">
        <f t="shared" si="42"/>
        <v>0</v>
      </c>
      <c r="AP8" s="180" t="b">
        <f t="shared" si="43"/>
        <v>0</v>
      </c>
      <c r="AQ8" s="180" t="b">
        <f t="shared" si="44"/>
        <v>0</v>
      </c>
      <c r="AR8" s="180" t="b">
        <f t="shared" si="45"/>
        <v>0</v>
      </c>
      <c r="AS8" s="180" t="b">
        <f t="shared" si="46"/>
        <v>0</v>
      </c>
      <c r="AT8" s="180" t="b">
        <f t="shared" si="47"/>
        <v>0</v>
      </c>
      <c r="AU8" s="180" t="b">
        <f t="shared" si="48"/>
        <v>0</v>
      </c>
      <c r="AV8" s="180" t="b">
        <f t="shared" si="49"/>
        <v>0</v>
      </c>
      <c r="AW8" s="180" t="b">
        <f t="shared" si="50"/>
        <v>0</v>
      </c>
      <c r="AX8" s="179" t="str">
        <f>IF(COUNTA(E8:F8:H8)&lt;3,"",(IF(AH8=TRUE,AH$3,IF(AI8=TRUE,AI$3,IF(AJ8=TRUE,AJ$3,IF(AK8=TRUE,AK$3,IF(AL8=TRUE,AL$3,IF(AM8=TRUE,AM$3,IF(AN8=TRUE,AN$3,IF(AO8=TRUE,AO$3,IF(AP8=TRUE,AP$3,IF(AQ8=TRUE,AQ$3,IF(AR8=TRUE,AR$3,IF(AS8=TRUE,AS$3,IF(AT8=TRUE,AT$3,IF(AU8=TRUE,AU$3,IF(AV8=TRUE,AV$3,IF(AW8=TRUE,AW$3,"Aucune"))))))))))))))))))</f>
        <v>Aucune</v>
      </c>
      <c r="AY8" s="147" t="b">
        <f t="shared" si="5"/>
        <v>0</v>
      </c>
      <c r="AZ8" s="147" t="b">
        <f t="shared" si="6"/>
        <v>0</v>
      </c>
      <c r="BA8" s="147" t="b">
        <f t="shared" si="7"/>
        <v>0</v>
      </c>
      <c r="BB8" s="143" t="str">
        <f>IF(COUNTA(E8:F8:H8)&lt;3,"",(IF(AY8=TRUE,$AY$3,IF(AZ8=TRUE,$AZ$3,IF(BA8=TRUE,$BA$3,"Aucune action requise")))))</f>
        <v>Aucune action requise</v>
      </c>
      <c r="BC8" s="147" t="b">
        <f t="shared" si="8"/>
        <v>0</v>
      </c>
      <c r="BD8" s="147" t="b">
        <f t="shared" si="9"/>
        <v>0</v>
      </c>
      <c r="BE8" s="147" t="b">
        <f t="shared" si="10"/>
        <v>0</v>
      </c>
      <c r="BF8" s="147" t="b">
        <f t="shared" si="11"/>
        <v>0</v>
      </c>
      <c r="BG8" s="143" t="str">
        <f>IF(COUNTA(E8:F8:H8)&lt;3,"",(IF(BC8=TRUE,$BC$3,IF(BD8=TRUE,$BD$3,IF(BE8=TRUE,$BE$3,IF(BF8=TRUE,$BF$3,"Aucun"))))))</f>
        <v>Aucun</v>
      </c>
      <c r="BH8" s="319">
        <f t="shared" si="12"/>
        <v>0</v>
      </c>
      <c r="BI8" s="319">
        <f>'ODD 1'!AX10</f>
        <v>0</v>
      </c>
      <c r="BJ8" s="310"/>
      <c r="BK8" s="310"/>
      <c r="BL8" s="327">
        <f t="shared" si="13"/>
        <v>0</v>
      </c>
      <c r="BM8" s="327">
        <f t="shared" si="14"/>
        <v>0</v>
      </c>
      <c r="BR8" s="58">
        <f t="shared" si="15"/>
        <v>1</v>
      </c>
      <c r="BS8" s="58">
        <f t="shared" si="16"/>
        <v>0</v>
      </c>
      <c r="BT8" s="58">
        <f t="shared" si="16"/>
        <v>0</v>
      </c>
      <c r="BU8" s="58">
        <f t="shared" si="16"/>
        <v>0</v>
      </c>
      <c r="BV8" s="58">
        <f t="shared" si="16"/>
        <v>0</v>
      </c>
      <c r="BW8" s="58">
        <f t="shared" si="16"/>
        <v>0</v>
      </c>
      <c r="BX8" s="58">
        <f t="shared" si="16"/>
        <v>0</v>
      </c>
      <c r="BY8" s="58">
        <f t="shared" si="16"/>
        <v>0</v>
      </c>
    </row>
    <row r="9" spans="1:77" s="57" customFormat="1" ht="114" customHeight="1" thickBot="1" x14ac:dyDescent="0.4">
      <c r="A9" s="56"/>
      <c r="B9" s="376" t="s">
        <v>63</v>
      </c>
      <c r="C9" s="382" t="s">
        <v>482</v>
      </c>
      <c r="D9" s="250">
        <f>'ODD 1'!D11</f>
        <v>0</v>
      </c>
      <c r="E9" s="266">
        <f>'ODD 1'!E11</f>
        <v>0</v>
      </c>
      <c r="F9" s="290">
        <f>'ODD 1'!F11</f>
        <v>0</v>
      </c>
      <c r="G9" s="251">
        <f>'ODD 1'!G11</f>
        <v>0</v>
      </c>
      <c r="H9" s="302">
        <f>'ODD 1'!H11</f>
        <v>0</v>
      </c>
      <c r="I9" s="252">
        <f>'ODD 1'!I11</f>
        <v>0</v>
      </c>
      <c r="J9" s="238">
        <f t="shared" si="17"/>
        <v>0</v>
      </c>
      <c r="K9" s="237">
        <f t="shared" si="1"/>
        <v>0</v>
      </c>
      <c r="L9" s="237" t="b">
        <f t="shared" si="18"/>
        <v>0</v>
      </c>
      <c r="M9" s="237" t="b">
        <f t="shared" si="19"/>
        <v>0</v>
      </c>
      <c r="N9" s="237" t="b">
        <f t="shared" si="20"/>
        <v>0</v>
      </c>
      <c r="O9" s="237" t="b">
        <f t="shared" si="21"/>
        <v>0</v>
      </c>
      <c r="P9" s="237" t="b">
        <f t="shared" si="22"/>
        <v>0</v>
      </c>
      <c r="Q9" s="237" t="b">
        <f t="shared" si="23"/>
        <v>0</v>
      </c>
      <c r="R9" s="237" t="b">
        <f t="shared" si="24"/>
        <v>0</v>
      </c>
      <c r="S9" s="253">
        <f t="shared" si="2"/>
        <v>0</v>
      </c>
      <c r="T9" s="254">
        <f t="shared" si="3"/>
        <v>0</v>
      </c>
      <c r="U9" s="237">
        <f t="shared" si="4"/>
        <v>0</v>
      </c>
      <c r="V9" s="237" t="b">
        <f t="shared" si="25"/>
        <v>0</v>
      </c>
      <c r="W9" s="237" t="b">
        <f t="shared" si="26"/>
        <v>0</v>
      </c>
      <c r="X9" s="237" t="b">
        <f t="shared" si="27"/>
        <v>0</v>
      </c>
      <c r="Y9" s="237" t="b">
        <f t="shared" si="28"/>
        <v>0</v>
      </c>
      <c r="Z9" s="237" t="b">
        <f t="shared" si="29"/>
        <v>1</v>
      </c>
      <c r="AA9" s="238" t="str">
        <f>IF(COUNTA(E9:F9:H9)&lt;3,"",(IF(V9=TRUE,$V$3,IF(W9=TRUE,$W$3,IF(X9=TRUE,$X$3,IF(Y9=TRUE,$Y$3,"Non"))))))</f>
        <v>Non</v>
      </c>
      <c r="AB9" s="237" t="b">
        <f t="shared" si="30"/>
        <v>0</v>
      </c>
      <c r="AC9" s="237" t="b">
        <f t="shared" si="31"/>
        <v>0</v>
      </c>
      <c r="AD9" s="237" t="b">
        <f t="shared" si="32"/>
        <v>0</v>
      </c>
      <c r="AE9" s="237" t="b">
        <f t="shared" si="33"/>
        <v>0</v>
      </c>
      <c r="AF9" s="237" t="b">
        <f t="shared" si="34"/>
        <v>0</v>
      </c>
      <c r="AG9" s="238" t="str">
        <f>IF(COUNTA(E9:F9:H9)&lt;3,"",(IF(AB9=TRUE,$AB$3,IF(AC9=TRUE,$AC$3,IF(AD9=TRUE,$AD$3,IF(AE9=TRUE,$AE$3,IF(AF9=TRUE,$AF$3,"Aucune")))))))</f>
        <v>Aucune</v>
      </c>
      <c r="AH9" s="237" t="b">
        <f t="shared" si="35"/>
        <v>0</v>
      </c>
      <c r="AI9" s="237" t="b">
        <f t="shared" si="36"/>
        <v>0</v>
      </c>
      <c r="AJ9" s="237" t="b">
        <f t="shared" si="37"/>
        <v>0</v>
      </c>
      <c r="AK9" s="237" t="b">
        <f t="shared" si="38"/>
        <v>0</v>
      </c>
      <c r="AL9" s="237" t="b">
        <f t="shared" si="39"/>
        <v>0</v>
      </c>
      <c r="AM9" s="237" t="b">
        <f t="shared" si="40"/>
        <v>0</v>
      </c>
      <c r="AN9" s="237" t="b">
        <f t="shared" si="41"/>
        <v>0</v>
      </c>
      <c r="AO9" s="237" t="b">
        <f t="shared" si="42"/>
        <v>0</v>
      </c>
      <c r="AP9" s="237" t="b">
        <f t="shared" si="43"/>
        <v>0</v>
      </c>
      <c r="AQ9" s="237" t="b">
        <f t="shared" si="44"/>
        <v>0</v>
      </c>
      <c r="AR9" s="237" t="b">
        <f t="shared" si="45"/>
        <v>0</v>
      </c>
      <c r="AS9" s="237" t="b">
        <f t="shared" si="46"/>
        <v>0</v>
      </c>
      <c r="AT9" s="237" t="b">
        <f t="shared" si="47"/>
        <v>0</v>
      </c>
      <c r="AU9" s="237" t="b">
        <f t="shared" si="48"/>
        <v>0</v>
      </c>
      <c r="AV9" s="237" t="b">
        <f t="shared" si="49"/>
        <v>0</v>
      </c>
      <c r="AW9" s="237" t="b">
        <f t="shared" si="50"/>
        <v>0</v>
      </c>
      <c r="AX9" s="238" t="str">
        <f>IF(COUNTA(E9:F9:H9)&lt;3,"",(IF(AH9=TRUE,AH$3,IF(AI9=TRUE,AI$3,IF(AJ9=TRUE,AJ$3,IF(AK9=TRUE,AK$3,IF(AL9=TRUE,AL$3,IF(AM9=TRUE,AM$3,IF(AN9=TRUE,AN$3,IF(AO9=TRUE,AO$3,IF(AP9=TRUE,AP$3,IF(AQ9=TRUE,AQ$3,IF(AR9=TRUE,AR$3,IF(AS9=TRUE,AS$3,IF(AT9=TRUE,AT$3,IF(AU9=TRUE,AU$3,IF(AV9=TRUE,AV$3,IF(AW9=TRUE,AW$3,"Aucune"))))))))))))))))))</f>
        <v>Aucune</v>
      </c>
      <c r="AY9" s="194" t="b">
        <f t="shared" si="5"/>
        <v>0</v>
      </c>
      <c r="AZ9" s="194" t="b">
        <f t="shared" si="6"/>
        <v>0</v>
      </c>
      <c r="BA9" s="194" t="b">
        <f t="shared" si="7"/>
        <v>0</v>
      </c>
      <c r="BB9" s="198" t="str">
        <f>IF(COUNTA(E9:F9:H9)&lt;3,"",(IF(AY9=TRUE,$AY$3,IF(AZ9=TRUE,$AZ$3,IF(BA9=TRUE,$BA$3,"Aucune action requise")))))</f>
        <v>Aucune action requise</v>
      </c>
      <c r="BC9" s="194" t="b">
        <f t="shared" si="8"/>
        <v>0</v>
      </c>
      <c r="BD9" s="194" t="b">
        <f t="shared" si="9"/>
        <v>0</v>
      </c>
      <c r="BE9" s="194" t="b">
        <f t="shared" si="10"/>
        <v>0</v>
      </c>
      <c r="BF9" s="194" t="b">
        <f t="shared" si="11"/>
        <v>0</v>
      </c>
      <c r="BG9" s="198" t="str">
        <f>IF(COUNTA(E9:F9:H9)&lt;3,"",(IF(BC9=TRUE,$BC$3,IF(BD9=TRUE,$BD$3,IF(BE9=TRUE,$BE$3,IF(BF9=TRUE,$BF$3,"Aucun"))))))</f>
        <v>Aucun</v>
      </c>
      <c r="BH9" s="320">
        <f t="shared" si="12"/>
        <v>0</v>
      </c>
      <c r="BI9" s="320">
        <f>'ODD 1'!AX11</f>
        <v>0</v>
      </c>
      <c r="BJ9" s="311"/>
      <c r="BK9" s="311"/>
      <c r="BL9" s="328">
        <f t="shared" si="13"/>
        <v>0</v>
      </c>
      <c r="BM9" s="328">
        <f t="shared" si="14"/>
        <v>0</v>
      </c>
      <c r="BR9" s="58">
        <f t="shared" si="15"/>
        <v>1</v>
      </c>
      <c r="BS9" s="58">
        <f t="shared" si="16"/>
        <v>0</v>
      </c>
      <c r="BT9" s="58">
        <f t="shared" si="16"/>
        <v>0</v>
      </c>
      <c r="BU9" s="58">
        <f t="shared" si="16"/>
        <v>0</v>
      </c>
      <c r="BV9" s="58">
        <f t="shared" si="16"/>
        <v>0</v>
      </c>
      <c r="BW9" s="58">
        <f t="shared" si="16"/>
        <v>0</v>
      </c>
      <c r="BX9" s="58">
        <f t="shared" si="16"/>
        <v>0</v>
      </c>
      <c r="BY9" s="58">
        <f t="shared" si="16"/>
        <v>0</v>
      </c>
    </row>
    <row r="10" spans="1:77" s="57" customFormat="1" ht="114" customHeight="1" x14ac:dyDescent="0.35">
      <c r="A10" s="56"/>
      <c r="B10" s="377" t="s">
        <v>64</v>
      </c>
      <c r="C10" s="383" t="s">
        <v>314</v>
      </c>
      <c r="D10" s="239">
        <f>'ODD 1'!D12</f>
        <v>0</v>
      </c>
      <c r="E10" s="267">
        <f>'ODD 1'!E12</f>
        <v>0</v>
      </c>
      <c r="F10" s="285">
        <f>'ODD 1'!F12</f>
        <v>0</v>
      </c>
      <c r="G10" s="240">
        <f>'ODD 1'!G12</f>
        <v>0</v>
      </c>
      <c r="H10" s="303">
        <f>'ODD 1'!H12</f>
        <v>0</v>
      </c>
      <c r="I10" s="241">
        <f>'ODD 1'!I12</f>
        <v>0</v>
      </c>
      <c r="J10" s="200">
        <f t="shared" si="17"/>
        <v>0</v>
      </c>
      <c r="K10" s="201">
        <f t="shared" si="1"/>
        <v>0</v>
      </c>
      <c r="L10" s="201" t="b">
        <f t="shared" si="18"/>
        <v>0</v>
      </c>
      <c r="M10" s="201" t="b">
        <f t="shared" si="19"/>
        <v>0</v>
      </c>
      <c r="N10" s="201" t="b">
        <f t="shared" si="20"/>
        <v>0</v>
      </c>
      <c r="O10" s="201" t="b">
        <f t="shared" si="21"/>
        <v>0</v>
      </c>
      <c r="P10" s="201" t="b">
        <f t="shared" si="22"/>
        <v>0</v>
      </c>
      <c r="Q10" s="201" t="b">
        <f t="shared" si="23"/>
        <v>0</v>
      </c>
      <c r="R10" s="201" t="b">
        <f t="shared" si="24"/>
        <v>0</v>
      </c>
      <c r="S10" s="202">
        <f t="shared" si="2"/>
        <v>0</v>
      </c>
      <c r="T10" s="203">
        <f t="shared" si="3"/>
        <v>0</v>
      </c>
      <c r="U10" s="204">
        <f t="shared" si="4"/>
        <v>0</v>
      </c>
      <c r="V10" s="201" t="b">
        <f t="shared" si="25"/>
        <v>0</v>
      </c>
      <c r="W10" s="201" t="b">
        <f t="shared" si="26"/>
        <v>0</v>
      </c>
      <c r="X10" s="201" t="b">
        <f t="shared" si="27"/>
        <v>0</v>
      </c>
      <c r="Y10" s="201" t="b">
        <f t="shared" si="28"/>
        <v>0</v>
      </c>
      <c r="Z10" s="201" t="b">
        <f t="shared" si="29"/>
        <v>1</v>
      </c>
      <c r="AA10" s="205" t="str">
        <f>IF(COUNTA(E10:F10:H10)&lt;3,"",(IF(V10=TRUE,$V$3,IF(W10=TRUE,$W$3,IF(X10=TRUE,$X$3,IF(Y10=TRUE,$Y$3,"Non"))))))</f>
        <v>Non</v>
      </c>
      <c r="AB10" s="201" t="b">
        <f t="shared" si="30"/>
        <v>0</v>
      </c>
      <c r="AC10" s="201" t="b">
        <f t="shared" si="31"/>
        <v>0</v>
      </c>
      <c r="AD10" s="201" t="b">
        <f t="shared" si="32"/>
        <v>0</v>
      </c>
      <c r="AE10" s="201" t="b">
        <f t="shared" si="33"/>
        <v>0</v>
      </c>
      <c r="AF10" s="201" t="b">
        <f t="shared" si="34"/>
        <v>0</v>
      </c>
      <c r="AG10" s="205" t="str">
        <f>IF(COUNTA(E10:F10:H10)&lt;3,"",(IF(AB10=TRUE,$AB$3,IF(AC10=TRUE,$AC$3,IF(AD10=TRUE,$AD$3,IF(AE10=TRUE,$AE$3,IF(AF10=TRUE,$AF$3,"Aucune")))))))</f>
        <v>Aucune</v>
      </c>
      <c r="AH10" s="201" t="b">
        <f t="shared" si="35"/>
        <v>0</v>
      </c>
      <c r="AI10" s="201" t="b">
        <f t="shared" si="36"/>
        <v>0</v>
      </c>
      <c r="AJ10" s="201" t="b">
        <f t="shared" si="37"/>
        <v>0</v>
      </c>
      <c r="AK10" s="201" t="b">
        <f t="shared" si="38"/>
        <v>0</v>
      </c>
      <c r="AL10" s="201" t="b">
        <f t="shared" si="39"/>
        <v>0</v>
      </c>
      <c r="AM10" s="201" t="b">
        <f t="shared" si="40"/>
        <v>0</v>
      </c>
      <c r="AN10" s="201" t="b">
        <f t="shared" si="41"/>
        <v>0</v>
      </c>
      <c r="AO10" s="201" t="b">
        <f t="shared" si="42"/>
        <v>0</v>
      </c>
      <c r="AP10" s="201" t="b">
        <f t="shared" si="43"/>
        <v>0</v>
      </c>
      <c r="AQ10" s="201" t="b">
        <f t="shared" si="44"/>
        <v>0</v>
      </c>
      <c r="AR10" s="201" t="b">
        <f t="shared" si="45"/>
        <v>0</v>
      </c>
      <c r="AS10" s="201" t="b">
        <f t="shared" si="46"/>
        <v>0</v>
      </c>
      <c r="AT10" s="201" t="b">
        <f t="shared" si="47"/>
        <v>0</v>
      </c>
      <c r="AU10" s="201" t="b">
        <f t="shared" si="48"/>
        <v>0</v>
      </c>
      <c r="AV10" s="201" t="b">
        <f t="shared" si="49"/>
        <v>0</v>
      </c>
      <c r="AW10" s="201" t="b">
        <f t="shared" si="50"/>
        <v>0</v>
      </c>
      <c r="AX10" s="205" t="str">
        <f>IF(COUNTA(E10:F10:H10)&lt;3,"",(IF(AH10=TRUE,AH$3,IF(AI10=TRUE,AI$3,IF(AJ10=TRUE,AJ$3,IF(AK10=TRUE,AK$3,IF(AL10=TRUE,AL$3,IF(AM10=TRUE,AM$3,IF(AN10=TRUE,AN$3,IF(AO10=TRUE,AO$3,IF(AP10=TRUE,AP$3,IF(AQ10=TRUE,AQ$3,IF(AR10=TRUE,AR$3,IF(AS10=TRUE,AS$3,IF(AT10=TRUE,AT$3,IF(AU10=TRUE,AU$3,IF(AV10=TRUE,AV$3,IF(AW10=TRUE,AW$3,"Aucune"))))))))))))))))))</f>
        <v>Aucune</v>
      </c>
      <c r="AY10" s="201" t="b">
        <f t="shared" si="5"/>
        <v>0</v>
      </c>
      <c r="AZ10" s="201" t="b">
        <f t="shared" si="6"/>
        <v>0</v>
      </c>
      <c r="BA10" s="201" t="b">
        <f t="shared" si="7"/>
        <v>0</v>
      </c>
      <c r="BB10" s="205" t="str">
        <f>IF(COUNTA(E10:F10:H10)&lt;3,"",(IF(AY10=TRUE,$AY$3,IF(AZ10=TRUE,$AZ$3,IF(BA10=TRUE,$BA$3,"Aucune action requise")))))</f>
        <v>Aucune action requise</v>
      </c>
      <c r="BC10" s="201" t="b">
        <f t="shared" si="8"/>
        <v>0</v>
      </c>
      <c r="BD10" s="201" t="b">
        <f t="shared" si="9"/>
        <v>0</v>
      </c>
      <c r="BE10" s="201" t="b">
        <f t="shared" si="10"/>
        <v>0</v>
      </c>
      <c r="BF10" s="201" t="b">
        <f t="shared" si="11"/>
        <v>0</v>
      </c>
      <c r="BG10" s="205" t="str">
        <f>IF(COUNTA(E10:F10:H10)&lt;3,"",(IF(BC10=TRUE,$BC$3,IF(BD10=TRUE,$BD$3,IF(BE10=TRUE,$BE$3,IF(BF10=TRUE,$BF$3,"Aucun"))))))</f>
        <v>Aucun</v>
      </c>
      <c r="BH10" s="321">
        <f t="shared" si="12"/>
        <v>0</v>
      </c>
      <c r="BI10" s="321">
        <f>'ODD 1'!AX12</f>
        <v>0</v>
      </c>
      <c r="BJ10" s="312"/>
      <c r="BK10" s="312"/>
      <c r="BL10" s="329">
        <f t="shared" si="13"/>
        <v>0</v>
      </c>
      <c r="BM10" s="329">
        <f t="shared" si="14"/>
        <v>0</v>
      </c>
      <c r="BR10" s="58">
        <f t="shared" si="15"/>
        <v>1</v>
      </c>
      <c r="BS10" s="58">
        <f t="shared" si="16"/>
        <v>0</v>
      </c>
      <c r="BT10" s="58">
        <f t="shared" si="16"/>
        <v>0</v>
      </c>
      <c r="BU10" s="58">
        <f t="shared" si="16"/>
        <v>0</v>
      </c>
      <c r="BV10" s="58">
        <f t="shared" si="16"/>
        <v>0</v>
      </c>
      <c r="BW10" s="58">
        <f t="shared" si="16"/>
        <v>0</v>
      </c>
      <c r="BX10" s="58">
        <f t="shared" si="16"/>
        <v>0</v>
      </c>
      <c r="BY10" s="58">
        <f t="shared" si="16"/>
        <v>0</v>
      </c>
    </row>
    <row r="11" spans="1:77" s="57" customFormat="1" ht="114" customHeight="1" x14ac:dyDescent="0.35">
      <c r="A11" s="56"/>
      <c r="B11" s="378" t="s">
        <v>65</v>
      </c>
      <c r="C11" s="384" t="s">
        <v>338</v>
      </c>
      <c r="D11" s="189">
        <f>'ODD 1'!D13</f>
        <v>0</v>
      </c>
      <c r="E11" s="268">
        <f>'ODD 1'!E13</f>
        <v>0</v>
      </c>
      <c r="F11" s="283">
        <f>'ODD 1'!F13</f>
        <v>0</v>
      </c>
      <c r="G11" s="190">
        <f>'ODD 1'!G13</f>
        <v>0</v>
      </c>
      <c r="H11" s="304">
        <f>'ODD 1'!H13</f>
        <v>0</v>
      </c>
      <c r="I11" s="191">
        <f>'ODD 1'!I13</f>
        <v>0</v>
      </c>
      <c r="J11" s="157">
        <f t="shared" si="17"/>
        <v>0</v>
      </c>
      <c r="K11" s="158">
        <f t="shared" si="1"/>
        <v>0</v>
      </c>
      <c r="L11" s="158" t="b">
        <f t="shared" si="18"/>
        <v>0</v>
      </c>
      <c r="M11" s="158" t="b">
        <f t="shared" si="19"/>
        <v>0</v>
      </c>
      <c r="N11" s="158" t="b">
        <f t="shared" si="20"/>
        <v>0</v>
      </c>
      <c r="O11" s="158" t="b">
        <f t="shared" si="21"/>
        <v>0</v>
      </c>
      <c r="P11" s="158" t="b">
        <f t="shared" si="22"/>
        <v>0</v>
      </c>
      <c r="Q11" s="158" t="b">
        <f t="shared" si="23"/>
        <v>0</v>
      </c>
      <c r="R11" s="158" t="b">
        <f t="shared" si="24"/>
        <v>0</v>
      </c>
      <c r="S11" s="159">
        <f t="shared" si="2"/>
        <v>0</v>
      </c>
      <c r="T11" s="160">
        <f t="shared" si="3"/>
        <v>0</v>
      </c>
      <c r="U11" s="161">
        <f t="shared" si="4"/>
        <v>0</v>
      </c>
      <c r="V11" s="158" t="b">
        <f t="shared" si="25"/>
        <v>0</v>
      </c>
      <c r="W11" s="158" t="b">
        <f t="shared" si="26"/>
        <v>0</v>
      </c>
      <c r="X11" s="158" t="b">
        <f t="shared" si="27"/>
        <v>0</v>
      </c>
      <c r="Y11" s="158" t="b">
        <f t="shared" si="28"/>
        <v>0</v>
      </c>
      <c r="Z11" s="158" t="b">
        <f t="shared" si="29"/>
        <v>1</v>
      </c>
      <c r="AA11" s="162" t="str">
        <f>IF(COUNTA(E11:F11:H11)&lt;3,"",(IF(V11=TRUE,$V$3,IF(W11=TRUE,$W$3,IF(X11=TRUE,$X$3,IF(Y11=TRUE,$Y$3,"Non"))))))</f>
        <v>Non</v>
      </c>
      <c r="AB11" s="158" t="b">
        <f t="shared" si="30"/>
        <v>0</v>
      </c>
      <c r="AC11" s="158" t="b">
        <f t="shared" si="31"/>
        <v>0</v>
      </c>
      <c r="AD11" s="158" t="b">
        <f t="shared" si="32"/>
        <v>0</v>
      </c>
      <c r="AE11" s="158" t="b">
        <f t="shared" si="33"/>
        <v>0</v>
      </c>
      <c r="AF11" s="158" t="b">
        <f t="shared" si="34"/>
        <v>0</v>
      </c>
      <c r="AG11" s="162" t="str">
        <f>IF(COUNTA(E11:F11:H11)&lt;3,"",(IF(AB11=TRUE,$AB$3,IF(AC11=TRUE,$AC$3,IF(AD11=TRUE,$AD$3,IF(AE11=TRUE,$AE$3,IF(AF11=TRUE,$AF$3,"Aucune")))))))</f>
        <v>Aucune</v>
      </c>
      <c r="AH11" s="158" t="b">
        <f t="shared" si="35"/>
        <v>0</v>
      </c>
      <c r="AI11" s="158" t="b">
        <f t="shared" si="36"/>
        <v>0</v>
      </c>
      <c r="AJ11" s="158" t="b">
        <f t="shared" si="37"/>
        <v>0</v>
      </c>
      <c r="AK11" s="158" t="b">
        <f t="shared" si="38"/>
        <v>0</v>
      </c>
      <c r="AL11" s="158" t="b">
        <f t="shared" si="39"/>
        <v>0</v>
      </c>
      <c r="AM11" s="158" t="b">
        <f t="shared" si="40"/>
        <v>0</v>
      </c>
      <c r="AN11" s="158" t="b">
        <f t="shared" si="41"/>
        <v>0</v>
      </c>
      <c r="AO11" s="158" t="b">
        <f t="shared" si="42"/>
        <v>0</v>
      </c>
      <c r="AP11" s="158" t="b">
        <f t="shared" si="43"/>
        <v>0</v>
      </c>
      <c r="AQ11" s="158" t="b">
        <f t="shared" si="44"/>
        <v>0</v>
      </c>
      <c r="AR11" s="158" t="b">
        <f t="shared" si="45"/>
        <v>0</v>
      </c>
      <c r="AS11" s="158" t="b">
        <f t="shared" si="46"/>
        <v>0</v>
      </c>
      <c r="AT11" s="158" t="b">
        <f t="shared" si="47"/>
        <v>0</v>
      </c>
      <c r="AU11" s="158" t="b">
        <f t="shared" si="48"/>
        <v>0</v>
      </c>
      <c r="AV11" s="158" t="b">
        <f t="shared" si="49"/>
        <v>0</v>
      </c>
      <c r="AW11" s="158" t="b">
        <f t="shared" si="50"/>
        <v>0</v>
      </c>
      <c r="AX11" s="162" t="str">
        <f>IF(COUNTA(E11:F11:H11)&lt;3,"",(IF(AH11=TRUE,AH$3,IF(AI11=TRUE,AI$3,IF(AJ11=TRUE,AJ$3,IF(AK11=TRUE,AK$3,IF(AL11=TRUE,AL$3,IF(AM11=TRUE,AM$3,IF(AN11=TRUE,AN$3,IF(AO11=TRUE,AO$3,IF(AP11=TRUE,AP$3,IF(AQ11=TRUE,AQ$3,IF(AR11=TRUE,AR$3,IF(AS11=TRUE,AS$3,IF(AT11=TRUE,AT$3,IF(AU11=TRUE,AU$3,IF(AV11=TRUE,AV$3,IF(AW11=TRUE,AW$3,"Aucune"))))))))))))))))))</f>
        <v>Aucune</v>
      </c>
      <c r="AY11" s="158" t="b">
        <f t="shared" si="5"/>
        <v>0</v>
      </c>
      <c r="AZ11" s="158" t="b">
        <f t="shared" si="6"/>
        <v>0</v>
      </c>
      <c r="BA11" s="158" t="b">
        <f t="shared" si="7"/>
        <v>0</v>
      </c>
      <c r="BB11" s="162" t="str">
        <f>IF(COUNTA(E11:F11:H11)&lt;3,"",(IF(AY11=TRUE,$AY$3,IF(AZ11=TRUE,$AZ$3,IF(BA11=TRUE,$BA$3,"Aucune action requise")))))</f>
        <v>Aucune action requise</v>
      </c>
      <c r="BC11" s="158" t="b">
        <f t="shared" si="8"/>
        <v>0</v>
      </c>
      <c r="BD11" s="158" t="b">
        <f t="shared" si="9"/>
        <v>0</v>
      </c>
      <c r="BE11" s="158" t="b">
        <f t="shared" si="10"/>
        <v>0</v>
      </c>
      <c r="BF11" s="158" t="b">
        <f t="shared" si="11"/>
        <v>0</v>
      </c>
      <c r="BG11" s="162" t="str">
        <f>IF(COUNTA(E11:F11:H11)&lt;3,"",(IF(BC11=TRUE,$BC$3,IF(BD11=TRUE,$BD$3,IF(BE11=TRUE,$BE$3,IF(BF11=TRUE,$BF$3,"Aucun"))))))</f>
        <v>Aucun</v>
      </c>
      <c r="BH11" s="322">
        <f t="shared" si="12"/>
        <v>0</v>
      </c>
      <c r="BI11" s="322">
        <f>'ODD 1'!AX13</f>
        <v>0</v>
      </c>
      <c r="BJ11" s="313"/>
      <c r="BK11" s="313"/>
      <c r="BL11" s="330">
        <f t="shared" si="13"/>
        <v>0</v>
      </c>
      <c r="BM11" s="330">
        <f t="shared" si="14"/>
        <v>0</v>
      </c>
      <c r="BR11" s="58">
        <f t="shared" si="15"/>
        <v>1</v>
      </c>
      <c r="BS11" s="58">
        <f t="shared" si="16"/>
        <v>0</v>
      </c>
      <c r="BT11" s="58">
        <f t="shared" si="16"/>
        <v>0</v>
      </c>
      <c r="BU11" s="58">
        <f t="shared" si="16"/>
        <v>0</v>
      </c>
      <c r="BV11" s="58">
        <f t="shared" si="16"/>
        <v>0</v>
      </c>
      <c r="BW11" s="58">
        <f t="shared" si="16"/>
        <v>0</v>
      </c>
      <c r="BX11" s="58">
        <f t="shared" si="16"/>
        <v>0</v>
      </c>
      <c r="BY11" s="58">
        <f t="shared" si="16"/>
        <v>0</v>
      </c>
    </row>
    <row r="12" spans="1:77" s="54" customFormat="1" ht="30" customHeight="1" x14ac:dyDescent="0.4">
      <c r="A12" s="53"/>
      <c r="B12" s="448" t="s">
        <v>262</v>
      </c>
      <c r="C12" s="448"/>
      <c r="D12" s="448"/>
      <c r="E12" s="448"/>
      <c r="F12" s="448"/>
      <c r="G12" s="448"/>
      <c r="H12" s="448"/>
      <c r="I12" s="448"/>
      <c r="J12" s="448"/>
      <c r="K12" s="448"/>
      <c r="L12" s="448"/>
      <c r="M12" s="448"/>
      <c r="N12" s="448"/>
      <c r="O12" s="448"/>
      <c r="P12" s="448"/>
      <c r="Q12" s="448"/>
      <c r="R12" s="448"/>
      <c r="S12" s="448"/>
      <c r="T12" s="448"/>
      <c r="U12" s="448"/>
      <c r="V12" s="448"/>
      <c r="W12" s="448"/>
      <c r="X12" s="448"/>
      <c r="Y12" s="448"/>
      <c r="Z12" s="448"/>
      <c r="AA12" s="448"/>
      <c r="AB12" s="448"/>
      <c r="AC12" s="448"/>
      <c r="AD12" s="448"/>
      <c r="AE12" s="448"/>
      <c r="AF12" s="448"/>
      <c r="AG12" s="448"/>
      <c r="AH12" s="448"/>
      <c r="AI12" s="448"/>
      <c r="AJ12" s="448"/>
      <c r="AK12" s="448"/>
      <c r="AL12" s="448"/>
      <c r="AM12" s="448"/>
      <c r="AN12" s="448"/>
      <c r="AO12" s="448"/>
      <c r="AP12" s="448"/>
      <c r="AQ12" s="448"/>
      <c r="AR12" s="448"/>
      <c r="AS12" s="448"/>
      <c r="AT12" s="448"/>
      <c r="AU12" s="448"/>
      <c r="AV12" s="448"/>
      <c r="AW12" s="448"/>
      <c r="AX12" s="448"/>
      <c r="AY12" s="448"/>
      <c r="AZ12" s="448"/>
      <c r="BA12" s="448"/>
      <c r="BB12" s="448"/>
      <c r="BC12" s="448"/>
      <c r="BD12" s="448"/>
      <c r="BE12" s="448"/>
      <c r="BF12" s="448"/>
      <c r="BG12" s="448"/>
      <c r="BH12" s="448"/>
      <c r="BI12" s="448"/>
      <c r="BJ12" s="448"/>
      <c r="BK12" s="448"/>
      <c r="BL12" s="448"/>
      <c r="BM12" s="448"/>
      <c r="BO12" s="54" t="str">
        <f>B12</f>
        <v>ODD 2  -   Éliminer la faim, assurer la sécurité alimentaire, améliorer la nutrition et promouvoir l’agriculture durable</v>
      </c>
      <c r="BP12" s="54">
        <v>8</v>
      </c>
      <c r="BQ12" s="54">
        <f>BP12-BR12</f>
        <v>0</v>
      </c>
      <c r="BR12" s="55">
        <f>SUM(BR13:BR20)</f>
        <v>8</v>
      </c>
      <c r="BS12" s="55">
        <f t="shared" ref="BS12:BY12" si="51">SUM(BS13:BS20)</f>
        <v>0</v>
      </c>
      <c r="BT12" s="55">
        <f t="shared" si="51"/>
        <v>0</v>
      </c>
      <c r="BU12" s="55">
        <f t="shared" si="51"/>
        <v>0</v>
      </c>
      <c r="BV12" s="55">
        <f t="shared" si="51"/>
        <v>0</v>
      </c>
      <c r="BW12" s="55">
        <f t="shared" si="51"/>
        <v>0</v>
      </c>
      <c r="BX12" s="55">
        <f t="shared" si="51"/>
        <v>0</v>
      </c>
      <c r="BY12" s="55">
        <f t="shared" si="51"/>
        <v>0</v>
      </c>
    </row>
    <row r="13" spans="1:77" s="57" customFormat="1" ht="114" customHeight="1" x14ac:dyDescent="0.35">
      <c r="A13" s="56"/>
      <c r="B13" s="374" t="s">
        <v>8</v>
      </c>
      <c r="C13" s="380" t="s">
        <v>483</v>
      </c>
      <c r="D13" s="176">
        <f>'ODD 2'!D7</f>
        <v>0</v>
      </c>
      <c r="E13" s="264">
        <f>'ODD 2'!E7</f>
        <v>0</v>
      </c>
      <c r="F13" s="282">
        <f>'ODD 2'!F7</f>
        <v>0</v>
      </c>
      <c r="G13" s="177">
        <f>'ODD 2'!G7</f>
        <v>0</v>
      </c>
      <c r="H13" s="300">
        <f>'ODD 2'!H7</f>
        <v>0</v>
      </c>
      <c r="I13" s="178">
        <f>'ODD 2'!I7</f>
        <v>0</v>
      </c>
      <c r="J13" s="136">
        <f>S13</f>
        <v>0</v>
      </c>
      <c r="K13" s="137">
        <f t="shared" ref="K13:K20" si="52">E13*10+F13</f>
        <v>0</v>
      </c>
      <c r="L13" s="137" t="b">
        <f>OR(K13=31)</f>
        <v>0</v>
      </c>
      <c r="M13" s="137" t="b">
        <f>OR(K13=21,K13=32)</f>
        <v>0</v>
      </c>
      <c r="N13" s="137" t="b">
        <f>OR(K13=22,K13=33)</f>
        <v>0</v>
      </c>
      <c r="O13" s="137" t="b">
        <f>OR(K13=11,K13=12)</f>
        <v>0</v>
      </c>
      <c r="P13" s="137" t="b">
        <f>OR(K13=23,K13=34)</f>
        <v>0</v>
      </c>
      <c r="Q13" s="137" t="b">
        <f>OR(K13=13,K13=14,K13=24)</f>
        <v>0</v>
      </c>
      <c r="R13" s="137" t="b">
        <f>OR(K13=1,K13=2,K13=3,K13=4)</f>
        <v>0</v>
      </c>
      <c r="S13" s="138">
        <f t="shared" ref="S13:S20" si="53">IF(COUNTA(E13:F13)&lt;2,"",(IF(L13=TRUE,$L$3,IF(M13=TRUE,$M$3,IF(N13=TRUE,$N$3,IF(O13=TRUE,$O$3,IF(P13=TRUE,$P$3,IF(Q13=TRUE,$Q$3,IF(R13=TRUE,$R$3,0)))))))))</f>
        <v>0</v>
      </c>
      <c r="T13" s="139">
        <f t="shared" ref="T13:T20" si="54">IF(COUNTA(E13:F13)&lt;2,"",(IF(L13=TRUE,6,IF(M13=TRUE,5,IF(N13=TRUE,4,IF(O13=TRUE,3,IF(P13=TRUE,2,IF(Q13=TRUE,1,IF(R13=TRUE,0,0)))))))))</f>
        <v>0</v>
      </c>
      <c r="U13" s="140">
        <f t="shared" ref="U13:U20" si="55">T13*10+H13</f>
        <v>0</v>
      </c>
      <c r="V13" s="137" t="b">
        <f>OR(U13=61,U13=62,U13=63)</f>
        <v>0</v>
      </c>
      <c r="W13" s="137" t="b">
        <f>OR(U13=51,U13=52)</f>
        <v>0</v>
      </c>
      <c r="X13" s="137" t="b">
        <f>OR(U13=31,U13=41,U13=42,U13=53)</f>
        <v>0</v>
      </c>
      <c r="Y13" s="137" t="b">
        <f>OR(U13=21,U13=32)</f>
        <v>0</v>
      </c>
      <c r="Z13" s="137" t="b">
        <f>AND(V13=FALSE,W13=FALSE,X13=FALSE,Y13=FALSE)</f>
        <v>1</v>
      </c>
      <c r="AA13" s="141" t="str">
        <f>IF(COUNTA(E13:F13:H13)&lt;3,"",(IF(V13=TRUE,$V$3,IF(W13=TRUE,$W$3,IF(X13=TRUE,$X$3,IF(Y13=TRUE,$Y$3,"Non"))))))</f>
        <v>Non</v>
      </c>
      <c r="AB13" s="137" t="b">
        <f>OR(U13=61,U13=62,U13=51,U13=52)</f>
        <v>0</v>
      </c>
      <c r="AC13" s="137" t="b">
        <f>OR(U13=41,U13=42)</f>
        <v>0</v>
      </c>
      <c r="AD13" s="137" t="b">
        <f>OR(U13=31,U13=32,U13=63,U13=64,U13=53,U13=54,)</f>
        <v>0</v>
      </c>
      <c r="AE13" s="137" t="b">
        <f>OR(U13=21,U13=22,)</f>
        <v>0</v>
      </c>
      <c r="AF13" s="137" t="b">
        <f>OR(U13=11,U13=12,U13=13,U13=23,)</f>
        <v>0</v>
      </c>
      <c r="AG13" s="141" t="str">
        <f>IF(COUNTA(E13:F13:H13)&lt;3,"",(IF(AB13=TRUE,$AB$3,IF(AC13=TRUE,$AC$3,IF(AD13=TRUE,$AD$3,IF(AE13=TRUE,$AE$3,IF(AF13=TRUE,$AF$3,"Aucune")))))))</f>
        <v>Aucune</v>
      </c>
      <c r="AH13" s="180" t="b">
        <f t="shared" si="35"/>
        <v>0</v>
      </c>
      <c r="AI13" s="180" t="b">
        <f t="shared" si="36"/>
        <v>0</v>
      </c>
      <c r="AJ13" s="180" t="b">
        <f t="shared" si="37"/>
        <v>0</v>
      </c>
      <c r="AK13" s="180" t="b">
        <f t="shared" si="38"/>
        <v>0</v>
      </c>
      <c r="AL13" s="180" t="b">
        <f t="shared" si="39"/>
        <v>0</v>
      </c>
      <c r="AM13" s="180" t="b">
        <f t="shared" si="40"/>
        <v>0</v>
      </c>
      <c r="AN13" s="180" t="b">
        <f t="shared" si="41"/>
        <v>0</v>
      </c>
      <c r="AO13" s="180" t="b">
        <f t="shared" si="42"/>
        <v>0</v>
      </c>
      <c r="AP13" s="180" t="b">
        <f t="shared" si="43"/>
        <v>0</v>
      </c>
      <c r="AQ13" s="180" t="b">
        <f t="shared" si="44"/>
        <v>0</v>
      </c>
      <c r="AR13" s="180" t="b">
        <f t="shared" si="45"/>
        <v>0</v>
      </c>
      <c r="AS13" s="180" t="b">
        <f t="shared" si="46"/>
        <v>0</v>
      </c>
      <c r="AT13" s="180" t="b">
        <f t="shared" si="47"/>
        <v>0</v>
      </c>
      <c r="AU13" s="180" t="b">
        <f t="shared" si="48"/>
        <v>0</v>
      </c>
      <c r="AV13" s="180" t="b">
        <f t="shared" si="49"/>
        <v>0</v>
      </c>
      <c r="AW13" s="180" t="b">
        <f t="shared" si="50"/>
        <v>0</v>
      </c>
      <c r="AX13" s="179" t="str">
        <f>IF(COUNTA(E13:F13:H13)&lt;3,"",(IF(AH13=TRUE,AH$3,IF(AI13=TRUE,AI$3,IF(AJ13=TRUE,AJ$3,IF(AK13=TRUE,AK$3,IF(AL13=TRUE,AL$3,IF(AM13=TRUE,AM$3,IF(AN13=TRUE,AN$3,IF(AO13=TRUE,AO$3,IF(AP13=TRUE,AP$3,IF(AQ13=TRUE,AQ$3,IF(AR13=TRUE,AR$3,IF(AS13=TRUE,AS$3,IF(AT13=TRUE,AT$3,IF(AU13=TRUE,AU$3,IF(AV13=TRUE,AV$3,IF(AW13=TRUE,AW$3,"Aucune"))))))))))))))))))</f>
        <v>Aucune</v>
      </c>
      <c r="AY13" s="137" t="b">
        <f t="shared" ref="AY13:AY20" si="56">OR(U13=61,U13=62,U13=63,U13=51,U13=52,U13=53)</f>
        <v>0</v>
      </c>
      <c r="AZ13" s="137" t="b">
        <f t="shared" ref="AZ13:AZ20" si="57">OR(U13=41,U13=42,U13=43,U13=31,U13=32,U13=33)</f>
        <v>0</v>
      </c>
      <c r="BA13" s="137" t="b">
        <f t="shared" ref="BA13:BA20" si="58">OR(U13=21,U13=22,U13=23,U13=11,U13=12,U13=13)</f>
        <v>0</v>
      </c>
      <c r="BB13" s="141" t="str">
        <f>IF(COUNTA(E13:F13:H13)&lt;3,"",(IF(AY13=TRUE,$AY$3,IF(AZ13=TRUE,$AZ$3,IF(BA13=TRUE,$BA$3,"Aucune action requise")))))</f>
        <v>Aucune action requise</v>
      </c>
      <c r="BC13" s="137" t="b">
        <f t="shared" ref="BC13:BC20" si="59">OR(U13=61,U13=51,U13=41,U13=31,U13=21)</f>
        <v>0</v>
      </c>
      <c r="BD13" s="137" t="b">
        <f t="shared" ref="BD13:BD20" si="60">OR(U13=62,U13=52,U13=42,U13=32,U13=22,U13=63,U13=53)</f>
        <v>0</v>
      </c>
      <c r="BE13" s="137" t="b">
        <f t="shared" ref="BE13:BE20" si="61">OR(U13=43,U13=33,U13=23,U13=34,U13=24)</f>
        <v>0</v>
      </c>
      <c r="BF13" s="137" t="b">
        <f t="shared" ref="BF13:BF20" si="62">OR(U13=64,U13=54,U13=44)</f>
        <v>0</v>
      </c>
      <c r="BG13" s="141" t="str">
        <f>IF(COUNTA(E13:F13:H13)&lt;3,"",(IF(BC13=TRUE,$BC$3,IF(BD13=TRUE,$BD$3,IF(BE13=TRUE,$BE$3,IF(BF13=TRUE,$BF$3,"Aucun"))))))</f>
        <v>Aucun</v>
      </c>
      <c r="BH13" s="318">
        <f t="shared" ref="BH13:BH20" si="63">G13</f>
        <v>0</v>
      </c>
      <c r="BI13" s="318">
        <f>'ODD 2'!AX7</f>
        <v>0</v>
      </c>
      <c r="BJ13" s="309"/>
      <c r="BK13" s="309"/>
      <c r="BL13" s="327">
        <f t="shared" ref="BL13:BL20" si="64">I13</f>
        <v>0</v>
      </c>
      <c r="BM13" s="327">
        <f t="shared" ref="BM13:BM20" si="65">D13</f>
        <v>0</v>
      </c>
      <c r="BR13" s="58">
        <f t="shared" ref="BR13:BR20" si="66">IF(K13=0,1,0)</f>
        <v>1</v>
      </c>
      <c r="BS13" s="58">
        <f t="shared" ref="BS13:BY20" si="67">IF(L13=TRUE,1,0)</f>
        <v>0</v>
      </c>
      <c r="BT13" s="58">
        <f t="shared" si="67"/>
        <v>0</v>
      </c>
      <c r="BU13" s="58">
        <f t="shared" si="67"/>
        <v>0</v>
      </c>
      <c r="BV13" s="58">
        <f t="shared" si="67"/>
        <v>0</v>
      </c>
      <c r="BW13" s="58">
        <f t="shared" si="67"/>
        <v>0</v>
      </c>
      <c r="BX13" s="58">
        <f t="shared" si="67"/>
        <v>0</v>
      </c>
      <c r="BY13" s="58">
        <f t="shared" si="67"/>
        <v>0</v>
      </c>
    </row>
    <row r="14" spans="1:77" s="57" customFormat="1" ht="114" customHeight="1" x14ac:dyDescent="0.35">
      <c r="A14" s="56"/>
      <c r="B14" s="374" t="s">
        <v>7</v>
      </c>
      <c r="C14" s="380" t="s">
        <v>339</v>
      </c>
      <c r="D14" s="176">
        <f>'ODD 2'!D8</f>
        <v>0</v>
      </c>
      <c r="E14" s="264">
        <f>'ODD 2'!E8</f>
        <v>0</v>
      </c>
      <c r="F14" s="282">
        <f>'ODD 2'!F8</f>
        <v>0</v>
      </c>
      <c r="G14" s="177">
        <f>'ODD 2'!G8</f>
        <v>0</v>
      </c>
      <c r="H14" s="300">
        <f>'ODD 2'!H8</f>
        <v>0</v>
      </c>
      <c r="I14" s="178">
        <f>'ODD 2'!I8</f>
        <v>0</v>
      </c>
      <c r="J14" s="136">
        <f t="shared" ref="J14:J20" si="68">S14</f>
        <v>0</v>
      </c>
      <c r="K14" s="137">
        <f t="shared" si="52"/>
        <v>0</v>
      </c>
      <c r="L14" s="137" t="b">
        <f t="shared" ref="L14:L20" si="69">OR(K14=31)</f>
        <v>0</v>
      </c>
      <c r="M14" s="137" t="b">
        <f t="shared" ref="M14:M20" si="70">OR(K14=21,K14=32)</f>
        <v>0</v>
      </c>
      <c r="N14" s="137" t="b">
        <f t="shared" ref="N14:N20" si="71">OR(K14=22,K14=33)</f>
        <v>0</v>
      </c>
      <c r="O14" s="137" t="b">
        <f t="shared" ref="O14:O20" si="72">OR(K14=11,K14=12)</f>
        <v>0</v>
      </c>
      <c r="P14" s="137" t="b">
        <f t="shared" ref="P14:P20" si="73">OR(K14=23,K14=34)</f>
        <v>0</v>
      </c>
      <c r="Q14" s="137" t="b">
        <f t="shared" ref="Q14:Q20" si="74">OR(K14=13,K14=14,K14=24)</f>
        <v>0</v>
      </c>
      <c r="R14" s="137" t="b">
        <f t="shared" ref="R14:R20" si="75">OR(K14=1,K14=2,K14=3,K14=4)</f>
        <v>0</v>
      </c>
      <c r="S14" s="138">
        <f t="shared" si="53"/>
        <v>0</v>
      </c>
      <c r="T14" s="139">
        <f t="shared" si="54"/>
        <v>0</v>
      </c>
      <c r="U14" s="140">
        <f t="shared" si="55"/>
        <v>0</v>
      </c>
      <c r="V14" s="137" t="b">
        <f t="shared" ref="V14:V20" si="76">OR(U14=61,U14=62,U14=63)</f>
        <v>0</v>
      </c>
      <c r="W14" s="137" t="b">
        <f t="shared" ref="W14:W20" si="77">OR(U14=51,U14=52)</f>
        <v>0</v>
      </c>
      <c r="X14" s="137" t="b">
        <f t="shared" ref="X14:X20" si="78">OR(U14=31,U14=41,U14=42,U14=53)</f>
        <v>0</v>
      </c>
      <c r="Y14" s="137" t="b">
        <f t="shared" ref="Y14:Y20" si="79">OR(U14=21,U14=32)</f>
        <v>0</v>
      </c>
      <c r="Z14" s="137" t="b">
        <f t="shared" ref="Z14:Z20" si="80">AND(V14=FALSE,W14=FALSE,X14=FALSE,Y14=FALSE)</f>
        <v>1</v>
      </c>
      <c r="AA14" s="141" t="str">
        <f>IF(COUNTA(E14:F14:H14)&lt;3,"",(IF(V14=TRUE,$V$3,IF(W14=TRUE,$W$3,IF(X14=TRUE,$X$3,IF(Y14=TRUE,$Y$3,"Non"))))))</f>
        <v>Non</v>
      </c>
      <c r="AB14" s="137" t="b">
        <f t="shared" ref="AB14:AB20" si="81">OR(U14=61,U14=62,U14=51,U14=52)</f>
        <v>0</v>
      </c>
      <c r="AC14" s="137" t="b">
        <f t="shared" ref="AC14:AC20" si="82">OR(U14=41,U14=42)</f>
        <v>0</v>
      </c>
      <c r="AD14" s="137" t="b">
        <f t="shared" ref="AD14:AD20" si="83">OR(U14=31,U14=32,U14=63,U14=64,U14=53,U14=54,)</f>
        <v>0</v>
      </c>
      <c r="AE14" s="137" t="b">
        <f t="shared" ref="AE14:AE20" si="84">OR(U14=21,U14=22,)</f>
        <v>0</v>
      </c>
      <c r="AF14" s="137" t="b">
        <f t="shared" ref="AF14:AF20" si="85">OR(U14=11,U14=12,U14=13,U14=23,)</f>
        <v>0</v>
      </c>
      <c r="AG14" s="141" t="str">
        <f>IF(COUNTA(E14:F14:H14)&lt;3,"",(IF(AB14=TRUE,$AB$3,IF(AC14=TRUE,$AC$3,IF(AD14=TRUE,$AD$3,IF(AE14=TRUE,$AE$3,IF(AF14=TRUE,$AF$3,"Aucune")))))))</f>
        <v>Aucune</v>
      </c>
      <c r="AH14" s="180" t="b">
        <f t="shared" si="35"/>
        <v>0</v>
      </c>
      <c r="AI14" s="180" t="b">
        <f t="shared" si="36"/>
        <v>0</v>
      </c>
      <c r="AJ14" s="180" t="b">
        <f t="shared" si="37"/>
        <v>0</v>
      </c>
      <c r="AK14" s="180" t="b">
        <f t="shared" si="38"/>
        <v>0</v>
      </c>
      <c r="AL14" s="180" t="b">
        <f t="shared" si="39"/>
        <v>0</v>
      </c>
      <c r="AM14" s="180" t="b">
        <f t="shared" si="40"/>
        <v>0</v>
      </c>
      <c r="AN14" s="180" t="b">
        <f t="shared" si="41"/>
        <v>0</v>
      </c>
      <c r="AO14" s="180" t="b">
        <f t="shared" si="42"/>
        <v>0</v>
      </c>
      <c r="AP14" s="180" t="b">
        <f t="shared" si="43"/>
        <v>0</v>
      </c>
      <c r="AQ14" s="180" t="b">
        <f t="shared" si="44"/>
        <v>0</v>
      </c>
      <c r="AR14" s="180" t="b">
        <f t="shared" si="45"/>
        <v>0</v>
      </c>
      <c r="AS14" s="180" t="b">
        <f t="shared" si="46"/>
        <v>0</v>
      </c>
      <c r="AT14" s="180" t="b">
        <f t="shared" si="47"/>
        <v>0</v>
      </c>
      <c r="AU14" s="180" t="b">
        <f t="shared" si="48"/>
        <v>0</v>
      </c>
      <c r="AV14" s="180" t="b">
        <f t="shared" si="49"/>
        <v>0</v>
      </c>
      <c r="AW14" s="180" t="b">
        <f t="shared" si="50"/>
        <v>0</v>
      </c>
      <c r="AX14" s="179" t="str">
        <f>IF(COUNTA(E14:F14:H14)&lt;3,"",(IF(AH14=TRUE,AH$3,IF(AI14=TRUE,AI$3,IF(AJ14=TRUE,AJ$3,IF(AK14=TRUE,AK$3,IF(AL14=TRUE,AL$3,IF(AM14=TRUE,AM$3,IF(AN14=TRUE,AN$3,IF(AO14=TRUE,AO$3,IF(AP14=TRUE,AP$3,IF(AQ14=TRUE,AQ$3,IF(AR14=TRUE,AR$3,IF(AS14=TRUE,AS$3,IF(AT14=TRUE,AT$3,IF(AU14=TRUE,AU$3,IF(AV14=TRUE,AV$3,IF(AW14=TRUE,AW$3,"Aucune"))))))))))))))))))</f>
        <v>Aucune</v>
      </c>
      <c r="AY14" s="137" t="b">
        <f t="shared" si="56"/>
        <v>0</v>
      </c>
      <c r="AZ14" s="137" t="b">
        <f t="shared" si="57"/>
        <v>0</v>
      </c>
      <c r="BA14" s="137" t="b">
        <f t="shared" si="58"/>
        <v>0</v>
      </c>
      <c r="BB14" s="141" t="str">
        <f>IF(COUNTA(E14:F14:H14)&lt;3,"",(IF(AY14=TRUE,$AY$3,IF(AZ14=TRUE,$AZ$3,IF(BA14=TRUE,$BA$3,"Aucune action requise")))))</f>
        <v>Aucune action requise</v>
      </c>
      <c r="BC14" s="137" t="b">
        <f t="shared" si="59"/>
        <v>0</v>
      </c>
      <c r="BD14" s="137" t="b">
        <f t="shared" si="60"/>
        <v>0</v>
      </c>
      <c r="BE14" s="137" t="b">
        <f t="shared" si="61"/>
        <v>0</v>
      </c>
      <c r="BF14" s="137" t="b">
        <f t="shared" si="62"/>
        <v>0</v>
      </c>
      <c r="BG14" s="141" t="str">
        <f>IF(COUNTA(E14:F14:H14)&lt;3,"",(IF(BC14=TRUE,$BC$3,IF(BD14=TRUE,$BD$3,IF(BE14=TRUE,$BE$3,IF(BF14=TRUE,$BF$3,"Aucun"))))))</f>
        <v>Aucun</v>
      </c>
      <c r="BH14" s="318">
        <f t="shared" si="63"/>
        <v>0</v>
      </c>
      <c r="BI14" s="318">
        <f>'ODD 2'!AX8</f>
        <v>0</v>
      </c>
      <c r="BJ14" s="309"/>
      <c r="BK14" s="309"/>
      <c r="BL14" s="327">
        <f t="shared" si="64"/>
        <v>0</v>
      </c>
      <c r="BM14" s="327">
        <f t="shared" si="65"/>
        <v>0</v>
      </c>
      <c r="BR14" s="58">
        <f t="shared" si="66"/>
        <v>1</v>
      </c>
      <c r="BS14" s="58">
        <f t="shared" si="67"/>
        <v>0</v>
      </c>
      <c r="BT14" s="58">
        <f t="shared" si="67"/>
        <v>0</v>
      </c>
      <c r="BU14" s="58">
        <f t="shared" si="67"/>
        <v>0</v>
      </c>
      <c r="BV14" s="58">
        <f t="shared" si="67"/>
        <v>0</v>
      </c>
      <c r="BW14" s="58">
        <f t="shared" si="67"/>
        <v>0</v>
      </c>
      <c r="BX14" s="58">
        <f t="shared" si="67"/>
        <v>0</v>
      </c>
      <c r="BY14" s="58">
        <f t="shared" si="67"/>
        <v>0</v>
      </c>
    </row>
    <row r="15" spans="1:77" s="57" customFormat="1" ht="114" customHeight="1" x14ac:dyDescent="0.35">
      <c r="A15" s="56"/>
      <c r="B15" s="374" t="s">
        <v>6</v>
      </c>
      <c r="C15" s="380" t="s">
        <v>527</v>
      </c>
      <c r="D15" s="176">
        <f>'ODD 2'!D9</f>
        <v>0</v>
      </c>
      <c r="E15" s="264">
        <f>'ODD 2'!E9</f>
        <v>0</v>
      </c>
      <c r="F15" s="282">
        <f>'ODD 2'!F9</f>
        <v>0</v>
      </c>
      <c r="G15" s="177">
        <f>'ODD 2'!G9</f>
        <v>0</v>
      </c>
      <c r="H15" s="300">
        <f>'ODD 2'!H9</f>
        <v>0</v>
      </c>
      <c r="I15" s="178">
        <f>'ODD 2'!I9</f>
        <v>0</v>
      </c>
      <c r="J15" s="136">
        <f t="shared" si="68"/>
        <v>0</v>
      </c>
      <c r="K15" s="137">
        <f t="shared" si="52"/>
        <v>0</v>
      </c>
      <c r="L15" s="137" t="b">
        <f t="shared" si="69"/>
        <v>0</v>
      </c>
      <c r="M15" s="137" t="b">
        <f t="shared" si="70"/>
        <v>0</v>
      </c>
      <c r="N15" s="137" t="b">
        <f t="shared" si="71"/>
        <v>0</v>
      </c>
      <c r="O15" s="137" t="b">
        <f t="shared" si="72"/>
        <v>0</v>
      </c>
      <c r="P15" s="137" t="b">
        <f t="shared" si="73"/>
        <v>0</v>
      </c>
      <c r="Q15" s="137" t="b">
        <f t="shared" si="74"/>
        <v>0</v>
      </c>
      <c r="R15" s="137" t="b">
        <f t="shared" si="75"/>
        <v>0</v>
      </c>
      <c r="S15" s="138">
        <f t="shared" si="53"/>
        <v>0</v>
      </c>
      <c r="T15" s="139">
        <f t="shared" si="54"/>
        <v>0</v>
      </c>
      <c r="U15" s="140">
        <f t="shared" si="55"/>
        <v>0</v>
      </c>
      <c r="V15" s="137" t="b">
        <f t="shared" si="76"/>
        <v>0</v>
      </c>
      <c r="W15" s="137" t="b">
        <f t="shared" si="77"/>
        <v>0</v>
      </c>
      <c r="X15" s="137" t="b">
        <f t="shared" si="78"/>
        <v>0</v>
      </c>
      <c r="Y15" s="137" t="b">
        <f t="shared" si="79"/>
        <v>0</v>
      </c>
      <c r="Z15" s="137" t="b">
        <f t="shared" si="80"/>
        <v>1</v>
      </c>
      <c r="AA15" s="141" t="str">
        <f>IF(COUNTA(E15:F15:H15)&lt;3,"",(IF(V15=TRUE,$V$3,IF(W15=TRUE,$W$3,IF(X15=TRUE,$X$3,IF(Y15=TRUE,$Y$3,"Non"))))))</f>
        <v>Non</v>
      </c>
      <c r="AB15" s="137" t="b">
        <f t="shared" si="81"/>
        <v>0</v>
      </c>
      <c r="AC15" s="137" t="b">
        <f t="shared" si="82"/>
        <v>0</v>
      </c>
      <c r="AD15" s="137" t="b">
        <f t="shared" si="83"/>
        <v>0</v>
      </c>
      <c r="AE15" s="137" t="b">
        <f t="shared" si="84"/>
        <v>0</v>
      </c>
      <c r="AF15" s="137" t="b">
        <f t="shared" si="85"/>
        <v>0</v>
      </c>
      <c r="AG15" s="141" t="str">
        <f>IF(COUNTA(E15:F15:H15)&lt;3,"",(IF(AB15=TRUE,$AB$3,IF(AC15=TRUE,$AC$3,IF(AD15=TRUE,$AD$3,IF(AE15=TRUE,$AE$3,IF(AF15=TRUE,$AF$3,"Aucune")))))))</f>
        <v>Aucune</v>
      </c>
      <c r="AH15" s="180" t="b">
        <f t="shared" si="35"/>
        <v>0</v>
      </c>
      <c r="AI15" s="180" t="b">
        <f t="shared" si="36"/>
        <v>0</v>
      </c>
      <c r="AJ15" s="180" t="b">
        <f t="shared" si="37"/>
        <v>0</v>
      </c>
      <c r="AK15" s="180" t="b">
        <f t="shared" si="38"/>
        <v>0</v>
      </c>
      <c r="AL15" s="180" t="b">
        <f t="shared" si="39"/>
        <v>0</v>
      </c>
      <c r="AM15" s="180" t="b">
        <f t="shared" si="40"/>
        <v>0</v>
      </c>
      <c r="AN15" s="180" t="b">
        <f t="shared" si="41"/>
        <v>0</v>
      </c>
      <c r="AO15" s="180" t="b">
        <f t="shared" si="42"/>
        <v>0</v>
      </c>
      <c r="AP15" s="180" t="b">
        <f t="shared" si="43"/>
        <v>0</v>
      </c>
      <c r="AQ15" s="180" t="b">
        <f t="shared" si="44"/>
        <v>0</v>
      </c>
      <c r="AR15" s="180" t="b">
        <f t="shared" si="45"/>
        <v>0</v>
      </c>
      <c r="AS15" s="180" t="b">
        <f t="shared" si="46"/>
        <v>0</v>
      </c>
      <c r="AT15" s="180" t="b">
        <f t="shared" si="47"/>
        <v>0</v>
      </c>
      <c r="AU15" s="180" t="b">
        <f t="shared" si="48"/>
        <v>0</v>
      </c>
      <c r="AV15" s="180" t="b">
        <f t="shared" si="49"/>
        <v>0</v>
      </c>
      <c r="AW15" s="180" t="b">
        <f t="shared" si="50"/>
        <v>0</v>
      </c>
      <c r="AX15" s="179" t="str">
        <f>IF(COUNTA(E15:F15:H15)&lt;3,"",(IF(AH15=TRUE,AH$3,IF(AI15=TRUE,AI$3,IF(AJ15=TRUE,AJ$3,IF(AK15=TRUE,AK$3,IF(AL15=TRUE,AL$3,IF(AM15=TRUE,AM$3,IF(AN15=TRUE,AN$3,IF(AO15=TRUE,AO$3,IF(AP15=TRUE,AP$3,IF(AQ15=TRUE,AQ$3,IF(AR15=TRUE,AR$3,IF(AS15=TRUE,AS$3,IF(AT15=TRUE,AT$3,IF(AU15=TRUE,AU$3,IF(AV15=TRUE,AV$3,IF(AW15=TRUE,AW$3,"Aucune"))))))))))))))))))</f>
        <v>Aucune</v>
      </c>
      <c r="AY15" s="137" t="b">
        <f t="shared" si="56"/>
        <v>0</v>
      </c>
      <c r="AZ15" s="137" t="b">
        <f t="shared" si="57"/>
        <v>0</v>
      </c>
      <c r="BA15" s="137" t="b">
        <f t="shared" si="58"/>
        <v>0</v>
      </c>
      <c r="BB15" s="141" t="str">
        <f>IF(COUNTA(E15:F15:H15)&lt;3,"",(IF(AY15=TRUE,$AY$3,IF(AZ15=TRUE,$AZ$3,IF(BA15=TRUE,$BA$3,"Aucune action requise")))))</f>
        <v>Aucune action requise</v>
      </c>
      <c r="BC15" s="137" t="b">
        <f t="shared" si="59"/>
        <v>0</v>
      </c>
      <c r="BD15" s="137" t="b">
        <f t="shared" si="60"/>
        <v>0</v>
      </c>
      <c r="BE15" s="137" t="b">
        <f t="shared" si="61"/>
        <v>0</v>
      </c>
      <c r="BF15" s="137" t="b">
        <f t="shared" si="62"/>
        <v>0</v>
      </c>
      <c r="BG15" s="141" t="str">
        <f>IF(COUNTA(E15:F15:H15)&lt;3,"",(IF(BC15=TRUE,$BC$3,IF(BD15=TRUE,$BD$3,IF(BE15=TRUE,$BE$3,IF(BF15=TRUE,$BF$3,"Aucun"))))))</f>
        <v>Aucun</v>
      </c>
      <c r="BH15" s="318">
        <f t="shared" si="63"/>
        <v>0</v>
      </c>
      <c r="BI15" s="318">
        <f>'ODD 2'!AX9</f>
        <v>0</v>
      </c>
      <c r="BJ15" s="309"/>
      <c r="BK15" s="309"/>
      <c r="BL15" s="327">
        <f t="shared" si="64"/>
        <v>0</v>
      </c>
      <c r="BM15" s="327">
        <f t="shared" si="65"/>
        <v>0</v>
      </c>
      <c r="BR15" s="58">
        <f t="shared" si="66"/>
        <v>1</v>
      </c>
      <c r="BS15" s="58">
        <f t="shared" si="67"/>
        <v>0</v>
      </c>
      <c r="BT15" s="58">
        <f t="shared" si="67"/>
        <v>0</v>
      </c>
      <c r="BU15" s="58">
        <f t="shared" si="67"/>
        <v>0</v>
      </c>
      <c r="BV15" s="58">
        <f t="shared" si="67"/>
        <v>0</v>
      </c>
      <c r="BW15" s="58">
        <f t="shared" si="67"/>
        <v>0</v>
      </c>
      <c r="BX15" s="58">
        <f t="shared" si="67"/>
        <v>0</v>
      </c>
      <c r="BY15" s="58">
        <f t="shared" si="67"/>
        <v>0</v>
      </c>
    </row>
    <row r="16" spans="1:77" s="57" customFormat="1" ht="114" customHeight="1" x14ac:dyDescent="0.35">
      <c r="A16" s="56"/>
      <c r="B16" s="374" t="s">
        <v>5</v>
      </c>
      <c r="C16" s="380" t="s">
        <v>528</v>
      </c>
      <c r="D16" s="176">
        <f>'ODD 2'!D10</f>
        <v>0</v>
      </c>
      <c r="E16" s="264">
        <f>'ODD 2'!E10</f>
        <v>0</v>
      </c>
      <c r="F16" s="282">
        <f>'ODD 2'!F10</f>
        <v>0</v>
      </c>
      <c r="G16" s="177">
        <f>'ODD 2'!G10</f>
        <v>0</v>
      </c>
      <c r="H16" s="300">
        <f>'ODD 2'!H10</f>
        <v>0</v>
      </c>
      <c r="I16" s="178">
        <f>'ODD 2'!I10</f>
        <v>0</v>
      </c>
      <c r="J16" s="136">
        <f t="shared" si="68"/>
        <v>0</v>
      </c>
      <c r="K16" s="137">
        <f t="shared" si="52"/>
        <v>0</v>
      </c>
      <c r="L16" s="137" t="b">
        <f t="shared" si="69"/>
        <v>0</v>
      </c>
      <c r="M16" s="137" t="b">
        <f t="shared" si="70"/>
        <v>0</v>
      </c>
      <c r="N16" s="137" t="b">
        <f t="shared" si="71"/>
        <v>0</v>
      </c>
      <c r="O16" s="137" t="b">
        <f t="shared" si="72"/>
        <v>0</v>
      </c>
      <c r="P16" s="137" t="b">
        <f t="shared" si="73"/>
        <v>0</v>
      </c>
      <c r="Q16" s="137" t="b">
        <f t="shared" si="74"/>
        <v>0</v>
      </c>
      <c r="R16" s="137" t="b">
        <f t="shared" si="75"/>
        <v>0</v>
      </c>
      <c r="S16" s="138">
        <f t="shared" si="53"/>
        <v>0</v>
      </c>
      <c r="T16" s="139">
        <f t="shared" si="54"/>
        <v>0</v>
      </c>
      <c r="U16" s="140">
        <f t="shared" si="55"/>
        <v>0</v>
      </c>
      <c r="V16" s="137" t="b">
        <f t="shared" si="76"/>
        <v>0</v>
      </c>
      <c r="W16" s="137" t="b">
        <f t="shared" si="77"/>
        <v>0</v>
      </c>
      <c r="X16" s="137" t="b">
        <f t="shared" si="78"/>
        <v>0</v>
      </c>
      <c r="Y16" s="137" t="b">
        <f t="shared" si="79"/>
        <v>0</v>
      </c>
      <c r="Z16" s="137" t="b">
        <f t="shared" si="80"/>
        <v>1</v>
      </c>
      <c r="AA16" s="141" t="str">
        <f>IF(COUNTA(E16:F16:H16)&lt;3,"",(IF(V16=TRUE,$V$3,IF(W16=TRUE,$W$3,IF(X16=TRUE,$X$3,IF(Y16=TRUE,$Y$3,"Non"))))))</f>
        <v>Non</v>
      </c>
      <c r="AB16" s="137" t="b">
        <f t="shared" si="81"/>
        <v>0</v>
      </c>
      <c r="AC16" s="137" t="b">
        <f t="shared" si="82"/>
        <v>0</v>
      </c>
      <c r="AD16" s="137" t="b">
        <f t="shared" si="83"/>
        <v>0</v>
      </c>
      <c r="AE16" s="137" t="b">
        <f t="shared" si="84"/>
        <v>0</v>
      </c>
      <c r="AF16" s="137" t="b">
        <f t="shared" si="85"/>
        <v>0</v>
      </c>
      <c r="AG16" s="141" t="str">
        <f>IF(COUNTA(E16:F16:H16)&lt;3,"",(IF(AB16=TRUE,$AB$3,IF(AC16=TRUE,$AC$3,IF(AD16=TRUE,$AD$3,IF(AE16=TRUE,$AE$3,IF(AF16=TRUE,$AF$3,"Aucune")))))))</f>
        <v>Aucune</v>
      </c>
      <c r="AH16" s="180" t="b">
        <f t="shared" si="35"/>
        <v>0</v>
      </c>
      <c r="AI16" s="180" t="b">
        <f t="shared" si="36"/>
        <v>0</v>
      </c>
      <c r="AJ16" s="180" t="b">
        <f t="shared" si="37"/>
        <v>0</v>
      </c>
      <c r="AK16" s="180" t="b">
        <f t="shared" si="38"/>
        <v>0</v>
      </c>
      <c r="AL16" s="180" t="b">
        <f t="shared" si="39"/>
        <v>0</v>
      </c>
      <c r="AM16" s="180" t="b">
        <f t="shared" si="40"/>
        <v>0</v>
      </c>
      <c r="AN16" s="180" t="b">
        <f t="shared" si="41"/>
        <v>0</v>
      </c>
      <c r="AO16" s="180" t="b">
        <f t="shared" si="42"/>
        <v>0</v>
      </c>
      <c r="AP16" s="180" t="b">
        <f t="shared" si="43"/>
        <v>0</v>
      </c>
      <c r="AQ16" s="180" t="b">
        <f t="shared" si="44"/>
        <v>0</v>
      </c>
      <c r="AR16" s="180" t="b">
        <f t="shared" si="45"/>
        <v>0</v>
      </c>
      <c r="AS16" s="180" t="b">
        <f t="shared" si="46"/>
        <v>0</v>
      </c>
      <c r="AT16" s="180" t="b">
        <f t="shared" si="47"/>
        <v>0</v>
      </c>
      <c r="AU16" s="180" t="b">
        <f t="shared" si="48"/>
        <v>0</v>
      </c>
      <c r="AV16" s="180" t="b">
        <f t="shared" si="49"/>
        <v>0</v>
      </c>
      <c r="AW16" s="180" t="b">
        <f t="shared" si="50"/>
        <v>0</v>
      </c>
      <c r="AX16" s="179" t="str">
        <f>IF(COUNTA(E16:F16:H16)&lt;3,"",(IF(AH16=TRUE,AH$3,IF(AI16=TRUE,AI$3,IF(AJ16=TRUE,AJ$3,IF(AK16=TRUE,AK$3,IF(AL16=TRUE,AL$3,IF(AM16=TRUE,AM$3,IF(AN16=TRUE,AN$3,IF(AO16=TRUE,AO$3,IF(AP16=TRUE,AP$3,IF(AQ16=TRUE,AQ$3,IF(AR16=TRUE,AR$3,IF(AS16=TRUE,AS$3,IF(AT16=TRUE,AT$3,IF(AU16=TRUE,AU$3,IF(AV16=TRUE,AV$3,IF(AW16=TRUE,AW$3,"Aucune"))))))))))))))))))</f>
        <v>Aucune</v>
      </c>
      <c r="AY16" s="137" t="b">
        <f t="shared" si="56"/>
        <v>0</v>
      </c>
      <c r="AZ16" s="137" t="b">
        <f t="shared" si="57"/>
        <v>0</v>
      </c>
      <c r="BA16" s="137" t="b">
        <f t="shared" si="58"/>
        <v>0</v>
      </c>
      <c r="BB16" s="141" t="str">
        <f>IF(COUNTA(E16:F16:H16)&lt;3,"",(IF(AY16=TRUE,$AY$3,IF(AZ16=TRUE,$AZ$3,IF(BA16=TRUE,$BA$3,"Aucune action requise")))))</f>
        <v>Aucune action requise</v>
      </c>
      <c r="BC16" s="137" t="b">
        <f t="shared" si="59"/>
        <v>0</v>
      </c>
      <c r="BD16" s="137" t="b">
        <f t="shared" si="60"/>
        <v>0</v>
      </c>
      <c r="BE16" s="137" t="b">
        <f t="shared" si="61"/>
        <v>0</v>
      </c>
      <c r="BF16" s="137" t="b">
        <f t="shared" si="62"/>
        <v>0</v>
      </c>
      <c r="BG16" s="141" t="str">
        <f>IF(COUNTA(E16:F16:H16)&lt;3,"",(IF(BC16=TRUE,$BC$3,IF(BD16=TRUE,$BD$3,IF(BE16=TRUE,$BE$3,IF(BF16=TRUE,$BF$3,"Aucun"))))))</f>
        <v>Aucun</v>
      </c>
      <c r="BH16" s="318">
        <f t="shared" si="63"/>
        <v>0</v>
      </c>
      <c r="BI16" s="318">
        <f>'ODD 2'!AX10</f>
        <v>0</v>
      </c>
      <c r="BJ16" s="309"/>
      <c r="BK16" s="309"/>
      <c r="BL16" s="327">
        <f t="shared" si="64"/>
        <v>0</v>
      </c>
      <c r="BM16" s="327">
        <f t="shared" si="65"/>
        <v>0</v>
      </c>
      <c r="BR16" s="58">
        <f t="shared" si="66"/>
        <v>1</v>
      </c>
      <c r="BS16" s="58">
        <f t="shared" si="67"/>
        <v>0</v>
      </c>
      <c r="BT16" s="58">
        <f t="shared" si="67"/>
        <v>0</v>
      </c>
      <c r="BU16" s="58">
        <f t="shared" si="67"/>
        <v>0</v>
      </c>
      <c r="BV16" s="58">
        <f t="shared" si="67"/>
        <v>0</v>
      </c>
      <c r="BW16" s="58">
        <f t="shared" si="67"/>
        <v>0</v>
      </c>
      <c r="BX16" s="58">
        <f t="shared" si="67"/>
        <v>0</v>
      </c>
      <c r="BY16" s="58">
        <f t="shared" si="67"/>
        <v>0</v>
      </c>
    </row>
    <row r="17" spans="1:77" s="57" customFormat="1" ht="114" customHeight="1" thickBot="1" x14ac:dyDescent="0.4">
      <c r="A17" s="56"/>
      <c r="B17" s="379" t="s">
        <v>4</v>
      </c>
      <c r="C17" s="385" t="s">
        <v>529</v>
      </c>
      <c r="D17" s="242">
        <f>'ODD 2'!D11</f>
        <v>0</v>
      </c>
      <c r="E17" s="269">
        <f>'ODD 2'!E11</f>
        <v>0</v>
      </c>
      <c r="F17" s="286">
        <f>'ODD 2'!F11</f>
        <v>0</v>
      </c>
      <c r="G17" s="243">
        <f>'ODD 2'!G11</f>
        <v>0</v>
      </c>
      <c r="H17" s="305">
        <f>'ODD 2'!H11</f>
        <v>0</v>
      </c>
      <c r="I17" s="244">
        <f>'ODD 2'!I11</f>
        <v>0</v>
      </c>
      <c r="J17" s="207">
        <f t="shared" si="68"/>
        <v>0</v>
      </c>
      <c r="K17" s="208">
        <f t="shared" si="52"/>
        <v>0</v>
      </c>
      <c r="L17" s="208" t="b">
        <f t="shared" si="69"/>
        <v>0</v>
      </c>
      <c r="M17" s="208" t="b">
        <f t="shared" si="70"/>
        <v>0</v>
      </c>
      <c r="N17" s="208" t="b">
        <f t="shared" si="71"/>
        <v>0</v>
      </c>
      <c r="O17" s="208" t="b">
        <f t="shared" si="72"/>
        <v>0</v>
      </c>
      <c r="P17" s="208" t="b">
        <f t="shared" si="73"/>
        <v>0</v>
      </c>
      <c r="Q17" s="208" t="b">
        <f t="shared" si="74"/>
        <v>0</v>
      </c>
      <c r="R17" s="208" t="b">
        <f t="shared" si="75"/>
        <v>0</v>
      </c>
      <c r="S17" s="209">
        <f t="shared" si="53"/>
        <v>0</v>
      </c>
      <c r="T17" s="210">
        <f t="shared" si="54"/>
        <v>0</v>
      </c>
      <c r="U17" s="211">
        <f t="shared" si="55"/>
        <v>0</v>
      </c>
      <c r="V17" s="208" t="b">
        <f t="shared" si="76"/>
        <v>0</v>
      </c>
      <c r="W17" s="208" t="b">
        <f t="shared" si="77"/>
        <v>0</v>
      </c>
      <c r="X17" s="208" t="b">
        <f t="shared" si="78"/>
        <v>0</v>
      </c>
      <c r="Y17" s="208" t="b">
        <f t="shared" si="79"/>
        <v>0</v>
      </c>
      <c r="Z17" s="208" t="b">
        <f t="shared" si="80"/>
        <v>1</v>
      </c>
      <c r="AA17" s="212" t="str">
        <f>IF(COUNTA(E17:F17:H17)&lt;3,"",(IF(V17=TRUE,$V$3,IF(W17=TRUE,$W$3,IF(X17=TRUE,$X$3,IF(Y17=TRUE,$Y$3,"Non"))))))</f>
        <v>Non</v>
      </c>
      <c r="AB17" s="208" t="b">
        <f t="shared" si="81"/>
        <v>0</v>
      </c>
      <c r="AC17" s="208" t="b">
        <f t="shared" si="82"/>
        <v>0</v>
      </c>
      <c r="AD17" s="208" t="b">
        <f t="shared" si="83"/>
        <v>0</v>
      </c>
      <c r="AE17" s="208" t="b">
        <f t="shared" si="84"/>
        <v>0</v>
      </c>
      <c r="AF17" s="208" t="b">
        <f t="shared" si="85"/>
        <v>0</v>
      </c>
      <c r="AG17" s="212" t="str">
        <f>IF(COUNTA(E17:F17:H17)&lt;3,"",(IF(AB17=TRUE,$AB$3,IF(AC17=TRUE,$AC$3,IF(AD17=TRUE,$AD$3,IF(AE17=TRUE,$AE$3,IF(AF17=TRUE,$AF$3,"Aucune")))))))</f>
        <v>Aucune</v>
      </c>
      <c r="AH17" s="208" t="b">
        <f t="shared" si="35"/>
        <v>0</v>
      </c>
      <c r="AI17" s="208" t="b">
        <f t="shared" si="36"/>
        <v>0</v>
      </c>
      <c r="AJ17" s="208" t="b">
        <f t="shared" si="37"/>
        <v>0</v>
      </c>
      <c r="AK17" s="208" t="b">
        <f t="shared" si="38"/>
        <v>0</v>
      </c>
      <c r="AL17" s="208" t="b">
        <f t="shared" si="39"/>
        <v>0</v>
      </c>
      <c r="AM17" s="208" t="b">
        <f t="shared" si="40"/>
        <v>0</v>
      </c>
      <c r="AN17" s="208" t="b">
        <f t="shared" si="41"/>
        <v>0</v>
      </c>
      <c r="AO17" s="208" t="b">
        <f t="shared" si="42"/>
        <v>0</v>
      </c>
      <c r="AP17" s="208" t="b">
        <f t="shared" si="43"/>
        <v>0</v>
      </c>
      <c r="AQ17" s="208" t="b">
        <f t="shared" si="44"/>
        <v>0</v>
      </c>
      <c r="AR17" s="208" t="b">
        <f t="shared" si="45"/>
        <v>0</v>
      </c>
      <c r="AS17" s="208" t="b">
        <f t="shared" si="46"/>
        <v>0</v>
      </c>
      <c r="AT17" s="208" t="b">
        <f t="shared" si="47"/>
        <v>0</v>
      </c>
      <c r="AU17" s="208" t="b">
        <f t="shared" si="48"/>
        <v>0</v>
      </c>
      <c r="AV17" s="208" t="b">
        <f t="shared" si="49"/>
        <v>0</v>
      </c>
      <c r="AW17" s="208" t="b">
        <f t="shared" si="50"/>
        <v>0</v>
      </c>
      <c r="AX17" s="212" t="str">
        <f>IF(COUNTA(E17:F17:H17)&lt;3,"",(IF(AH17=TRUE,AH$3,IF(AI17=TRUE,AI$3,IF(AJ17=TRUE,AJ$3,IF(AK17=TRUE,AK$3,IF(AL17=TRUE,AL$3,IF(AM17=TRUE,AM$3,IF(AN17=TRUE,AN$3,IF(AO17=TRUE,AO$3,IF(AP17=TRUE,AP$3,IF(AQ17=TRUE,AQ$3,IF(AR17=TRUE,AR$3,IF(AS17=TRUE,AS$3,IF(AT17=TRUE,AT$3,IF(AU17=TRUE,AU$3,IF(AV17=TRUE,AV$3,IF(AW17=TRUE,AW$3,"Aucune"))))))))))))))))))</f>
        <v>Aucune</v>
      </c>
      <c r="AY17" s="208" t="b">
        <f t="shared" si="56"/>
        <v>0</v>
      </c>
      <c r="AZ17" s="208" t="b">
        <f t="shared" si="57"/>
        <v>0</v>
      </c>
      <c r="BA17" s="208" t="b">
        <f t="shared" si="58"/>
        <v>0</v>
      </c>
      <c r="BB17" s="212" t="str">
        <f>IF(COUNTA(E17:F17:H17)&lt;3,"",(IF(AY17=TRUE,$AY$3,IF(AZ17=TRUE,$AZ$3,IF(BA17=TRUE,$BA$3,"Aucune action requise")))))</f>
        <v>Aucune action requise</v>
      </c>
      <c r="BC17" s="208" t="b">
        <f t="shared" si="59"/>
        <v>0</v>
      </c>
      <c r="BD17" s="208" t="b">
        <f t="shared" si="60"/>
        <v>0</v>
      </c>
      <c r="BE17" s="208" t="b">
        <f t="shared" si="61"/>
        <v>0</v>
      </c>
      <c r="BF17" s="208" t="b">
        <f t="shared" si="62"/>
        <v>0</v>
      </c>
      <c r="BG17" s="212" t="str">
        <f>IF(COUNTA(E17:F17:H17)&lt;3,"",(IF(BC17=TRUE,$BC$3,IF(BD17=TRUE,$BD$3,IF(BE17=TRUE,$BE$3,IF(BF17=TRUE,$BF$3,"Aucun"))))))</f>
        <v>Aucun</v>
      </c>
      <c r="BH17" s="323">
        <f t="shared" si="63"/>
        <v>0</v>
      </c>
      <c r="BI17" s="323">
        <f>'ODD 2'!AX11</f>
        <v>0</v>
      </c>
      <c r="BJ17" s="314"/>
      <c r="BK17" s="314"/>
      <c r="BL17" s="331">
        <f t="shared" si="64"/>
        <v>0</v>
      </c>
      <c r="BM17" s="331">
        <f t="shared" si="65"/>
        <v>0</v>
      </c>
      <c r="BR17" s="58">
        <f t="shared" si="66"/>
        <v>1</v>
      </c>
      <c r="BS17" s="58">
        <f t="shared" si="67"/>
        <v>0</v>
      </c>
      <c r="BT17" s="58">
        <f t="shared" si="67"/>
        <v>0</v>
      </c>
      <c r="BU17" s="58">
        <f t="shared" si="67"/>
        <v>0</v>
      </c>
      <c r="BV17" s="58">
        <f t="shared" si="67"/>
        <v>0</v>
      </c>
      <c r="BW17" s="58">
        <f t="shared" si="67"/>
        <v>0</v>
      </c>
      <c r="BX17" s="58">
        <f t="shared" si="67"/>
        <v>0</v>
      </c>
      <c r="BY17" s="58">
        <f t="shared" si="67"/>
        <v>0</v>
      </c>
    </row>
    <row r="18" spans="1:77" s="57" customFormat="1" ht="114" customHeight="1" x14ac:dyDescent="0.35">
      <c r="A18" s="56"/>
      <c r="B18" s="377" t="s">
        <v>3</v>
      </c>
      <c r="C18" s="383" t="s">
        <v>20</v>
      </c>
      <c r="D18" s="239">
        <f>'ODD 2'!D12</f>
        <v>0</v>
      </c>
      <c r="E18" s="267">
        <f>'ODD 2'!E12</f>
        <v>0</v>
      </c>
      <c r="F18" s="285">
        <f>'ODD 2'!F12</f>
        <v>0</v>
      </c>
      <c r="G18" s="240">
        <f>'ODD 2'!G12</f>
        <v>0</v>
      </c>
      <c r="H18" s="303">
        <f>'ODD 2'!H12</f>
        <v>0</v>
      </c>
      <c r="I18" s="241">
        <f>'ODD 2'!I12</f>
        <v>0</v>
      </c>
      <c r="J18" s="200">
        <f t="shared" si="68"/>
        <v>0</v>
      </c>
      <c r="K18" s="201">
        <f t="shared" si="52"/>
        <v>0</v>
      </c>
      <c r="L18" s="201" t="b">
        <f t="shared" si="69"/>
        <v>0</v>
      </c>
      <c r="M18" s="201" t="b">
        <f t="shared" si="70"/>
        <v>0</v>
      </c>
      <c r="N18" s="201" t="b">
        <f t="shared" si="71"/>
        <v>0</v>
      </c>
      <c r="O18" s="201" t="b">
        <f t="shared" si="72"/>
        <v>0</v>
      </c>
      <c r="P18" s="201" t="b">
        <f t="shared" si="73"/>
        <v>0</v>
      </c>
      <c r="Q18" s="201" t="b">
        <f t="shared" si="74"/>
        <v>0</v>
      </c>
      <c r="R18" s="201" t="b">
        <f t="shared" si="75"/>
        <v>0</v>
      </c>
      <c r="S18" s="202">
        <f t="shared" si="53"/>
        <v>0</v>
      </c>
      <c r="T18" s="203">
        <f t="shared" si="54"/>
        <v>0</v>
      </c>
      <c r="U18" s="204">
        <f t="shared" si="55"/>
        <v>0</v>
      </c>
      <c r="V18" s="201" t="b">
        <f t="shared" si="76"/>
        <v>0</v>
      </c>
      <c r="W18" s="201" t="b">
        <f t="shared" si="77"/>
        <v>0</v>
      </c>
      <c r="X18" s="201" t="b">
        <f t="shared" si="78"/>
        <v>0</v>
      </c>
      <c r="Y18" s="201" t="b">
        <f t="shared" si="79"/>
        <v>0</v>
      </c>
      <c r="Z18" s="201" t="b">
        <f t="shared" si="80"/>
        <v>1</v>
      </c>
      <c r="AA18" s="205" t="str">
        <f>IF(COUNTA(E18:F18:H18)&lt;3,"",(IF(V18=TRUE,$V$3,IF(W18=TRUE,$W$3,IF(X18=TRUE,$X$3,IF(Y18=TRUE,$Y$3,"Non"))))))</f>
        <v>Non</v>
      </c>
      <c r="AB18" s="201" t="b">
        <f t="shared" si="81"/>
        <v>0</v>
      </c>
      <c r="AC18" s="201" t="b">
        <f t="shared" si="82"/>
        <v>0</v>
      </c>
      <c r="AD18" s="201" t="b">
        <f t="shared" si="83"/>
        <v>0</v>
      </c>
      <c r="AE18" s="201" t="b">
        <f t="shared" si="84"/>
        <v>0</v>
      </c>
      <c r="AF18" s="201" t="b">
        <f t="shared" si="85"/>
        <v>0</v>
      </c>
      <c r="AG18" s="205" t="str">
        <f>IF(COUNTA(E18:F18:H18)&lt;3,"",(IF(AB18=TRUE,$AB$3,IF(AC18=TRUE,$AC$3,IF(AD18=TRUE,$AD$3,IF(AE18=TRUE,$AE$3,IF(AF18=TRUE,$AF$3,"Aucune")))))))</f>
        <v>Aucune</v>
      </c>
      <c r="AH18" s="201" t="b">
        <f t="shared" si="35"/>
        <v>0</v>
      </c>
      <c r="AI18" s="201" t="b">
        <f t="shared" si="36"/>
        <v>0</v>
      </c>
      <c r="AJ18" s="201" t="b">
        <f t="shared" si="37"/>
        <v>0</v>
      </c>
      <c r="AK18" s="201" t="b">
        <f t="shared" si="38"/>
        <v>0</v>
      </c>
      <c r="AL18" s="201" t="b">
        <f t="shared" si="39"/>
        <v>0</v>
      </c>
      <c r="AM18" s="201" t="b">
        <f t="shared" si="40"/>
        <v>0</v>
      </c>
      <c r="AN18" s="201" t="b">
        <f t="shared" si="41"/>
        <v>0</v>
      </c>
      <c r="AO18" s="201" t="b">
        <f t="shared" si="42"/>
        <v>0</v>
      </c>
      <c r="AP18" s="201" t="b">
        <f t="shared" si="43"/>
        <v>0</v>
      </c>
      <c r="AQ18" s="201" t="b">
        <f t="shared" si="44"/>
        <v>0</v>
      </c>
      <c r="AR18" s="201" t="b">
        <f t="shared" si="45"/>
        <v>0</v>
      </c>
      <c r="AS18" s="201" t="b">
        <f t="shared" si="46"/>
        <v>0</v>
      </c>
      <c r="AT18" s="201" t="b">
        <f t="shared" si="47"/>
        <v>0</v>
      </c>
      <c r="AU18" s="201" t="b">
        <f t="shared" si="48"/>
        <v>0</v>
      </c>
      <c r="AV18" s="201" t="b">
        <f t="shared" si="49"/>
        <v>0</v>
      </c>
      <c r="AW18" s="201" t="b">
        <f t="shared" si="50"/>
        <v>0</v>
      </c>
      <c r="AX18" s="205" t="str">
        <f>IF(COUNTA(E18:F18:H18)&lt;3,"",(IF(AH18=TRUE,AH$3,IF(AI18=TRUE,AI$3,IF(AJ18=TRUE,AJ$3,IF(AK18=TRUE,AK$3,IF(AL18=TRUE,AL$3,IF(AM18=TRUE,AM$3,IF(AN18=TRUE,AN$3,IF(AO18=TRUE,AO$3,IF(AP18=TRUE,AP$3,IF(AQ18=TRUE,AQ$3,IF(AR18=TRUE,AR$3,IF(AS18=TRUE,AS$3,IF(AT18=TRUE,AT$3,IF(AU18=TRUE,AU$3,IF(AV18=TRUE,AV$3,IF(AW18=TRUE,AW$3,"Aucune"))))))))))))))))))</f>
        <v>Aucune</v>
      </c>
      <c r="AY18" s="201" t="b">
        <f t="shared" si="56"/>
        <v>0</v>
      </c>
      <c r="AZ18" s="201" t="b">
        <f t="shared" si="57"/>
        <v>0</v>
      </c>
      <c r="BA18" s="201" t="b">
        <f t="shared" si="58"/>
        <v>0</v>
      </c>
      <c r="BB18" s="205" t="str">
        <f>IF(COUNTA(E18:F18:H18)&lt;3,"",(IF(AY18=TRUE,$AY$3,IF(AZ18=TRUE,$AZ$3,IF(BA18=TRUE,$BA$3,"Aucune action requise")))))</f>
        <v>Aucune action requise</v>
      </c>
      <c r="BC18" s="201" t="b">
        <f t="shared" si="59"/>
        <v>0</v>
      </c>
      <c r="BD18" s="201" t="b">
        <f t="shared" si="60"/>
        <v>0</v>
      </c>
      <c r="BE18" s="201" t="b">
        <f t="shared" si="61"/>
        <v>0</v>
      </c>
      <c r="BF18" s="201" t="b">
        <f t="shared" si="62"/>
        <v>0</v>
      </c>
      <c r="BG18" s="205" t="str">
        <f>IF(COUNTA(E18:F18:H18)&lt;3,"",(IF(BC18=TRUE,$BC$3,IF(BD18=TRUE,$BD$3,IF(BE18=TRUE,$BE$3,IF(BF18=TRUE,$BF$3,"Aucun"))))))</f>
        <v>Aucun</v>
      </c>
      <c r="BH18" s="321">
        <f t="shared" si="63"/>
        <v>0</v>
      </c>
      <c r="BI18" s="321">
        <f>'ODD 2'!AX12</f>
        <v>0</v>
      </c>
      <c r="BJ18" s="312"/>
      <c r="BK18" s="312"/>
      <c r="BL18" s="329">
        <f t="shared" si="64"/>
        <v>0</v>
      </c>
      <c r="BM18" s="329">
        <f t="shared" si="65"/>
        <v>0</v>
      </c>
      <c r="BR18" s="58">
        <f t="shared" si="66"/>
        <v>1</v>
      </c>
      <c r="BS18" s="58">
        <f t="shared" si="67"/>
        <v>0</v>
      </c>
      <c r="BT18" s="58">
        <f t="shared" si="67"/>
        <v>0</v>
      </c>
      <c r="BU18" s="58">
        <f t="shared" si="67"/>
        <v>0</v>
      </c>
      <c r="BV18" s="58">
        <f t="shared" si="67"/>
        <v>0</v>
      </c>
      <c r="BW18" s="58">
        <f t="shared" si="67"/>
        <v>0</v>
      </c>
      <c r="BX18" s="58">
        <f t="shared" si="67"/>
        <v>0</v>
      </c>
      <c r="BY18" s="58">
        <f t="shared" si="67"/>
        <v>0</v>
      </c>
    </row>
    <row r="19" spans="1:77" s="57" customFormat="1" ht="114" customHeight="1" x14ac:dyDescent="0.35">
      <c r="A19" s="56"/>
      <c r="B19" s="378" t="s">
        <v>2</v>
      </c>
      <c r="C19" s="384" t="s">
        <v>318</v>
      </c>
      <c r="D19" s="189">
        <f>'ODD 2'!D13</f>
        <v>0</v>
      </c>
      <c r="E19" s="268">
        <f>'ODD 2'!E13</f>
        <v>0</v>
      </c>
      <c r="F19" s="283">
        <f>'ODD 2'!F13</f>
        <v>0</v>
      </c>
      <c r="G19" s="190">
        <f>'ODD 2'!G13</f>
        <v>0</v>
      </c>
      <c r="H19" s="304">
        <f>'ODD 2'!H13</f>
        <v>0</v>
      </c>
      <c r="I19" s="191">
        <f>'ODD 2'!I13</f>
        <v>0</v>
      </c>
      <c r="J19" s="157">
        <f t="shared" si="68"/>
        <v>0</v>
      </c>
      <c r="K19" s="158">
        <f t="shared" si="52"/>
        <v>0</v>
      </c>
      <c r="L19" s="158" t="b">
        <f t="shared" si="69"/>
        <v>0</v>
      </c>
      <c r="M19" s="158" t="b">
        <f t="shared" si="70"/>
        <v>0</v>
      </c>
      <c r="N19" s="158" t="b">
        <f t="shared" si="71"/>
        <v>0</v>
      </c>
      <c r="O19" s="158" t="b">
        <f t="shared" si="72"/>
        <v>0</v>
      </c>
      <c r="P19" s="158" t="b">
        <f t="shared" si="73"/>
        <v>0</v>
      </c>
      <c r="Q19" s="158" t="b">
        <f t="shared" si="74"/>
        <v>0</v>
      </c>
      <c r="R19" s="158" t="b">
        <f t="shared" si="75"/>
        <v>0</v>
      </c>
      <c r="S19" s="159">
        <f t="shared" si="53"/>
        <v>0</v>
      </c>
      <c r="T19" s="160">
        <f t="shared" si="54"/>
        <v>0</v>
      </c>
      <c r="U19" s="161">
        <f t="shared" si="55"/>
        <v>0</v>
      </c>
      <c r="V19" s="158" t="b">
        <f t="shared" si="76"/>
        <v>0</v>
      </c>
      <c r="W19" s="158" t="b">
        <f t="shared" si="77"/>
        <v>0</v>
      </c>
      <c r="X19" s="158" t="b">
        <f t="shared" si="78"/>
        <v>0</v>
      </c>
      <c r="Y19" s="158" t="b">
        <f t="shared" si="79"/>
        <v>0</v>
      </c>
      <c r="Z19" s="158" t="b">
        <f t="shared" si="80"/>
        <v>1</v>
      </c>
      <c r="AA19" s="162" t="str">
        <f>IF(COUNTA(E19:F19:H19)&lt;3,"",(IF(V19=TRUE,$V$3,IF(W19=TRUE,$W$3,IF(X19=TRUE,$X$3,IF(Y19=TRUE,$Y$3,"Non"))))))</f>
        <v>Non</v>
      </c>
      <c r="AB19" s="158" t="b">
        <f t="shared" si="81"/>
        <v>0</v>
      </c>
      <c r="AC19" s="158" t="b">
        <f t="shared" si="82"/>
        <v>0</v>
      </c>
      <c r="AD19" s="158" t="b">
        <f t="shared" si="83"/>
        <v>0</v>
      </c>
      <c r="AE19" s="158" t="b">
        <f t="shared" si="84"/>
        <v>0</v>
      </c>
      <c r="AF19" s="158" t="b">
        <f t="shared" si="85"/>
        <v>0</v>
      </c>
      <c r="AG19" s="162" t="str">
        <f>IF(COUNTA(E19:F19:H19)&lt;3,"",(IF(AB19=TRUE,$AB$3,IF(AC19=TRUE,$AC$3,IF(AD19=TRUE,$AD$3,IF(AE19=TRUE,$AE$3,IF(AF19=TRUE,$AF$3,"Aucune")))))))</f>
        <v>Aucune</v>
      </c>
      <c r="AH19" s="158" t="b">
        <f t="shared" si="35"/>
        <v>0</v>
      </c>
      <c r="AI19" s="158" t="b">
        <f t="shared" si="36"/>
        <v>0</v>
      </c>
      <c r="AJ19" s="158" t="b">
        <f t="shared" si="37"/>
        <v>0</v>
      </c>
      <c r="AK19" s="158" t="b">
        <f t="shared" si="38"/>
        <v>0</v>
      </c>
      <c r="AL19" s="158" t="b">
        <f t="shared" si="39"/>
        <v>0</v>
      </c>
      <c r="AM19" s="158" t="b">
        <f t="shared" si="40"/>
        <v>0</v>
      </c>
      <c r="AN19" s="158" t="b">
        <f t="shared" si="41"/>
        <v>0</v>
      </c>
      <c r="AO19" s="158" t="b">
        <f t="shared" si="42"/>
        <v>0</v>
      </c>
      <c r="AP19" s="158" t="b">
        <f t="shared" si="43"/>
        <v>0</v>
      </c>
      <c r="AQ19" s="158" t="b">
        <f t="shared" si="44"/>
        <v>0</v>
      </c>
      <c r="AR19" s="158" t="b">
        <f t="shared" si="45"/>
        <v>0</v>
      </c>
      <c r="AS19" s="158" t="b">
        <f t="shared" si="46"/>
        <v>0</v>
      </c>
      <c r="AT19" s="158" t="b">
        <f t="shared" si="47"/>
        <v>0</v>
      </c>
      <c r="AU19" s="158" t="b">
        <f t="shared" si="48"/>
        <v>0</v>
      </c>
      <c r="AV19" s="158" t="b">
        <f t="shared" si="49"/>
        <v>0</v>
      </c>
      <c r="AW19" s="158" t="b">
        <f t="shared" si="50"/>
        <v>0</v>
      </c>
      <c r="AX19" s="162" t="str">
        <f>IF(COUNTA(E19:F19:H19)&lt;3,"",(IF(AH19=TRUE,AH$3,IF(AI19=TRUE,AI$3,IF(AJ19=TRUE,AJ$3,IF(AK19=TRUE,AK$3,IF(AL19=TRUE,AL$3,IF(AM19=TRUE,AM$3,IF(AN19=TRUE,AN$3,IF(AO19=TRUE,AO$3,IF(AP19=TRUE,AP$3,IF(AQ19=TRUE,AQ$3,IF(AR19=TRUE,AR$3,IF(AS19=TRUE,AS$3,IF(AT19=TRUE,AT$3,IF(AU19=TRUE,AU$3,IF(AV19=TRUE,AV$3,IF(AW19=TRUE,AW$3,"Aucune"))))))))))))))))))</f>
        <v>Aucune</v>
      </c>
      <c r="AY19" s="158" t="b">
        <f t="shared" si="56"/>
        <v>0</v>
      </c>
      <c r="AZ19" s="158" t="b">
        <f t="shared" si="57"/>
        <v>0</v>
      </c>
      <c r="BA19" s="158" t="b">
        <f t="shared" si="58"/>
        <v>0</v>
      </c>
      <c r="BB19" s="162" t="str">
        <f>IF(COUNTA(E19:F19:H19)&lt;3,"",(IF(AY19=TRUE,$AY$3,IF(AZ19=TRUE,$AZ$3,IF(BA19=TRUE,$BA$3,"Aucune action requise")))))</f>
        <v>Aucune action requise</v>
      </c>
      <c r="BC19" s="158" t="b">
        <f t="shared" si="59"/>
        <v>0</v>
      </c>
      <c r="BD19" s="158" t="b">
        <f t="shared" si="60"/>
        <v>0</v>
      </c>
      <c r="BE19" s="158" t="b">
        <f t="shared" si="61"/>
        <v>0</v>
      </c>
      <c r="BF19" s="158" t="b">
        <f t="shared" si="62"/>
        <v>0</v>
      </c>
      <c r="BG19" s="162" t="str">
        <f>IF(COUNTA(E19:F19:H19)&lt;3,"",(IF(BC19=TRUE,$BC$3,IF(BD19=TRUE,$BD$3,IF(BE19=TRUE,$BE$3,IF(BF19=TRUE,$BF$3,"Aucun"))))))</f>
        <v>Aucun</v>
      </c>
      <c r="BH19" s="322">
        <f t="shared" si="63"/>
        <v>0</v>
      </c>
      <c r="BI19" s="322">
        <f>'ODD 2'!AX13</f>
        <v>0</v>
      </c>
      <c r="BJ19" s="313"/>
      <c r="BK19" s="313"/>
      <c r="BL19" s="330">
        <f t="shared" si="64"/>
        <v>0</v>
      </c>
      <c r="BM19" s="330">
        <f t="shared" si="65"/>
        <v>0</v>
      </c>
      <c r="BR19" s="58">
        <f t="shared" si="66"/>
        <v>1</v>
      </c>
      <c r="BS19" s="58">
        <f t="shared" si="67"/>
        <v>0</v>
      </c>
      <c r="BT19" s="58">
        <f t="shared" si="67"/>
        <v>0</v>
      </c>
      <c r="BU19" s="58">
        <f t="shared" si="67"/>
        <v>0</v>
      </c>
      <c r="BV19" s="58">
        <f t="shared" si="67"/>
        <v>0</v>
      </c>
      <c r="BW19" s="58">
        <f t="shared" si="67"/>
        <v>0</v>
      </c>
      <c r="BX19" s="58">
        <f t="shared" si="67"/>
        <v>0</v>
      </c>
      <c r="BY19" s="58">
        <f t="shared" si="67"/>
        <v>0</v>
      </c>
    </row>
    <row r="20" spans="1:77" s="57" customFormat="1" ht="114" customHeight="1" x14ac:dyDescent="0.35">
      <c r="A20" s="56"/>
      <c r="B20" s="378" t="s">
        <v>1</v>
      </c>
      <c r="C20" s="384" t="s">
        <v>319</v>
      </c>
      <c r="D20" s="189">
        <f>'ODD 2'!D14</f>
        <v>0</v>
      </c>
      <c r="E20" s="268">
        <f>'ODD 2'!E14</f>
        <v>0</v>
      </c>
      <c r="F20" s="283">
        <f>'ODD 2'!F14</f>
        <v>0</v>
      </c>
      <c r="G20" s="190">
        <f>'ODD 2'!G14</f>
        <v>0</v>
      </c>
      <c r="H20" s="304">
        <f>'ODD 2'!H14</f>
        <v>0</v>
      </c>
      <c r="I20" s="191">
        <f>'ODD 2'!I14</f>
        <v>0</v>
      </c>
      <c r="J20" s="157">
        <f t="shared" si="68"/>
        <v>0</v>
      </c>
      <c r="K20" s="158">
        <f t="shared" si="52"/>
        <v>0</v>
      </c>
      <c r="L20" s="158" t="b">
        <f t="shared" si="69"/>
        <v>0</v>
      </c>
      <c r="M20" s="158" t="b">
        <f t="shared" si="70"/>
        <v>0</v>
      </c>
      <c r="N20" s="158" t="b">
        <f t="shared" si="71"/>
        <v>0</v>
      </c>
      <c r="O20" s="158" t="b">
        <f t="shared" si="72"/>
        <v>0</v>
      </c>
      <c r="P20" s="158" t="b">
        <f t="shared" si="73"/>
        <v>0</v>
      </c>
      <c r="Q20" s="158" t="b">
        <f t="shared" si="74"/>
        <v>0</v>
      </c>
      <c r="R20" s="158" t="b">
        <f t="shared" si="75"/>
        <v>0</v>
      </c>
      <c r="S20" s="159">
        <f t="shared" si="53"/>
        <v>0</v>
      </c>
      <c r="T20" s="160">
        <f t="shared" si="54"/>
        <v>0</v>
      </c>
      <c r="U20" s="161">
        <f t="shared" si="55"/>
        <v>0</v>
      </c>
      <c r="V20" s="158" t="b">
        <f t="shared" si="76"/>
        <v>0</v>
      </c>
      <c r="W20" s="158" t="b">
        <f t="shared" si="77"/>
        <v>0</v>
      </c>
      <c r="X20" s="158" t="b">
        <f t="shared" si="78"/>
        <v>0</v>
      </c>
      <c r="Y20" s="158" t="b">
        <f t="shared" si="79"/>
        <v>0</v>
      </c>
      <c r="Z20" s="158" t="b">
        <f t="shared" si="80"/>
        <v>1</v>
      </c>
      <c r="AA20" s="162" t="str">
        <f>IF(COUNTA(E20:F20:H20)&lt;3,"",(IF(V20=TRUE,$V$3,IF(W20=TRUE,$W$3,IF(X20=TRUE,$X$3,IF(Y20=TRUE,$Y$3,"Non"))))))</f>
        <v>Non</v>
      </c>
      <c r="AB20" s="158" t="b">
        <f t="shared" si="81"/>
        <v>0</v>
      </c>
      <c r="AC20" s="158" t="b">
        <f t="shared" si="82"/>
        <v>0</v>
      </c>
      <c r="AD20" s="158" t="b">
        <f t="shared" si="83"/>
        <v>0</v>
      </c>
      <c r="AE20" s="158" t="b">
        <f t="shared" si="84"/>
        <v>0</v>
      </c>
      <c r="AF20" s="158" t="b">
        <f t="shared" si="85"/>
        <v>0</v>
      </c>
      <c r="AG20" s="162" t="str">
        <f>IF(COUNTA(E20:F20:H20)&lt;3,"",(IF(AB20=TRUE,$AB$3,IF(AC20=TRUE,$AC$3,IF(AD20=TRUE,$AD$3,IF(AE20=TRUE,$AE$3,IF(AF20=TRUE,$AF$3,"Aucune")))))))</f>
        <v>Aucune</v>
      </c>
      <c r="AH20" s="158" t="b">
        <f t="shared" si="35"/>
        <v>0</v>
      </c>
      <c r="AI20" s="158" t="b">
        <f t="shared" si="36"/>
        <v>0</v>
      </c>
      <c r="AJ20" s="158" t="b">
        <f t="shared" si="37"/>
        <v>0</v>
      </c>
      <c r="AK20" s="158" t="b">
        <f t="shared" si="38"/>
        <v>0</v>
      </c>
      <c r="AL20" s="158" t="b">
        <f t="shared" si="39"/>
        <v>0</v>
      </c>
      <c r="AM20" s="158" t="b">
        <f t="shared" si="40"/>
        <v>0</v>
      </c>
      <c r="AN20" s="158" t="b">
        <f t="shared" si="41"/>
        <v>0</v>
      </c>
      <c r="AO20" s="158" t="b">
        <f t="shared" si="42"/>
        <v>0</v>
      </c>
      <c r="AP20" s="158" t="b">
        <f t="shared" si="43"/>
        <v>0</v>
      </c>
      <c r="AQ20" s="158" t="b">
        <f t="shared" si="44"/>
        <v>0</v>
      </c>
      <c r="AR20" s="158" t="b">
        <f t="shared" si="45"/>
        <v>0</v>
      </c>
      <c r="AS20" s="158" t="b">
        <f t="shared" si="46"/>
        <v>0</v>
      </c>
      <c r="AT20" s="158" t="b">
        <f t="shared" si="47"/>
        <v>0</v>
      </c>
      <c r="AU20" s="158" t="b">
        <f t="shared" si="48"/>
        <v>0</v>
      </c>
      <c r="AV20" s="158" t="b">
        <f t="shared" si="49"/>
        <v>0</v>
      </c>
      <c r="AW20" s="158" t="b">
        <f t="shared" si="50"/>
        <v>0</v>
      </c>
      <c r="AX20" s="162" t="str">
        <f>IF(COUNTA(E20:F20:H20)&lt;3,"",(IF(AH20=TRUE,AH$3,IF(AI20=TRUE,AI$3,IF(AJ20=TRUE,AJ$3,IF(AK20=TRUE,AK$3,IF(AL20=TRUE,AL$3,IF(AM20=TRUE,AM$3,IF(AN20=TRUE,AN$3,IF(AO20=TRUE,AO$3,IF(AP20=TRUE,AP$3,IF(AQ20=TRUE,AQ$3,IF(AR20=TRUE,AR$3,IF(AS20=TRUE,AS$3,IF(AT20=TRUE,AT$3,IF(AU20=TRUE,AU$3,IF(AV20=TRUE,AV$3,IF(AW20=TRUE,AW$3,"Aucune"))))))))))))))))))</f>
        <v>Aucune</v>
      </c>
      <c r="AY20" s="158" t="b">
        <f t="shared" si="56"/>
        <v>0</v>
      </c>
      <c r="AZ20" s="158" t="b">
        <f t="shared" si="57"/>
        <v>0</v>
      </c>
      <c r="BA20" s="158" t="b">
        <f t="shared" si="58"/>
        <v>0</v>
      </c>
      <c r="BB20" s="162" t="str">
        <f>IF(COUNTA(E20:F20:H20)&lt;3,"",(IF(AY20=TRUE,$AY$3,IF(AZ20=TRUE,$AZ$3,IF(BA20=TRUE,$BA$3,"Aucune action requise")))))</f>
        <v>Aucune action requise</v>
      </c>
      <c r="BC20" s="158" t="b">
        <f t="shared" si="59"/>
        <v>0</v>
      </c>
      <c r="BD20" s="158" t="b">
        <f t="shared" si="60"/>
        <v>0</v>
      </c>
      <c r="BE20" s="158" t="b">
        <f t="shared" si="61"/>
        <v>0</v>
      </c>
      <c r="BF20" s="158" t="b">
        <f t="shared" si="62"/>
        <v>0</v>
      </c>
      <c r="BG20" s="162" t="str">
        <f>IF(COUNTA(E20:F20:H20)&lt;3,"",(IF(BC20=TRUE,$BC$3,IF(BD20=TRUE,$BD$3,IF(BE20=TRUE,$BE$3,IF(BF20=TRUE,$BF$3,"Aucun"))))))</f>
        <v>Aucun</v>
      </c>
      <c r="BH20" s="322">
        <f t="shared" si="63"/>
        <v>0</v>
      </c>
      <c r="BI20" s="322">
        <f>'ODD 2'!AX14</f>
        <v>0</v>
      </c>
      <c r="BJ20" s="313"/>
      <c r="BK20" s="313"/>
      <c r="BL20" s="330">
        <f t="shared" si="64"/>
        <v>0</v>
      </c>
      <c r="BM20" s="330">
        <f t="shared" si="65"/>
        <v>0</v>
      </c>
      <c r="BR20" s="58">
        <f t="shared" si="66"/>
        <v>1</v>
      </c>
      <c r="BS20" s="58">
        <f t="shared" si="67"/>
        <v>0</v>
      </c>
      <c r="BT20" s="58">
        <f t="shared" si="67"/>
        <v>0</v>
      </c>
      <c r="BU20" s="58">
        <f t="shared" si="67"/>
        <v>0</v>
      </c>
      <c r="BV20" s="58">
        <f t="shared" si="67"/>
        <v>0</v>
      </c>
      <c r="BW20" s="58">
        <f t="shared" si="67"/>
        <v>0</v>
      </c>
      <c r="BX20" s="58">
        <f t="shared" si="67"/>
        <v>0</v>
      </c>
      <c r="BY20" s="58">
        <f t="shared" si="67"/>
        <v>0</v>
      </c>
    </row>
    <row r="21" spans="1:77" s="54" customFormat="1" ht="30" customHeight="1" x14ac:dyDescent="0.4">
      <c r="A21" s="53"/>
      <c r="B21" s="448" t="str">
        <f>'ODD 3'!B2:C2</f>
        <v xml:space="preserve">ODD 3  -   Permettre à tous de vivre en bonne santé et promouvoir le bien-être de tous à tout âge </v>
      </c>
      <c r="C21" s="448"/>
      <c r="D21" s="448"/>
      <c r="E21" s="448"/>
      <c r="F21" s="448"/>
      <c r="G21" s="448"/>
      <c r="H21" s="448"/>
      <c r="I21" s="448"/>
      <c r="J21" s="448"/>
      <c r="K21" s="448"/>
      <c r="L21" s="448"/>
      <c r="M21" s="448"/>
      <c r="N21" s="448"/>
      <c r="O21" s="448"/>
      <c r="P21" s="448"/>
      <c r="Q21" s="448"/>
      <c r="R21" s="448"/>
      <c r="S21" s="448"/>
      <c r="T21" s="448"/>
      <c r="U21" s="448"/>
      <c r="V21" s="448"/>
      <c r="W21" s="448"/>
      <c r="X21" s="448"/>
      <c r="Y21" s="448"/>
      <c r="Z21" s="448"/>
      <c r="AA21" s="448"/>
      <c r="AB21" s="448"/>
      <c r="AC21" s="448"/>
      <c r="AD21" s="448"/>
      <c r="AE21" s="448"/>
      <c r="AF21" s="448"/>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O21" s="54" t="str">
        <f>B21</f>
        <v xml:space="preserve">ODD 3  -   Permettre à tous de vivre en bonne santé et promouvoir le bien-être de tous à tout âge </v>
      </c>
      <c r="BP21" s="54">
        <v>13</v>
      </c>
      <c r="BQ21" s="54">
        <f>BP21-BR21</f>
        <v>0</v>
      </c>
      <c r="BR21" s="55">
        <f>SUM(BR22:BR34)</f>
        <v>13</v>
      </c>
      <c r="BS21" s="55">
        <f t="shared" ref="BS21:BY21" si="86">SUM(BS22:BS34)</f>
        <v>0</v>
      </c>
      <c r="BT21" s="55">
        <f t="shared" si="86"/>
        <v>0</v>
      </c>
      <c r="BU21" s="55">
        <f t="shared" si="86"/>
        <v>0</v>
      </c>
      <c r="BV21" s="55">
        <f t="shared" si="86"/>
        <v>0</v>
      </c>
      <c r="BW21" s="55">
        <f t="shared" si="86"/>
        <v>0</v>
      </c>
      <c r="BX21" s="55">
        <f t="shared" si="86"/>
        <v>0</v>
      </c>
      <c r="BY21" s="55">
        <f t="shared" si="86"/>
        <v>0</v>
      </c>
    </row>
    <row r="22" spans="1:77" s="57" customFormat="1" ht="114" customHeight="1" x14ac:dyDescent="0.35">
      <c r="A22" s="56"/>
      <c r="B22" s="374" t="s">
        <v>67</v>
      </c>
      <c r="C22" s="380" t="s">
        <v>530</v>
      </c>
      <c r="D22" s="176">
        <f>'ODD 3'!D7</f>
        <v>0</v>
      </c>
      <c r="E22" s="264">
        <f>'ODD 3'!E7</f>
        <v>0</v>
      </c>
      <c r="F22" s="282">
        <f>'ODD 3'!F7</f>
        <v>0</v>
      </c>
      <c r="G22" s="177">
        <f>'ODD 3'!G7</f>
        <v>0</v>
      </c>
      <c r="H22" s="300">
        <f>'ODD 3'!H7</f>
        <v>0</v>
      </c>
      <c r="I22" s="178">
        <f>'ODD 3'!I7</f>
        <v>0</v>
      </c>
      <c r="J22" s="136">
        <f>S22</f>
        <v>0</v>
      </c>
      <c r="K22" s="137">
        <f t="shared" ref="K22:K34" si="87">E22*10+F22</f>
        <v>0</v>
      </c>
      <c r="L22" s="137" t="b">
        <f>OR(K22=31)</f>
        <v>0</v>
      </c>
      <c r="M22" s="137" t="b">
        <f>OR(K22=21,K22=32)</f>
        <v>0</v>
      </c>
      <c r="N22" s="137" t="b">
        <f>OR(K22=22,K22=33)</f>
        <v>0</v>
      </c>
      <c r="O22" s="137" t="b">
        <f>OR(K22=11,K22=12)</f>
        <v>0</v>
      </c>
      <c r="P22" s="137" t="b">
        <f>OR(K22=23,K22=34)</f>
        <v>0</v>
      </c>
      <c r="Q22" s="137" t="b">
        <f>OR(K22=13,K22=14,K22=24)</f>
        <v>0</v>
      </c>
      <c r="R22" s="137" t="b">
        <f>OR(K22=1,K22=2,K22=3,K22=4)</f>
        <v>0</v>
      </c>
      <c r="S22" s="138">
        <f t="shared" ref="S22:S34" si="88">IF(COUNTA(E22:F22)&lt;2,"",(IF(L22=TRUE,$L$3,IF(M22=TRUE,$M$3,IF(N22=TRUE,$N$3,IF(O22=TRUE,$O$3,IF(P22=TRUE,$P$3,IF(Q22=TRUE,$Q$3,IF(R22=TRUE,$R$3,0)))))))))</f>
        <v>0</v>
      </c>
      <c r="T22" s="139">
        <f t="shared" ref="T22:T34" si="89">IF(COUNTA(E22:F22)&lt;2,"",(IF(L22=TRUE,6,IF(M22=TRUE,5,IF(N22=TRUE,4,IF(O22=TRUE,3,IF(P22=TRUE,2,IF(Q22=TRUE,1,IF(R22=TRUE,0,0)))))))))</f>
        <v>0</v>
      </c>
      <c r="U22" s="140">
        <f t="shared" ref="U22:U34" si="90">T22*10+H22</f>
        <v>0</v>
      </c>
      <c r="V22" s="137" t="b">
        <f>OR(U22=61,U22=62,U22=63)</f>
        <v>0</v>
      </c>
      <c r="W22" s="137" t="b">
        <f>OR(U22=51,U22=52)</f>
        <v>0</v>
      </c>
      <c r="X22" s="137" t="b">
        <f>OR(U22=31,U22=41,U22=42,U22=53)</f>
        <v>0</v>
      </c>
      <c r="Y22" s="137" t="b">
        <f>OR(U22=21,U22=32)</f>
        <v>0</v>
      </c>
      <c r="Z22" s="137" t="b">
        <f>AND(V22=FALSE,W22=FALSE,X22=FALSE,Y22=FALSE)</f>
        <v>1</v>
      </c>
      <c r="AA22" s="141" t="str">
        <f>IF(COUNTA(E22:F22:H22)&lt;3,"",(IF(V22=TRUE,$V$3,IF(W22=TRUE,$W$3,IF(X22=TRUE,$X$3,IF(Y22=TRUE,$Y$3,"Non"))))))</f>
        <v>Non</v>
      </c>
      <c r="AB22" s="137" t="b">
        <f>OR(U22=61,U22=62,U22=51,U22=52)</f>
        <v>0</v>
      </c>
      <c r="AC22" s="137" t="b">
        <f>OR(U22=41,U22=42)</f>
        <v>0</v>
      </c>
      <c r="AD22" s="137" t="b">
        <f>OR(U22=31,U22=32,U22=63,U22=64,U22=53,U22=54,)</f>
        <v>0</v>
      </c>
      <c r="AE22" s="137" t="b">
        <f>OR(U22=21,U22=22,)</f>
        <v>0</v>
      </c>
      <c r="AF22" s="137" t="b">
        <f>OR(U22=11,U22=12,U22=13,U22=23,)</f>
        <v>0</v>
      </c>
      <c r="AG22" s="141" t="str">
        <f>IF(COUNTA(E22:F22:H22)&lt;3,"",(IF(AB22=TRUE,$AB$3,IF(AC22=TRUE,$AC$3,IF(AD22=TRUE,$AD$3,IF(AE22=TRUE,$AE$3,IF(AF22=TRUE,$AF$3,"Aucune")))))))</f>
        <v>Aucune</v>
      </c>
      <c r="AH22" s="180" t="b">
        <f t="shared" si="35"/>
        <v>0</v>
      </c>
      <c r="AI22" s="180" t="b">
        <f t="shared" si="36"/>
        <v>0</v>
      </c>
      <c r="AJ22" s="180" t="b">
        <f t="shared" si="37"/>
        <v>0</v>
      </c>
      <c r="AK22" s="180" t="b">
        <f t="shared" si="38"/>
        <v>0</v>
      </c>
      <c r="AL22" s="180" t="b">
        <f t="shared" si="39"/>
        <v>0</v>
      </c>
      <c r="AM22" s="180" t="b">
        <f t="shared" si="40"/>
        <v>0</v>
      </c>
      <c r="AN22" s="180" t="b">
        <f t="shared" si="41"/>
        <v>0</v>
      </c>
      <c r="AO22" s="180" t="b">
        <f t="shared" si="42"/>
        <v>0</v>
      </c>
      <c r="AP22" s="180" t="b">
        <f t="shared" si="43"/>
        <v>0</v>
      </c>
      <c r="AQ22" s="180" t="b">
        <f t="shared" si="44"/>
        <v>0</v>
      </c>
      <c r="AR22" s="180" t="b">
        <f t="shared" si="45"/>
        <v>0</v>
      </c>
      <c r="AS22" s="180" t="b">
        <f t="shared" si="46"/>
        <v>0</v>
      </c>
      <c r="AT22" s="180" t="b">
        <f t="shared" si="47"/>
        <v>0</v>
      </c>
      <c r="AU22" s="180" t="b">
        <f t="shared" si="48"/>
        <v>0</v>
      </c>
      <c r="AV22" s="180" t="b">
        <f t="shared" si="49"/>
        <v>0</v>
      </c>
      <c r="AW22" s="180" t="b">
        <f t="shared" si="50"/>
        <v>0</v>
      </c>
      <c r="AX22" s="179" t="str">
        <f>IF(COUNTA(E22:F22:H22)&lt;3,"",(IF(AH22=TRUE,AH$3,IF(AI22=TRUE,AI$3,IF(AJ22=TRUE,AJ$3,IF(AK22=TRUE,AK$3,IF(AL22=TRUE,AL$3,IF(AM22=TRUE,AM$3,IF(AN22=TRUE,AN$3,IF(AO22=TRUE,AO$3,IF(AP22=TRUE,AP$3,IF(AQ22=TRUE,AQ$3,IF(AR22=TRUE,AR$3,IF(AS22=TRUE,AS$3,IF(AT22=TRUE,AT$3,IF(AU22=TRUE,AU$3,IF(AV22=TRUE,AV$3,IF(AW22=TRUE,AW$3,"Aucune"))))))))))))))))))</f>
        <v>Aucune</v>
      </c>
      <c r="AY22" s="137" t="b">
        <f t="shared" ref="AY22:AY34" si="91">OR(U22=61,U22=62,U22=63,U22=51,U22=52,U22=53)</f>
        <v>0</v>
      </c>
      <c r="AZ22" s="137" t="b">
        <f t="shared" ref="AZ22:AZ34" si="92">OR(U22=41,U22=42,U22=43,U22=31,U22=32,U22=33)</f>
        <v>0</v>
      </c>
      <c r="BA22" s="137" t="b">
        <f t="shared" ref="BA22:BA34" si="93">OR(U22=21,U22=22,U22=23,U22=11,U22=12,U22=13)</f>
        <v>0</v>
      </c>
      <c r="BB22" s="141" t="str">
        <f>IF(COUNTA(E22:F22:H22)&lt;3,"",(IF(AY22=TRUE,$AY$3,IF(AZ22=TRUE,$AZ$3,IF(BA22=TRUE,$BA$3,"Aucune action requise")))))</f>
        <v>Aucune action requise</v>
      </c>
      <c r="BC22" s="137" t="b">
        <f t="shared" ref="BC22:BC34" si="94">OR(U22=61,U22=51,U22=41,U22=31,U22=21)</f>
        <v>0</v>
      </c>
      <c r="BD22" s="137" t="b">
        <f t="shared" ref="BD22:BD34" si="95">OR(U22=62,U22=52,U22=42,U22=32,U22=22,U22=63,U22=53)</f>
        <v>0</v>
      </c>
      <c r="BE22" s="137" t="b">
        <f t="shared" ref="BE22:BE34" si="96">OR(U22=43,U22=33,U22=23,U22=34,U22=24)</f>
        <v>0</v>
      </c>
      <c r="BF22" s="137" t="b">
        <f t="shared" ref="BF22:BF34" si="97">OR(U22=64,U22=54,U22=44)</f>
        <v>0</v>
      </c>
      <c r="BG22" s="141" t="str">
        <f>IF(COUNTA(E22:F22:H22)&lt;3,"",(IF(BC22=TRUE,$BC$3,IF(BD22=TRUE,$BD$3,IF(BE22=TRUE,$BE$3,IF(BF22=TRUE,$BF$3,"Aucun"))))))</f>
        <v>Aucun</v>
      </c>
      <c r="BH22" s="318">
        <f t="shared" ref="BH22:BH34" si="98">G22</f>
        <v>0</v>
      </c>
      <c r="BI22" s="318">
        <f>'ODD 3'!AX7</f>
        <v>0</v>
      </c>
      <c r="BJ22" s="309"/>
      <c r="BK22" s="309"/>
      <c r="BL22" s="327">
        <f t="shared" ref="BL22:BL34" si="99">I22</f>
        <v>0</v>
      </c>
      <c r="BM22" s="327">
        <f t="shared" ref="BM22:BM34" si="100">D22</f>
        <v>0</v>
      </c>
      <c r="BR22" s="58">
        <f t="shared" ref="BR22:BR34" si="101">IF(K22=0,1,0)</f>
        <v>1</v>
      </c>
      <c r="BS22" s="58">
        <f t="shared" ref="BS22:BS34" si="102">IF(L22=TRUE,1,0)</f>
        <v>0</v>
      </c>
      <c r="BT22" s="58">
        <f t="shared" ref="BT22:BT34" si="103">IF(M22=TRUE,1,0)</f>
        <v>0</v>
      </c>
      <c r="BU22" s="58">
        <f t="shared" ref="BU22:BU34" si="104">IF(N22=TRUE,1,0)</f>
        <v>0</v>
      </c>
      <c r="BV22" s="58">
        <f t="shared" ref="BV22:BV34" si="105">IF(O22=TRUE,1,0)</f>
        <v>0</v>
      </c>
      <c r="BW22" s="58">
        <f t="shared" ref="BW22:BW34" si="106">IF(P22=TRUE,1,0)</f>
        <v>0</v>
      </c>
      <c r="BX22" s="58">
        <f t="shared" ref="BX22:BX34" si="107">IF(Q22=TRUE,1,0)</f>
        <v>0</v>
      </c>
      <c r="BY22" s="58">
        <f t="shared" ref="BY22:BY34" si="108">IF(R22=TRUE,1,0)</f>
        <v>0</v>
      </c>
    </row>
    <row r="23" spans="1:77" s="57" customFormat="1" ht="114" customHeight="1" x14ac:dyDescent="0.35">
      <c r="A23" s="56"/>
      <c r="B23" s="374" t="s">
        <v>68</v>
      </c>
      <c r="C23" s="380" t="s">
        <v>531</v>
      </c>
      <c r="D23" s="176">
        <f>'ODD 3'!D8</f>
        <v>0</v>
      </c>
      <c r="E23" s="264">
        <f>'ODD 3'!E8</f>
        <v>0</v>
      </c>
      <c r="F23" s="282">
        <f>'ODD 3'!F8</f>
        <v>0</v>
      </c>
      <c r="G23" s="177">
        <f>'ODD 3'!G8</f>
        <v>0</v>
      </c>
      <c r="H23" s="300">
        <f>'ODD 3'!H8</f>
        <v>0</v>
      </c>
      <c r="I23" s="178">
        <f>'ODD 3'!I8</f>
        <v>0</v>
      </c>
      <c r="J23" s="136">
        <f t="shared" ref="J23:J34" si="109">S23</f>
        <v>0</v>
      </c>
      <c r="K23" s="137">
        <f t="shared" si="87"/>
        <v>0</v>
      </c>
      <c r="L23" s="137" t="b">
        <f t="shared" ref="L23:L34" si="110">OR(K23=31)</f>
        <v>0</v>
      </c>
      <c r="M23" s="137" t="b">
        <f t="shared" ref="M23:M34" si="111">OR(K23=21,K23=32)</f>
        <v>0</v>
      </c>
      <c r="N23" s="137" t="b">
        <f t="shared" ref="N23:N34" si="112">OR(K23=22,K23=33)</f>
        <v>0</v>
      </c>
      <c r="O23" s="137" t="b">
        <f t="shared" ref="O23:O34" si="113">OR(K23=11,K23=12)</f>
        <v>0</v>
      </c>
      <c r="P23" s="137" t="b">
        <f t="shared" ref="P23:P34" si="114">OR(K23=23,K23=34)</f>
        <v>0</v>
      </c>
      <c r="Q23" s="137" t="b">
        <f t="shared" ref="Q23:Q34" si="115">OR(K23=13,K23=14,K23=24)</f>
        <v>0</v>
      </c>
      <c r="R23" s="137" t="b">
        <f t="shared" ref="R23:R34" si="116">OR(K23=1,K23=2,K23=3,K23=4)</f>
        <v>0</v>
      </c>
      <c r="S23" s="138">
        <f t="shared" si="88"/>
        <v>0</v>
      </c>
      <c r="T23" s="139">
        <f t="shared" si="89"/>
        <v>0</v>
      </c>
      <c r="U23" s="140">
        <f t="shared" si="90"/>
        <v>0</v>
      </c>
      <c r="V23" s="137" t="b">
        <f t="shared" ref="V23:V34" si="117">OR(U23=61,U23=62,U23=63)</f>
        <v>0</v>
      </c>
      <c r="W23" s="137" t="b">
        <f t="shared" ref="W23:W34" si="118">OR(U23=51,U23=52)</f>
        <v>0</v>
      </c>
      <c r="X23" s="137" t="b">
        <f t="shared" ref="X23:X34" si="119">OR(U23=31,U23=41,U23=42,U23=53)</f>
        <v>0</v>
      </c>
      <c r="Y23" s="137" t="b">
        <f t="shared" ref="Y23:Y34" si="120">OR(U23=21,U23=32)</f>
        <v>0</v>
      </c>
      <c r="Z23" s="137" t="b">
        <f t="shared" ref="Z23:Z34" si="121">AND(V23=FALSE,W23=FALSE,X23=FALSE,Y23=FALSE)</f>
        <v>1</v>
      </c>
      <c r="AA23" s="141" t="str">
        <f>IF(COUNTA(E23:F23:H23)&lt;3,"",(IF(V23=TRUE,$V$3,IF(W23=TRUE,$W$3,IF(X23=TRUE,$X$3,IF(Y23=TRUE,$Y$3,"Non"))))))</f>
        <v>Non</v>
      </c>
      <c r="AB23" s="137" t="b">
        <f t="shared" ref="AB23:AB34" si="122">OR(U23=61,U23=62,U23=51,U23=52)</f>
        <v>0</v>
      </c>
      <c r="AC23" s="137" t="b">
        <f t="shared" ref="AC23:AC34" si="123">OR(U23=41,U23=42)</f>
        <v>0</v>
      </c>
      <c r="AD23" s="137" t="b">
        <f t="shared" ref="AD23:AD34" si="124">OR(U23=31,U23=32,U23=63,U23=64,U23=53,U23=54,)</f>
        <v>0</v>
      </c>
      <c r="AE23" s="137" t="b">
        <f t="shared" ref="AE23:AE34" si="125">OR(U23=21,U23=22,)</f>
        <v>0</v>
      </c>
      <c r="AF23" s="137" t="b">
        <f t="shared" ref="AF23:AF34" si="126">OR(U23=11,U23=12,U23=13,U23=23,)</f>
        <v>0</v>
      </c>
      <c r="AG23" s="141" t="str">
        <f>IF(COUNTA(E23:F23:H23)&lt;3,"",(IF(AB23=TRUE,$AB$3,IF(AC23=TRUE,$AC$3,IF(AD23=TRUE,$AD$3,IF(AE23=TRUE,$AE$3,IF(AF23=TRUE,$AF$3,"Aucune")))))))</f>
        <v>Aucune</v>
      </c>
      <c r="AH23" s="180" t="b">
        <f t="shared" si="35"/>
        <v>0</v>
      </c>
      <c r="AI23" s="180" t="b">
        <f t="shared" si="36"/>
        <v>0</v>
      </c>
      <c r="AJ23" s="180" t="b">
        <f t="shared" si="37"/>
        <v>0</v>
      </c>
      <c r="AK23" s="180" t="b">
        <f t="shared" si="38"/>
        <v>0</v>
      </c>
      <c r="AL23" s="180" t="b">
        <f t="shared" si="39"/>
        <v>0</v>
      </c>
      <c r="AM23" s="180" t="b">
        <f t="shared" si="40"/>
        <v>0</v>
      </c>
      <c r="AN23" s="180" t="b">
        <f t="shared" si="41"/>
        <v>0</v>
      </c>
      <c r="AO23" s="180" t="b">
        <f t="shared" si="42"/>
        <v>0</v>
      </c>
      <c r="AP23" s="180" t="b">
        <f t="shared" si="43"/>
        <v>0</v>
      </c>
      <c r="AQ23" s="180" t="b">
        <f t="shared" si="44"/>
        <v>0</v>
      </c>
      <c r="AR23" s="180" t="b">
        <f t="shared" si="45"/>
        <v>0</v>
      </c>
      <c r="AS23" s="180" t="b">
        <f t="shared" si="46"/>
        <v>0</v>
      </c>
      <c r="AT23" s="180" t="b">
        <f t="shared" si="47"/>
        <v>0</v>
      </c>
      <c r="AU23" s="180" t="b">
        <f t="shared" si="48"/>
        <v>0</v>
      </c>
      <c r="AV23" s="180" t="b">
        <f t="shared" si="49"/>
        <v>0</v>
      </c>
      <c r="AW23" s="180" t="b">
        <f t="shared" si="50"/>
        <v>0</v>
      </c>
      <c r="AX23" s="179" t="str">
        <f>IF(COUNTA(E23:F23:H23)&lt;3,"",(IF(AH23=TRUE,AH$3,IF(AI23=TRUE,AI$3,IF(AJ23=TRUE,AJ$3,IF(AK23=TRUE,AK$3,IF(AL23=TRUE,AL$3,IF(AM23=TRUE,AM$3,IF(AN23=TRUE,AN$3,IF(AO23=TRUE,AO$3,IF(AP23=TRUE,AP$3,IF(AQ23=TRUE,AQ$3,IF(AR23=TRUE,AR$3,IF(AS23=TRUE,AS$3,IF(AT23=TRUE,AT$3,IF(AU23=TRUE,AU$3,IF(AV23=TRUE,AV$3,IF(AW23=TRUE,AW$3,"Aucune"))))))))))))))))))</f>
        <v>Aucune</v>
      </c>
      <c r="AY23" s="137" t="b">
        <f t="shared" si="91"/>
        <v>0</v>
      </c>
      <c r="AZ23" s="137" t="b">
        <f t="shared" si="92"/>
        <v>0</v>
      </c>
      <c r="BA23" s="137" t="b">
        <f t="shared" si="93"/>
        <v>0</v>
      </c>
      <c r="BB23" s="141" t="str">
        <f>IF(COUNTA(E23:F23:H23)&lt;3,"",(IF(AY23=TRUE,$AY$3,IF(AZ23=TRUE,$AZ$3,IF(BA23=TRUE,$BA$3,"Aucune action requise")))))</f>
        <v>Aucune action requise</v>
      </c>
      <c r="BC23" s="137" t="b">
        <f t="shared" si="94"/>
        <v>0</v>
      </c>
      <c r="BD23" s="137" t="b">
        <f t="shared" si="95"/>
        <v>0</v>
      </c>
      <c r="BE23" s="137" t="b">
        <f t="shared" si="96"/>
        <v>0</v>
      </c>
      <c r="BF23" s="137" t="b">
        <f t="shared" si="97"/>
        <v>0</v>
      </c>
      <c r="BG23" s="141" t="str">
        <f>IF(COUNTA(E23:F23:H23)&lt;3,"",(IF(BC23=TRUE,$BC$3,IF(BD23=TRUE,$BD$3,IF(BE23=TRUE,$BE$3,IF(BF23=TRUE,$BF$3,"Aucun"))))))</f>
        <v>Aucun</v>
      </c>
      <c r="BH23" s="318">
        <f t="shared" si="98"/>
        <v>0</v>
      </c>
      <c r="BI23" s="318">
        <f>'ODD 3'!AX8</f>
        <v>0</v>
      </c>
      <c r="BJ23" s="309"/>
      <c r="BK23" s="309"/>
      <c r="BL23" s="327">
        <f t="shared" si="99"/>
        <v>0</v>
      </c>
      <c r="BM23" s="327">
        <f t="shared" si="100"/>
        <v>0</v>
      </c>
      <c r="BR23" s="58">
        <f t="shared" si="101"/>
        <v>1</v>
      </c>
      <c r="BS23" s="58">
        <f t="shared" si="102"/>
        <v>0</v>
      </c>
      <c r="BT23" s="58">
        <f t="shared" si="103"/>
        <v>0</v>
      </c>
      <c r="BU23" s="58">
        <f t="shared" si="104"/>
        <v>0</v>
      </c>
      <c r="BV23" s="58">
        <f t="shared" si="105"/>
        <v>0</v>
      </c>
      <c r="BW23" s="58">
        <f t="shared" si="106"/>
        <v>0</v>
      </c>
      <c r="BX23" s="58">
        <f t="shared" si="107"/>
        <v>0</v>
      </c>
      <c r="BY23" s="58">
        <f t="shared" si="108"/>
        <v>0</v>
      </c>
    </row>
    <row r="24" spans="1:77" s="57" customFormat="1" ht="114" customHeight="1" x14ac:dyDescent="0.35">
      <c r="A24" s="56"/>
      <c r="B24" s="374" t="s">
        <v>69</v>
      </c>
      <c r="C24" s="380" t="s">
        <v>532</v>
      </c>
      <c r="D24" s="176">
        <f>'ODD 3'!D9</f>
        <v>0</v>
      </c>
      <c r="E24" s="264">
        <f>'ODD 3'!E9</f>
        <v>0</v>
      </c>
      <c r="F24" s="282">
        <f>'ODD 3'!F9</f>
        <v>0</v>
      </c>
      <c r="G24" s="177">
        <f>'ODD 3'!G9</f>
        <v>0</v>
      </c>
      <c r="H24" s="300">
        <f>'ODD 3'!H9</f>
        <v>0</v>
      </c>
      <c r="I24" s="178">
        <f>'ODD 3'!I9</f>
        <v>0</v>
      </c>
      <c r="J24" s="136">
        <f t="shared" si="109"/>
        <v>0</v>
      </c>
      <c r="K24" s="137">
        <f t="shared" si="87"/>
        <v>0</v>
      </c>
      <c r="L24" s="137" t="b">
        <f t="shared" si="110"/>
        <v>0</v>
      </c>
      <c r="M24" s="137" t="b">
        <f t="shared" si="111"/>
        <v>0</v>
      </c>
      <c r="N24" s="137" t="b">
        <f t="shared" si="112"/>
        <v>0</v>
      </c>
      <c r="O24" s="137" t="b">
        <f t="shared" si="113"/>
        <v>0</v>
      </c>
      <c r="P24" s="137" t="b">
        <f t="shared" si="114"/>
        <v>0</v>
      </c>
      <c r="Q24" s="137" t="b">
        <f t="shared" si="115"/>
        <v>0</v>
      </c>
      <c r="R24" s="137" t="b">
        <f t="shared" si="116"/>
        <v>0</v>
      </c>
      <c r="S24" s="138">
        <f t="shared" si="88"/>
        <v>0</v>
      </c>
      <c r="T24" s="139">
        <f t="shared" si="89"/>
        <v>0</v>
      </c>
      <c r="U24" s="140">
        <f t="shared" si="90"/>
        <v>0</v>
      </c>
      <c r="V24" s="137" t="b">
        <f t="shared" si="117"/>
        <v>0</v>
      </c>
      <c r="W24" s="137" t="b">
        <f t="shared" si="118"/>
        <v>0</v>
      </c>
      <c r="X24" s="137" t="b">
        <f t="shared" si="119"/>
        <v>0</v>
      </c>
      <c r="Y24" s="137" t="b">
        <f t="shared" si="120"/>
        <v>0</v>
      </c>
      <c r="Z24" s="137" t="b">
        <f t="shared" si="121"/>
        <v>1</v>
      </c>
      <c r="AA24" s="141" t="str">
        <f>IF(COUNTA(E24:F24:H24)&lt;3,"",(IF(V24=TRUE,$V$3,IF(W24=TRUE,$W$3,IF(X24=TRUE,$X$3,IF(Y24=TRUE,$Y$3,"Non"))))))</f>
        <v>Non</v>
      </c>
      <c r="AB24" s="137" t="b">
        <f t="shared" si="122"/>
        <v>0</v>
      </c>
      <c r="AC24" s="137" t="b">
        <f t="shared" si="123"/>
        <v>0</v>
      </c>
      <c r="AD24" s="137" t="b">
        <f t="shared" si="124"/>
        <v>0</v>
      </c>
      <c r="AE24" s="137" t="b">
        <f t="shared" si="125"/>
        <v>0</v>
      </c>
      <c r="AF24" s="137" t="b">
        <f t="shared" si="126"/>
        <v>0</v>
      </c>
      <c r="AG24" s="141" t="str">
        <f>IF(COUNTA(E24:F24:H24)&lt;3,"",(IF(AB24=TRUE,$AB$3,IF(AC24=TRUE,$AC$3,IF(AD24=TRUE,$AD$3,IF(AE24=TRUE,$AE$3,IF(AF24=TRUE,$AF$3,"Aucune")))))))</f>
        <v>Aucune</v>
      </c>
      <c r="AH24" s="180" t="b">
        <f t="shared" si="35"/>
        <v>0</v>
      </c>
      <c r="AI24" s="180" t="b">
        <f t="shared" si="36"/>
        <v>0</v>
      </c>
      <c r="AJ24" s="180" t="b">
        <f t="shared" si="37"/>
        <v>0</v>
      </c>
      <c r="AK24" s="180" t="b">
        <f t="shared" si="38"/>
        <v>0</v>
      </c>
      <c r="AL24" s="180" t="b">
        <f t="shared" si="39"/>
        <v>0</v>
      </c>
      <c r="AM24" s="180" t="b">
        <f t="shared" si="40"/>
        <v>0</v>
      </c>
      <c r="AN24" s="180" t="b">
        <f t="shared" si="41"/>
        <v>0</v>
      </c>
      <c r="AO24" s="180" t="b">
        <f t="shared" si="42"/>
        <v>0</v>
      </c>
      <c r="AP24" s="180" t="b">
        <f t="shared" si="43"/>
        <v>0</v>
      </c>
      <c r="AQ24" s="180" t="b">
        <f t="shared" si="44"/>
        <v>0</v>
      </c>
      <c r="AR24" s="180" t="b">
        <f t="shared" si="45"/>
        <v>0</v>
      </c>
      <c r="AS24" s="180" t="b">
        <f t="shared" si="46"/>
        <v>0</v>
      </c>
      <c r="AT24" s="180" t="b">
        <f t="shared" si="47"/>
        <v>0</v>
      </c>
      <c r="AU24" s="180" t="b">
        <f t="shared" si="48"/>
        <v>0</v>
      </c>
      <c r="AV24" s="180" t="b">
        <f t="shared" si="49"/>
        <v>0</v>
      </c>
      <c r="AW24" s="180" t="b">
        <f t="shared" si="50"/>
        <v>0</v>
      </c>
      <c r="AX24" s="179" t="str">
        <f>IF(COUNTA(E24:F24:H24)&lt;3,"",(IF(AH24=TRUE,AH$3,IF(AI24=TRUE,AI$3,IF(AJ24=TRUE,AJ$3,IF(AK24=TRUE,AK$3,IF(AL24=TRUE,AL$3,IF(AM24=TRUE,AM$3,IF(AN24=TRUE,AN$3,IF(AO24=TRUE,AO$3,IF(AP24=TRUE,AP$3,IF(AQ24=TRUE,AQ$3,IF(AR24=TRUE,AR$3,IF(AS24=TRUE,AS$3,IF(AT24=TRUE,AT$3,IF(AU24=TRUE,AU$3,IF(AV24=TRUE,AV$3,IF(AW24=TRUE,AW$3,"Aucune"))))))))))))))))))</f>
        <v>Aucune</v>
      </c>
      <c r="AY24" s="137" t="b">
        <f t="shared" si="91"/>
        <v>0</v>
      </c>
      <c r="AZ24" s="137" t="b">
        <f t="shared" si="92"/>
        <v>0</v>
      </c>
      <c r="BA24" s="137" t="b">
        <f t="shared" si="93"/>
        <v>0</v>
      </c>
      <c r="BB24" s="141" t="str">
        <f>IF(COUNTA(E24:F24:H24)&lt;3,"",(IF(AY24=TRUE,$AY$3,IF(AZ24=TRUE,$AZ$3,IF(BA24=TRUE,$BA$3,"Aucune action requise")))))</f>
        <v>Aucune action requise</v>
      </c>
      <c r="BC24" s="137" t="b">
        <f t="shared" si="94"/>
        <v>0</v>
      </c>
      <c r="BD24" s="137" t="b">
        <f t="shared" si="95"/>
        <v>0</v>
      </c>
      <c r="BE24" s="137" t="b">
        <f t="shared" si="96"/>
        <v>0</v>
      </c>
      <c r="BF24" s="137" t="b">
        <f t="shared" si="97"/>
        <v>0</v>
      </c>
      <c r="BG24" s="141" t="str">
        <f>IF(COUNTA(E24:F24:H24)&lt;3,"",(IF(BC24=TRUE,$BC$3,IF(BD24=TRUE,$BD$3,IF(BE24=TRUE,$BE$3,IF(BF24=TRUE,$BF$3,"Aucun"))))))</f>
        <v>Aucun</v>
      </c>
      <c r="BH24" s="318">
        <f t="shared" si="98"/>
        <v>0</v>
      </c>
      <c r="BI24" s="318">
        <f>'ODD 3'!AX9</f>
        <v>0</v>
      </c>
      <c r="BJ24" s="309"/>
      <c r="BK24" s="309"/>
      <c r="BL24" s="327">
        <f t="shared" si="99"/>
        <v>0</v>
      </c>
      <c r="BM24" s="327">
        <f t="shared" si="100"/>
        <v>0</v>
      </c>
      <c r="BR24" s="58">
        <f t="shared" si="101"/>
        <v>1</v>
      </c>
      <c r="BS24" s="58">
        <f t="shared" si="102"/>
        <v>0</v>
      </c>
      <c r="BT24" s="58">
        <f t="shared" si="103"/>
        <v>0</v>
      </c>
      <c r="BU24" s="58">
        <f t="shared" si="104"/>
        <v>0</v>
      </c>
      <c r="BV24" s="58">
        <f t="shared" si="105"/>
        <v>0</v>
      </c>
      <c r="BW24" s="58">
        <f t="shared" si="106"/>
        <v>0</v>
      </c>
      <c r="BX24" s="58">
        <f t="shared" si="107"/>
        <v>0</v>
      </c>
      <c r="BY24" s="58">
        <f t="shared" si="108"/>
        <v>0</v>
      </c>
    </row>
    <row r="25" spans="1:77" s="57" customFormat="1" ht="114" customHeight="1" x14ac:dyDescent="0.35">
      <c r="A25" s="56"/>
      <c r="B25" s="378" t="s">
        <v>70</v>
      </c>
      <c r="C25" s="384" t="s">
        <v>533</v>
      </c>
      <c r="D25" s="189">
        <f>'ODD 3'!D10</f>
        <v>0</v>
      </c>
      <c r="E25" s="268">
        <f>'ODD 3'!E10</f>
        <v>0</v>
      </c>
      <c r="F25" s="283">
        <f>'ODD 3'!F10</f>
        <v>0</v>
      </c>
      <c r="G25" s="190">
        <f>'ODD 3'!G10</f>
        <v>0</v>
      </c>
      <c r="H25" s="304">
        <f>'ODD 3'!H10</f>
        <v>0</v>
      </c>
      <c r="I25" s="191">
        <f>'ODD 3'!I10</f>
        <v>0</v>
      </c>
      <c r="J25" s="157">
        <f t="shared" si="109"/>
        <v>0</v>
      </c>
      <c r="K25" s="158">
        <f t="shared" si="87"/>
        <v>0</v>
      </c>
      <c r="L25" s="158" t="b">
        <f t="shared" si="110"/>
        <v>0</v>
      </c>
      <c r="M25" s="158" t="b">
        <f t="shared" si="111"/>
        <v>0</v>
      </c>
      <c r="N25" s="158" t="b">
        <f t="shared" si="112"/>
        <v>0</v>
      </c>
      <c r="O25" s="158" t="b">
        <f t="shared" si="113"/>
        <v>0</v>
      </c>
      <c r="P25" s="158" t="b">
        <f t="shared" si="114"/>
        <v>0</v>
      </c>
      <c r="Q25" s="158" t="b">
        <f t="shared" si="115"/>
        <v>0</v>
      </c>
      <c r="R25" s="158" t="b">
        <f t="shared" si="116"/>
        <v>0</v>
      </c>
      <c r="S25" s="159">
        <f t="shared" si="88"/>
        <v>0</v>
      </c>
      <c r="T25" s="160">
        <f t="shared" si="89"/>
        <v>0</v>
      </c>
      <c r="U25" s="161">
        <f t="shared" si="90"/>
        <v>0</v>
      </c>
      <c r="V25" s="158" t="b">
        <f t="shared" si="117"/>
        <v>0</v>
      </c>
      <c r="W25" s="158" t="b">
        <f t="shared" si="118"/>
        <v>0</v>
      </c>
      <c r="X25" s="158" t="b">
        <f t="shared" si="119"/>
        <v>0</v>
      </c>
      <c r="Y25" s="158" t="b">
        <f t="shared" si="120"/>
        <v>0</v>
      </c>
      <c r="Z25" s="158" t="b">
        <f t="shared" si="121"/>
        <v>1</v>
      </c>
      <c r="AA25" s="162" t="str">
        <f>IF(COUNTA(E25:F25:H25)&lt;3,"",(IF(V25=TRUE,$V$3,IF(W25=TRUE,$W$3,IF(X25=TRUE,$X$3,IF(Y25=TRUE,$Y$3,"Non"))))))</f>
        <v>Non</v>
      </c>
      <c r="AB25" s="158" t="b">
        <f t="shared" si="122"/>
        <v>0</v>
      </c>
      <c r="AC25" s="158" t="b">
        <f t="shared" si="123"/>
        <v>0</v>
      </c>
      <c r="AD25" s="158" t="b">
        <f t="shared" si="124"/>
        <v>0</v>
      </c>
      <c r="AE25" s="158" t="b">
        <f t="shared" si="125"/>
        <v>0</v>
      </c>
      <c r="AF25" s="158" t="b">
        <f t="shared" si="126"/>
        <v>0</v>
      </c>
      <c r="AG25" s="162" t="str">
        <f>IF(COUNTA(E25:F25:H25)&lt;3,"",(IF(AB25=TRUE,$AB$3,IF(AC25=TRUE,$AC$3,IF(AD25=TRUE,$AD$3,IF(AE25=TRUE,$AE$3,IF(AF25=TRUE,$AF$3,"Aucune")))))))</f>
        <v>Aucune</v>
      </c>
      <c r="AH25" s="158" t="b">
        <f t="shared" si="35"/>
        <v>0</v>
      </c>
      <c r="AI25" s="158" t="b">
        <f t="shared" si="36"/>
        <v>0</v>
      </c>
      <c r="AJ25" s="158" t="b">
        <f t="shared" si="37"/>
        <v>0</v>
      </c>
      <c r="AK25" s="158" t="b">
        <f t="shared" si="38"/>
        <v>0</v>
      </c>
      <c r="AL25" s="158" t="b">
        <f t="shared" si="39"/>
        <v>0</v>
      </c>
      <c r="AM25" s="158" t="b">
        <f t="shared" si="40"/>
        <v>0</v>
      </c>
      <c r="AN25" s="158" t="b">
        <f t="shared" si="41"/>
        <v>0</v>
      </c>
      <c r="AO25" s="158" t="b">
        <f t="shared" si="42"/>
        <v>0</v>
      </c>
      <c r="AP25" s="158" t="b">
        <f t="shared" si="43"/>
        <v>0</v>
      </c>
      <c r="AQ25" s="158" t="b">
        <f t="shared" si="44"/>
        <v>0</v>
      </c>
      <c r="AR25" s="158" t="b">
        <f t="shared" si="45"/>
        <v>0</v>
      </c>
      <c r="AS25" s="158" t="b">
        <f t="shared" si="46"/>
        <v>0</v>
      </c>
      <c r="AT25" s="158" t="b">
        <f t="shared" si="47"/>
        <v>0</v>
      </c>
      <c r="AU25" s="158" t="b">
        <f t="shared" si="48"/>
        <v>0</v>
      </c>
      <c r="AV25" s="158" t="b">
        <f t="shared" si="49"/>
        <v>0</v>
      </c>
      <c r="AW25" s="158" t="b">
        <f t="shared" si="50"/>
        <v>0</v>
      </c>
      <c r="AX25" s="162" t="str">
        <f>IF(COUNTA(E25:F25:H25)&lt;3,"",(IF(AH25=TRUE,AH$3,IF(AI25=TRUE,AI$3,IF(AJ25=TRUE,AJ$3,IF(AK25=TRUE,AK$3,IF(AL25=TRUE,AL$3,IF(AM25=TRUE,AM$3,IF(AN25=TRUE,AN$3,IF(AO25=TRUE,AO$3,IF(AP25=TRUE,AP$3,IF(AQ25=TRUE,AQ$3,IF(AR25=TRUE,AR$3,IF(AS25=TRUE,AS$3,IF(AT25=TRUE,AT$3,IF(AU25=TRUE,AU$3,IF(AV25=TRUE,AV$3,IF(AW25=TRUE,AW$3,"Aucune"))))))))))))))))))</f>
        <v>Aucune</v>
      </c>
      <c r="AY25" s="158" t="b">
        <f t="shared" si="91"/>
        <v>0</v>
      </c>
      <c r="AZ25" s="158" t="b">
        <f t="shared" si="92"/>
        <v>0</v>
      </c>
      <c r="BA25" s="158" t="b">
        <f t="shared" si="93"/>
        <v>0</v>
      </c>
      <c r="BB25" s="162" t="str">
        <f>IF(COUNTA(E25:F25:H25)&lt;3,"",(IF(AY25=TRUE,$AY$3,IF(AZ25=TRUE,$AZ$3,IF(BA25=TRUE,$BA$3,"Aucune action requise")))))</f>
        <v>Aucune action requise</v>
      </c>
      <c r="BC25" s="158" t="b">
        <f t="shared" si="94"/>
        <v>0</v>
      </c>
      <c r="BD25" s="158" t="b">
        <f t="shared" si="95"/>
        <v>0</v>
      </c>
      <c r="BE25" s="158" t="b">
        <f t="shared" si="96"/>
        <v>0</v>
      </c>
      <c r="BF25" s="158" t="b">
        <f t="shared" si="97"/>
        <v>0</v>
      </c>
      <c r="BG25" s="162" t="str">
        <f>IF(COUNTA(E25:F25:H25)&lt;3,"",(IF(BC25=TRUE,$BC$3,IF(BD25=TRUE,$BD$3,IF(BE25=TRUE,$BE$3,IF(BF25=TRUE,$BF$3,"Aucun"))))))</f>
        <v>Aucun</v>
      </c>
      <c r="BH25" s="322">
        <f t="shared" si="98"/>
        <v>0</v>
      </c>
      <c r="BI25" s="322">
        <f>'ODD 3'!AX10</f>
        <v>0</v>
      </c>
      <c r="BJ25" s="313"/>
      <c r="BK25" s="313"/>
      <c r="BL25" s="330">
        <f t="shared" si="99"/>
        <v>0</v>
      </c>
      <c r="BM25" s="330">
        <f t="shared" si="100"/>
        <v>0</v>
      </c>
      <c r="BR25" s="58">
        <f t="shared" si="101"/>
        <v>1</v>
      </c>
      <c r="BS25" s="58">
        <f t="shared" si="102"/>
        <v>0</v>
      </c>
      <c r="BT25" s="58">
        <f t="shared" si="103"/>
        <v>0</v>
      </c>
      <c r="BU25" s="58">
        <f t="shared" si="104"/>
        <v>0</v>
      </c>
      <c r="BV25" s="58">
        <f t="shared" si="105"/>
        <v>0</v>
      </c>
      <c r="BW25" s="58">
        <f t="shared" si="106"/>
        <v>0</v>
      </c>
      <c r="BX25" s="58">
        <f t="shared" si="107"/>
        <v>0</v>
      </c>
      <c r="BY25" s="58">
        <f t="shared" si="108"/>
        <v>0</v>
      </c>
    </row>
    <row r="26" spans="1:77" s="57" customFormat="1" ht="114" customHeight="1" x14ac:dyDescent="0.35">
      <c r="A26" s="56"/>
      <c r="B26" s="378" t="s">
        <v>71</v>
      </c>
      <c r="C26" s="384" t="s">
        <v>534</v>
      </c>
      <c r="D26" s="189">
        <f>'ODD 3'!D11</f>
        <v>0</v>
      </c>
      <c r="E26" s="268">
        <f>'ODD 3'!E11</f>
        <v>0</v>
      </c>
      <c r="F26" s="283">
        <f>'ODD 3'!F11</f>
        <v>0</v>
      </c>
      <c r="G26" s="190">
        <f>'ODD 3'!G11</f>
        <v>0</v>
      </c>
      <c r="H26" s="304">
        <f>'ODD 3'!H11</f>
        <v>0</v>
      </c>
      <c r="I26" s="191">
        <f>'ODD 3'!I11</f>
        <v>0</v>
      </c>
      <c r="J26" s="157">
        <f t="shared" si="109"/>
        <v>0</v>
      </c>
      <c r="K26" s="158">
        <f t="shared" si="87"/>
        <v>0</v>
      </c>
      <c r="L26" s="158" t="b">
        <f t="shared" si="110"/>
        <v>0</v>
      </c>
      <c r="M26" s="158" t="b">
        <f t="shared" si="111"/>
        <v>0</v>
      </c>
      <c r="N26" s="158" t="b">
        <f t="shared" si="112"/>
        <v>0</v>
      </c>
      <c r="O26" s="158" t="b">
        <f t="shared" si="113"/>
        <v>0</v>
      </c>
      <c r="P26" s="158" t="b">
        <f t="shared" si="114"/>
        <v>0</v>
      </c>
      <c r="Q26" s="158" t="b">
        <f t="shared" si="115"/>
        <v>0</v>
      </c>
      <c r="R26" s="158" t="b">
        <f t="shared" si="116"/>
        <v>0</v>
      </c>
      <c r="S26" s="159">
        <f t="shared" si="88"/>
        <v>0</v>
      </c>
      <c r="T26" s="160">
        <f t="shared" si="89"/>
        <v>0</v>
      </c>
      <c r="U26" s="161">
        <f t="shared" si="90"/>
        <v>0</v>
      </c>
      <c r="V26" s="158" t="b">
        <f t="shared" si="117"/>
        <v>0</v>
      </c>
      <c r="W26" s="158" t="b">
        <f t="shared" si="118"/>
        <v>0</v>
      </c>
      <c r="X26" s="158" t="b">
        <f t="shared" si="119"/>
        <v>0</v>
      </c>
      <c r="Y26" s="158" t="b">
        <f t="shared" si="120"/>
        <v>0</v>
      </c>
      <c r="Z26" s="158" t="b">
        <f t="shared" si="121"/>
        <v>1</v>
      </c>
      <c r="AA26" s="162" t="str">
        <f>IF(COUNTA(E26:F26:H26)&lt;3,"",(IF(V26=TRUE,$V$3,IF(W26=TRUE,$W$3,IF(X26=TRUE,$X$3,IF(Y26=TRUE,$Y$3,"Non"))))))</f>
        <v>Non</v>
      </c>
      <c r="AB26" s="158" t="b">
        <f t="shared" si="122"/>
        <v>0</v>
      </c>
      <c r="AC26" s="158" t="b">
        <f t="shared" si="123"/>
        <v>0</v>
      </c>
      <c r="AD26" s="158" t="b">
        <f t="shared" si="124"/>
        <v>0</v>
      </c>
      <c r="AE26" s="158" t="b">
        <f t="shared" si="125"/>
        <v>0</v>
      </c>
      <c r="AF26" s="158" t="b">
        <f t="shared" si="126"/>
        <v>0</v>
      </c>
      <c r="AG26" s="162" t="str">
        <f>IF(COUNTA(E26:F26:H26)&lt;3,"",(IF(AB26=TRUE,$AB$3,IF(AC26=TRUE,$AC$3,IF(AD26=TRUE,$AD$3,IF(AE26=TRUE,$AE$3,IF(AF26=TRUE,$AF$3,"Aucune")))))))</f>
        <v>Aucune</v>
      </c>
      <c r="AH26" s="158" t="b">
        <f t="shared" si="35"/>
        <v>0</v>
      </c>
      <c r="AI26" s="158" t="b">
        <f t="shared" si="36"/>
        <v>0</v>
      </c>
      <c r="AJ26" s="158" t="b">
        <f t="shared" si="37"/>
        <v>0</v>
      </c>
      <c r="AK26" s="158" t="b">
        <f t="shared" si="38"/>
        <v>0</v>
      </c>
      <c r="AL26" s="158" t="b">
        <f t="shared" si="39"/>
        <v>0</v>
      </c>
      <c r="AM26" s="158" t="b">
        <f t="shared" si="40"/>
        <v>0</v>
      </c>
      <c r="AN26" s="158" t="b">
        <f t="shared" si="41"/>
        <v>0</v>
      </c>
      <c r="AO26" s="158" t="b">
        <f t="shared" si="42"/>
        <v>0</v>
      </c>
      <c r="AP26" s="158" t="b">
        <f t="shared" si="43"/>
        <v>0</v>
      </c>
      <c r="AQ26" s="158" t="b">
        <f t="shared" si="44"/>
        <v>0</v>
      </c>
      <c r="AR26" s="158" t="b">
        <f t="shared" si="45"/>
        <v>0</v>
      </c>
      <c r="AS26" s="158" t="b">
        <f t="shared" si="46"/>
        <v>0</v>
      </c>
      <c r="AT26" s="158" t="b">
        <f t="shared" si="47"/>
        <v>0</v>
      </c>
      <c r="AU26" s="158" t="b">
        <f t="shared" si="48"/>
        <v>0</v>
      </c>
      <c r="AV26" s="158" t="b">
        <f t="shared" si="49"/>
        <v>0</v>
      </c>
      <c r="AW26" s="158" t="b">
        <f t="shared" si="50"/>
        <v>0</v>
      </c>
      <c r="AX26" s="162" t="str">
        <f>IF(COUNTA(E26:F26:H26)&lt;3,"",(IF(AH26=TRUE,AH$3,IF(AI26=TRUE,AI$3,IF(AJ26=TRUE,AJ$3,IF(AK26=TRUE,AK$3,IF(AL26=TRUE,AL$3,IF(AM26=TRUE,AM$3,IF(AN26=TRUE,AN$3,IF(AO26=TRUE,AO$3,IF(AP26=TRUE,AP$3,IF(AQ26=TRUE,AQ$3,IF(AR26=TRUE,AR$3,IF(AS26=TRUE,AS$3,IF(AT26=TRUE,AT$3,IF(AU26=TRUE,AU$3,IF(AV26=TRUE,AV$3,IF(AW26=TRUE,AW$3,"Aucune"))))))))))))))))))</f>
        <v>Aucune</v>
      </c>
      <c r="AY26" s="158" t="b">
        <f t="shared" si="91"/>
        <v>0</v>
      </c>
      <c r="AZ26" s="158" t="b">
        <f t="shared" si="92"/>
        <v>0</v>
      </c>
      <c r="BA26" s="158" t="b">
        <f t="shared" si="93"/>
        <v>0</v>
      </c>
      <c r="BB26" s="162" t="str">
        <f>IF(COUNTA(E26:F26:H26)&lt;3,"",(IF(AY26=TRUE,$AY$3,IF(AZ26=TRUE,$AZ$3,IF(BA26=TRUE,$BA$3,"Aucune action requise")))))</f>
        <v>Aucune action requise</v>
      </c>
      <c r="BC26" s="158" t="b">
        <f t="shared" si="94"/>
        <v>0</v>
      </c>
      <c r="BD26" s="158" t="b">
        <f t="shared" si="95"/>
        <v>0</v>
      </c>
      <c r="BE26" s="158" t="b">
        <f t="shared" si="96"/>
        <v>0</v>
      </c>
      <c r="BF26" s="158" t="b">
        <f t="shared" si="97"/>
        <v>0</v>
      </c>
      <c r="BG26" s="162" t="str">
        <f>IF(COUNTA(E26:F26:H26)&lt;3,"",(IF(BC26=TRUE,$BC$3,IF(BD26=TRUE,$BD$3,IF(BE26=TRUE,$BE$3,IF(BF26=TRUE,$BF$3,"Aucun"))))))</f>
        <v>Aucun</v>
      </c>
      <c r="BH26" s="322">
        <f t="shared" si="98"/>
        <v>0</v>
      </c>
      <c r="BI26" s="322">
        <f>'ODD 3'!AX11</f>
        <v>0</v>
      </c>
      <c r="BJ26" s="313"/>
      <c r="BK26" s="313"/>
      <c r="BL26" s="330">
        <f t="shared" si="99"/>
        <v>0</v>
      </c>
      <c r="BM26" s="330">
        <f t="shared" si="100"/>
        <v>0</v>
      </c>
      <c r="BR26" s="58">
        <f t="shared" si="101"/>
        <v>1</v>
      </c>
      <c r="BS26" s="58">
        <f t="shared" si="102"/>
        <v>0</v>
      </c>
      <c r="BT26" s="58">
        <f t="shared" si="103"/>
        <v>0</v>
      </c>
      <c r="BU26" s="58">
        <f t="shared" si="104"/>
        <v>0</v>
      </c>
      <c r="BV26" s="58">
        <f t="shared" si="105"/>
        <v>0</v>
      </c>
      <c r="BW26" s="58">
        <f t="shared" si="106"/>
        <v>0</v>
      </c>
      <c r="BX26" s="58">
        <f t="shared" si="107"/>
        <v>0</v>
      </c>
      <c r="BY26" s="58">
        <f t="shared" si="108"/>
        <v>0</v>
      </c>
    </row>
    <row r="27" spans="1:77" s="57" customFormat="1" ht="114" customHeight="1" x14ac:dyDescent="0.35">
      <c r="A27" s="56"/>
      <c r="B27" s="374" t="s">
        <v>72</v>
      </c>
      <c r="C27" s="380" t="s">
        <v>535</v>
      </c>
      <c r="D27" s="186">
        <f>'ODD 3'!D12</f>
        <v>0</v>
      </c>
      <c r="E27" s="270">
        <f>'ODD 3'!E12</f>
        <v>0</v>
      </c>
      <c r="F27" s="289">
        <f>'ODD 3'!F12</f>
        <v>0</v>
      </c>
      <c r="G27" s="187">
        <f>'ODD 3'!G12</f>
        <v>0</v>
      </c>
      <c r="H27" s="306">
        <f>'ODD 3'!H12</f>
        <v>0</v>
      </c>
      <c r="I27" s="188">
        <f>'ODD 3'!I12</f>
        <v>0</v>
      </c>
      <c r="J27" s="150">
        <f t="shared" si="109"/>
        <v>0</v>
      </c>
      <c r="K27" s="151">
        <f t="shared" si="87"/>
        <v>0</v>
      </c>
      <c r="L27" s="151" t="b">
        <f t="shared" si="110"/>
        <v>0</v>
      </c>
      <c r="M27" s="151" t="b">
        <f t="shared" si="111"/>
        <v>0</v>
      </c>
      <c r="N27" s="151" t="b">
        <f t="shared" si="112"/>
        <v>0</v>
      </c>
      <c r="O27" s="151" t="b">
        <f t="shared" si="113"/>
        <v>0</v>
      </c>
      <c r="P27" s="151" t="b">
        <f t="shared" si="114"/>
        <v>0</v>
      </c>
      <c r="Q27" s="151" t="b">
        <f t="shared" si="115"/>
        <v>0</v>
      </c>
      <c r="R27" s="151" t="b">
        <f t="shared" si="116"/>
        <v>0</v>
      </c>
      <c r="S27" s="152">
        <f t="shared" si="88"/>
        <v>0</v>
      </c>
      <c r="T27" s="153">
        <f t="shared" si="89"/>
        <v>0</v>
      </c>
      <c r="U27" s="154">
        <f t="shared" si="90"/>
        <v>0</v>
      </c>
      <c r="V27" s="151" t="b">
        <f t="shared" si="117"/>
        <v>0</v>
      </c>
      <c r="W27" s="151" t="b">
        <f t="shared" si="118"/>
        <v>0</v>
      </c>
      <c r="X27" s="151" t="b">
        <f t="shared" si="119"/>
        <v>0</v>
      </c>
      <c r="Y27" s="151" t="b">
        <f t="shared" si="120"/>
        <v>0</v>
      </c>
      <c r="Z27" s="151" t="b">
        <f t="shared" si="121"/>
        <v>1</v>
      </c>
      <c r="AA27" s="155" t="str">
        <f>IF(COUNTA(E27:F27:H27)&lt;3,"",(IF(V27=TRUE,$V$3,IF(W27=TRUE,$W$3,IF(X27=TRUE,$X$3,IF(Y27=TRUE,$Y$3,"Non"))))))</f>
        <v>Non</v>
      </c>
      <c r="AB27" s="151" t="b">
        <f t="shared" si="122"/>
        <v>0</v>
      </c>
      <c r="AC27" s="151" t="b">
        <f t="shared" si="123"/>
        <v>0</v>
      </c>
      <c r="AD27" s="151" t="b">
        <f t="shared" si="124"/>
        <v>0</v>
      </c>
      <c r="AE27" s="151" t="b">
        <f t="shared" si="125"/>
        <v>0</v>
      </c>
      <c r="AF27" s="151" t="b">
        <f t="shared" si="126"/>
        <v>0</v>
      </c>
      <c r="AG27" s="155" t="str">
        <f>IF(COUNTA(E27:F27:H27)&lt;3,"",(IF(AB27=TRUE,$AB$3,IF(AC27=TRUE,$AC$3,IF(AD27=TRUE,$AD$3,IF(AE27=TRUE,$AE$3,IF(AF27=TRUE,$AF$3,"Aucune")))))))</f>
        <v>Aucune</v>
      </c>
      <c r="AH27" s="180" t="b">
        <f t="shared" si="35"/>
        <v>0</v>
      </c>
      <c r="AI27" s="180" t="b">
        <f t="shared" si="36"/>
        <v>0</v>
      </c>
      <c r="AJ27" s="180" t="b">
        <f t="shared" si="37"/>
        <v>0</v>
      </c>
      <c r="AK27" s="180" t="b">
        <f t="shared" si="38"/>
        <v>0</v>
      </c>
      <c r="AL27" s="180" t="b">
        <f t="shared" si="39"/>
        <v>0</v>
      </c>
      <c r="AM27" s="180" t="b">
        <f t="shared" si="40"/>
        <v>0</v>
      </c>
      <c r="AN27" s="180" t="b">
        <f t="shared" si="41"/>
        <v>0</v>
      </c>
      <c r="AO27" s="180" t="b">
        <f t="shared" si="42"/>
        <v>0</v>
      </c>
      <c r="AP27" s="180" t="b">
        <f t="shared" si="43"/>
        <v>0</v>
      </c>
      <c r="AQ27" s="180" t="b">
        <f t="shared" si="44"/>
        <v>0</v>
      </c>
      <c r="AR27" s="180" t="b">
        <f t="shared" si="45"/>
        <v>0</v>
      </c>
      <c r="AS27" s="180" t="b">
        <f t="shared" si="46"/>
        <v>0</v>
      </c>
      <c r="AT27" s="180" t="b">
        <f t="shared" si="47"/>
        <v>0</v>
      </c>
      <c r="AU27" s="180" t="b">
        <f t="shared" si="48"/>
        <v>0</v>
      </c>
      <c r="AV27" s="180" t="b">
        <f t="shared" si="49"/>
        <v>0</v>
      </c>
      <c r="AW27" s="180" t="b">
        <f t="shared" si="50"/>
        <v>0</v>
      </c>
      <c r="AX27" s="179" t="str">
        <f>IF(COUNTA(E27:F27:H27)&lt;3,"",(IF(AH27=TRUE,AH$3,IF(AI27=TRUE,AI$3,IF(AJ27=TRUE,AJ$3,IF(AK27=TRUE,AK$3,IF(AL27=TRUE,AL$3,IF(AM27=TRUE,AM$3,IF(AN27=TRUE,AN$3,IF(AO27=TRUE,AO$3,IF(AP27=TRUE,AP$3,IF(AQ27=TRUE,AQ$3,IF(AR27=TRUE,AR$3,IF(AS27=TRUE,AS$3,IF(AT27=TRUE,AT$3,IF(AU27=TRUE,AU$3,IF(AV27=TRUE,AV$3,IF(AW27=TRUE,AW$3,"Aucune"))))))))))))))))))</f>
        <v>Aucune</v>
      </c>
      <c r="AY27" s="151" t="b">
        <f t="shared" si="91"/>
        <v>0</v>
      </c>
      <c r="AZ27" s="151" t="b">
        <f t="shared" si="92"/>
        <v>0</v>
      </c>
      <c r="BA27" s="151" t="b">
        <f t="shared" si="93"/>
        <v>0</v>
      </c>
      <c r="BB27" s="155" t="str">
        <f>IF(COUNTA(E27:F27:H27)&lt;3,"",(IF(AY27=TRUE,$AY$3,IF(AZ27=TRUE,$AZ$3,IF(BA27=TRUE,$BA$3,"Aucune action requise")))))</f>
        <v>Aucune action requise</v>
      </c>
      <c r="BC27" s="151" t="b">
        <f t="shared" si="94"/>
        <v>0</v>
      </c>
      <c r="BD27" s="151" t="b">
        <f t="shared" si="95"/>
        <v>0</v>
      </c>
      <c r="BE27" s="151" t="b">
        <f t="shared" si="96"/>
        <v>0</v>
      </c>
      <c r="BF27" s="151" t="b">
        <f t="shared" si="97"/>
        <v>0</v>
      </c>
      <c r="BG27" s="155" t="str">
        <f>IF(COUNTA(E27:F27:H27)&lt;3,"",(IF(BC27=TRUE,$BC$3,IF(BD27=TRUE,$BD$3,IF(BE27=TRUE,$BE$3,IF(BF27=TRUE,$BF$3,"Aucun"))))))</f>
        <v>Aucun</v>
      </c>
      <c r="BH27" s="324">
        <f t="shared" si="98"/>
        <v>0</v>
      </c>
      <c r="BI27" s="324">
        <f>'ODD 3'!AX12</f>
        <v>0</v>
      </c>
      <c r="BJ27" s="315"/>
      <c r="BK27" s="315"/>
      <c r="BL27" s="332">
        <f t="shared" si="99"/>
        <v>0</v>
      </c>
      <c r="BM27" s="332">
        <f t="shared" si="100"/>
        <v>0</v>
      </c>
      <c r="BR27" s="58">
        <f t="shared" si="101"/>
        <v>1</v>
      </c>
      <c r="BS27" s="58">
        <f t="shared" si="102"/>
        <v>0</v>
      </c>
      <c r="BT27" s="58">
        <f t="shared" si="103"/>
        <v>0</v>
      </c>
      <c r="BU27" s="58">
        <f t="shared" si="104"/>
        <v>0</v>
      </c>
      <c r="BV27" s="58">
        <f t="shared" si="105"/>
        <v>0</v>
      </c>
      <c r="BW27" s="58">
        <f t="shared" si="106"/>
        <v>0</v>
      </c>
      <c r="BX27" s="58">
        <f t="shared" si="107"/>
        <v>0</v>
      </c>
      <c r="BY27" s="58">
        <f t="shared" si="108"/>
        <v>0</v>
      </c>
    </row>
    <row r="28" spans="1:77" s="57" customFormat="1" ht="114" customHeight="1" x14ac:dyDescent="0.35">
      <c r="A28" s="56"/>
      <c r="B28" s="374" t="s">
        <v>73</v>
      </c>
      <c r="C28" s="380" t="s">
        <v>536</v>
      </c>
      <c r="D28" s="186">
        <f>'ODD 3'!D13</f>
        <v>0</v>
      </c>
      <c r="E28" s="270">
        <f>'ODD 3'!E13</f>
        <v>0</v>
      </c>
      <c r="F28" s="289">
        <f>'ODD 3'!F13</f>
        <v>0</v>
      </c>
      <c r="G28" s="187">
        <f>'ODD 3'!G13</f>
        <v>0</v>
      </c>
      <c r="H28" s="306">
        <f>'ODD 3'!H13</f>
        <v>0</v>
      </c>
      <c r="I28" s="188">
        <f>'ODD 3'!I13</f>
        <v>0</v>
      </c>
      <c r="J28" s="150">
        <f t="shared" si="109"/>
        <v>0</v>
      </c>
      <c r="K28" s="151">
        <f t="shared" si="87"/>
        <v>0</v>
      </c>
      <c r="L28" s="151" t="b">
        <f t="shared" si="110"/>
        <v>0</v>
      </c>
      <c r="M28" s="151" t="b">
        <f t="shared" si="111"/>
        <v>0</v>
      </c>
      <c r="N28" s="151" t="b">
        <f t="shared" si="112"/>
        <v>0</v>
      </c>
      <c r="O28" s="151" t="b">
        <f t="shared" si="113"/>
        <v>0</v>
      </c>
      <c r="P28" s="151" t="b">
        <f t="shared" si="114"/>
        <v>0</v>
      </c>
      <c r="Q28" s="151" t="b">
        <f t="shared" si="115"/>
        <v>0</v>
      </c>
      <c r="R28" s="151" t="b">
        <f t="shared" si="116"/>
        <v>0</v>
      </c>
      <c r="S28" s="152">
        <f t="shared" si="88"/>
        <v>0</v>
      </c>
      <c r="T28" s="153">
        <f t="shared" si="89"/>
        <v>0</v>
      </c>
      <c r="U28" s="154">
        <f t="shared" si="90"/>
        <v>0</v>
      </c>
      <c r="V28" s="151" t="b">
        <f t="shared" si="117"/>
        <v>0</v>
      </c>
      <c r="W28" s="151" t="b">
        <f t="shared" si="118"/>
        <v>0</v>
      </c>
      <c r="X28" s="151" t="b">
        <f t="shared" si="119"/>
        <v>0</v>
      </c>
      <c r="Y28" s="151" t="b">
        <f t="shared" si="120"/>
        <v>0</v>
      </c>
      <c r="Z28" s="151" t="b">
        <f t="shared" si="121"/>
        <v>1</v>
      </c>
      <c r="AA28" s="155" t="str">
        <f>IF(COUNTA(E28:F28:H28)&lt;3,"",(IF(V28=TRUE,$V$3,IF(W28=TRUE,$W$3,IF(X28=TRUE,$X$3,IF(Y28=TRUE,$Y$3,"Non"))))))</f>
        <v>Non</v>
      </c>
      <c r="AB28" s="151" t="b">
        <f t="shared" si="122"/>
        <v>0</v>
      </c>
      <c r="AC28" s="151" t="b">
        <f t="shared" si="123"/>
        <v>0</v>
      </c>
      <c r="AD28" s="151" t="b">
        <f t="shared" si="124"/>
        <v>0</v>
      </c>
      <c r="AE28" s="151" t="b">
        <f t="shared" si="125"/>
        <v>0</v>
      </c>
      <c r="AF28" s="151" t="b">
        <f t="shared" si="126"/>
        <v>0</v>
      </c>
      <c r="AG28" s="155" t="str">
        <f>IF(COUNTA(E28:F28:H28)&lt;3,"",(IF(AB28=TRUE,$AB$3,IF(AC28=TRUE,$AC$3,IF(AD28=TRUE,$AD$3,IF(AE28=TRUE,$AE$3,IF(AF28=TRUE,$AF$3,"Aucune")))))))</f>
        <v>Aucune</v>
      </c>
      <c r="AH28" s="180" t="b">
        <f t="shared" si="35"/>
        <v>0</v>
      </c>
      <c r="AI28" s="180" t="b">
        <f t="shared" si="36"/>
        <v>0</v>
      </c>
      <c r="AJ28" s="180" t="b">
        <f t="shared" si="37"/>
        <v>0</v>
      </c>
      <c r="AK28" s="180" t="b">
        <f t="shared" si="38"/>
        <v>0</v>
      </c>
      <c r="AL28" s="180" t="b">
        <f t="shared" si="39"/>
        <v>0</v>
      </c>
      <c r="AM28" s="180" t="b">
        <f t="shared" si="40"/>
        <v>0</v>
      </c>
      <c r="AN28" s="180" t="b">
        <f t="shared" si="41"/>
        <v>0</v>
      </c>
      <c r="AO28" s="180" t="b">
        <f t="shared" si="42"/>
        <v>0</v>
      </c>
      <c r="AP28" s="180" t="b">
        <f t="shared" si="43"/>
        <v>0</v>
      </c>
      <c r="AQ28" s="180" t="b">
        <f t="shared" si="44"/>
        <v>0</v>
      </c>
      <c r="AR28" s="180" t="b">
        <f t="shared" si="45"/>
        <v>0</v>
      </c>
      <c r="AS28" s="180" t="b">
        <f t="shared" si="46"/>
        <v>0</v>
      </c>
      <c r="AT28" s="180" t="b">
        <f t="shared" si="47"/>
        <v>0</v>
      </c>
      <c r="AU28" s="180" t="b">
        <f t="shared" si="48"/>
        <v>0</v>
      </c>
      <c r="AV28" s="180" t="b">
        <f t="shared" si="49"/>
        <v>0</v>
      </c>
      <c r="AW28" s="180" t="b">
        <f t="shared" si="50"/>
        <v>0</v>
      </c>
      <c r="AX28" s="179" t="str">
        <f>IF(COUNTA(E28:F28:H28)&lt;3,"",(IF(AH28=TRUE,AH$3,IF(AI28=TRUE,AI$3,IF(AJ28=TRUE,AJ$3,IF(AK28=TRUE,AK$3,IF(AL28=TRUE,AL$3,IF(AM28=TRUE,AM$3,IF(AN28=TRUE,AN$3,IF(AO28=TRUE,AO$3,IF(AP28=TRUE,AP$3,IF(AQ28=TRUE,AQ$3,IF(AR28=TRUE,AR$3,IF(AS28=TRUE,AS$3,IF(AT28=TRUE,AT$3,IF(AU28=TRUE,AU$3,IF(AV28=TRUE,AV$3,IF(AW28=TRUE,AW$3,"Aucune"))))))))))))))))))</f>
        <v>Aucune</v>
      </c>
      <c r="AY28" s="151" t="b">
        <f t="shared" si="91"/>
        <v>0</v>
      </c>
      <c r="AZ28" s="151" t="b">
        <f t="shared" si="92"/>
        <v>0</v>
      </c>
      <c r="BA28" s="151" t="b">
        <f t="shared" si="93"/>
        <v>0</v>
      </c>
      <c r="BB28" s="155" t="str">
        <f>IF(COUNTA(E28:F28:H28)&lt;3,"",(IF(AY28=TRUE,$AY$3,IF(AZ28=TRUE,$AZ$3,IF(BA28=TRUE,$BA$3,"Aucune action requise")))))</f>
        <v>Aucune action requise</v>
      </c>
      <c r="BC28" s="151" t="b">
        <f t="shared" si="94"/>
        <v>0</v>
      </c>
      <c r="BD28" s="151" t="b">
        <f t="shared" si="95"/>
        <v>0</v>
      </c>
      <c r="BE28" s="151" t="b">
        <f t="shared" si="96"/>
        <v>0</v>
      </c>
      <c r="BF28" s="151" t="b">
        <f t="shared" si="97"/>
        <v>0</v>
      </c>
      <c r="BG28" s="155" t="str">
        <f>IF(COUNTA(E28:F28:H28)&lt;3,"",(IF(BC28=TRUE,$BC$3,IF(BD28=TRUE,$BD$3,IF(BE28=TRUE,$BE$3,IF(BF28=TRUE,$BF$3,"Aucun"))))))</f>
        <v>Aucun</v>
      </c>
      <c r="BH28" s="324">
        <f t="shared" si="98"/>
        <v>0</v>
      </c>
      <c r="BI28" s="324">
        <f>'ODD 3'!AX13</f>
        <v>0</v>
      </c>
      <c r="BJ28" s="315"/>
      <c r="BK28" s="315"/>
      <c r="BL28" s="332">
        <f t="shared" si="99"/>
        <v>0</v>
      </c>
      <c r="BM28" s="332">
        <f t="shared" si="100"/>
        <v>0</v>
      </c>
      <c r="BR28" s="58">
        <f t="shared" si="101"/>
        <v>1</v>
      </c>
      <c r="BS28" s="58">
        <f t="shared" si="102"/>
        <v>0</v>
      </c>
      <c r="BT28" s="58">
        <f t="shared" si="103"/>
        <v>0</v>
      </c>
      <c r="BU28" s="58">
        <f t="shared" si="104"/>
        <v>0</v>
      </c>
      <c r="BV28" s="58">
        <f t="shared" si="105"/>
        <v>0</v>
      </c>
      <c r="BW28" s="58">
        <f t="shared" si="106"/>
        <v>0</v>
      </c>
      <c r="BX28" s="58">
        <f t="shared" si="107"/>
        <v>0</v>
      </c>
      <c r="BY28" s="58">
        <f t="shared" si="108"/>
        <v>0</v>
      </c>
    </row>
    <row r="29" spans="1:77" s="57" customFormat="1" ht="114" customHeight="1" x14ac:dyDescent="0.35">
      <c r="A29" s="56"/>
      <c r="B29" s="378" t="s">
        <v>74</v>
      </c>
      <c r="C29" s="386" t="s">
        <v>537</v>
      </c>
      <c r="D29" s="189">
        <f>'ODD 3'!D14</f>
        <v>0</v>
      </c>
      <c r="E29" s="268">
        <f>'ODD 3'!E14</f>
        <v>0</v>
      </c>
      <c r="F29" s="283">
        <f>'ODD 3'!F14</f>
        <v>0</v>
      </c>
      <c r="G29" s="190">
        <f>'ODD 3'!G14</f>
        <v>0</v>
      </c>
      <c r="H29" s="304">
        <f>'ODD 3'!H14</f>
        <v>0</v>
      </c>
      <c r="I29" s="191">
        <f>'ODD 3'!I14</f>
        <v>0</v>
      </c>
      <c r="J29" s="157">
        <f t="shared" si="109"/>
        <v>0</v>
      </c>
      <c r="K29" s="158">
        <f t="shared" si="87"/>
        <v>0</v>
      </c>
      <c r="L29" s="158" t="b">
        <f t="shared" si="110"/>
        <v>0</v>
      </c>
      <c r="M29" s="158" t="b">
        <f t="shared" si="111"/>
        <v>0</v>
      </c>
      <c r="N29" s="158" t="b">
        <f t="shared" si="112"/>
        <v>0</v>
      </c>
      <c r="O29" s="158" t="b">
        <f t="shared" si="113"/>
        <v>0</v>
      </c>
      <c r="P29" s="158" t="b">
        <f t="shared" si="114"/>
        <v>0</v>
      </c>
      <c r="Q29" s="158" t="b">
        <f t="shared" si="115"/>
        <v>0</v>
      </c>
      <c r="R29" s="158" t="b">
        <f t="shared" si="116"/>
        <v>0</v>
      </c>
      <c r="S29" s="159">
        <f t="shared" si="88"/>
        <v>0</v>
      </c>
      <c r="T29" s="160">
        <f t="shared" si="89"/>
        <v>0</v>
      </c>
      <c r="U29" s="161">
        <f t="shared" si="90"/>
        <v>0</v>
      </c>
      <c r="V29" s="158" t="b">
        <f t="shared" si="117"/>
        <v>0</v>
      </c>
      <c r="W29" s="158" t="b">
        <f t="shared" si="118"/>
        <v>0</v>
      </c>
      <c r="X29" s="158" t="b">
        <f t="shared" si="119"/>
        <v>0</v>
      </c>
      <c r="Y29" s="158" t="b">
        <f t="shared" si="120"/>
        <v>0</v>
      </c>
      <c r="Z29" s="158" t="b">
        <f t="shared" si="121"/>
        <v>1</v>
      </c>
      <c r="AA29" s="162" t="str">
        <f>IF(COUNTA(E29:F29:H29)&lt;3,"",(IF(V29=TRUE,$V$3,IF(W29=TRUE,$W$3,IF(X29=TRUE,$X$3,IF(Y29=TRUE,$Y$3,"Non"))))))</f>
        <v>Non</v>
      </c>
      <c r="AB29" s="158" t="b">
        <f t="shared" si="122"/>
        <v>0</v>
      </c>
      <c r="AC29" s="158" t="b">
        <f t="shared" si="123"/>
        <v>0</v>
      </c>
      <c r="AD29" s="158" t="b">
        <f t="shared" si="124"/>
        <v>0</v>
      </c>
      <c r="AE29" s="158" t="b">
        <f t="shared" si="125"/>
        <v>0</v>
      </c>
      <c r="AF29" s="158" t="b">
        <f t="shared" si="126"/>
        <v>0</v>
      </c>
      <c r="AG29" s="162" t="str">
        <f>IF(COUNTA(E29:F29:H29)&lt;3,"",(IF(AB29=TRUE,$AB$3,IF(AC29=TRUE,$AC$3,IF(AD29=TRUE,$AD$3,IF(AE29=TRUE,$AE$3,IF(AF29=TRUE,$AF$3,"Aucune")))))))</f>
        <v>Aucune</v>
      </c>
      <c r="AH29" s="158" t="b">
        <f t="shared" si="35"/>
        <v>0</v>
      </c>
      <c r="AI29" s="158" t="b">
        <f t="shared" si="36"/>
        <v>0</v>
      </c>
      <c r="AJ29" s="158" t="b">
        <f t="shared" si="37"/>
        <v>0</v>
      </c>
      <c r="AK29" s="158" t="b">
        <f t="shared" si="38"/>
        <v>0</v>
      </c>
      <c r="AL29" s="158" t="b">
        <f t="shared" si="39"/>
        <v>0</v>
      </c>
      <c r="AM29" s="158" t="b">
        <f t="shared" si="40"/>
        <v>0</v>
      </c>
      <c r="AN29" s="158" t="b">
        <f t="shared" si="41"/>
        <v>0</v>
      </c>
      <c r="AO29" s="158" t="b">
        <f t="shared" si="42"/>
        <v>0</v>
      </c>
      <c r="AP29" s="158" t="b">
        <f t="shared" si="43"/>
        <v>0</v>
      </c>
      <c r="AQ29" s="158" t="b">
        <f t="shared" si="44"/>
        <v>0</v>
      </c>
      <c r="AR29" s="158" t="b">
        <f t="shared" si="45"/>
        <v>0</v>
      </c>
      <c r="AS29" s="158" t="b">
        <f t="shared" si="46"/>
        <v>0</v>
      </c>
      <c r="AT29" s="158" t="b">
        <f t="shared" si="47"/>
        <v>0</v>
      </c>
      <c r="AU29" s="158" t="b">
        <f t="shared" si="48"/>
        <v>0</v>
      </c>
      <c r="AV29" s="158" t="b">
        <f t="shared" si="49"/>
        <v>0</v>
      </c>
      <c r="AW29" s="158" t="b">
        <f t="shared" si="50"/>
        <v>0</v>
      </c>
      <c r="AX29" s="162" t="str">
        <f>IF(COUNTA(E29:F29:H29)&lt;3,"",(IF(AH29=TRUE,AH$3,IF(AI29=TRUE,AI$3,IF(AJ29=TRUE,AJ$3,IF(AK29=TRUE,AK$3,IF(AL29=TRUE,AL$3,IF(AM29=TRUE,AM$3,IF(AN29=TRUE,AN$3,IF(AO29=TRUE,AO$3,IF(AP29=TRUE,AP$3,IF(AQ29=TRUE,AQ$3,IF(AR29=TRUE,AR$3,IF(AS29=TRUE,AS$3,IF(AT29=TRUE,AT$3,IF(AU29=TRUE,AU$3,IF(AV29=TRUE,AV$3,IF(AW29=TRUE,AW$3,"Aucune"))))))))))))))))))</f>
        <v>Aucune</v>
      </c>
      <c r="AY29" s="158" t="b">
        <f t="shared" si="91"/>
        <v>0</v>
      </c>
      <c r="AZ29" s="158" t="b">
        <f t="shared" si="92"/>
        <v>0</v>
      </c>
      <c r="BA29" s="158" t="b">
        <f t="shared" si="93"/>
        <v>0</v>
      </c>
      <c r="BB29" s="162" t="str">
        <f>IF(COUNTA(E29:F29:H29)&lt;3,"",(IF(AY29=TRUE,$AY$3,IF(AZ29=TRUE,$AZ$3,IF(BA29=TRUE,$BA$3,"Aucune action requise")))))</f>
        <v>Aucune action requise</v>
      </c>
      <c r="BC29" s="158" t="b">
        <f t="shared" si="94"/>
        <v>0</v>
      </c>
      <c r="BD29" s="158" t="b">
        <f t="shared" si="95"/>
        <v>0</v>
      </c>
      <c r="BE29" s="158" t="b">
        <f t="shared" si="96"/>
        <v>0</v>
      </c>
      <c r="BF29" s="158" t="b">
        <f t="shared" si="97"/>
        <v>0</v>
      </c>
      <c r="BG29" s="162" t="str">
        <f>IF(COUNTA(E29:F29:H29)&lt;3,"",(IF(BC29=TRUE,$BC$3,IF(BD29=TRUE,$BD$3,IF(BE29=TRUE,$BE$3,IF(BF29=TRUE,$BF$3,"Aucun"))))))</f>
        <v>Aucun</v>
      </c>
      <c r="BH29" s="322">
        <f t="shared" si="98"/>
        <v>0</v>
      </c>
      <c r="BI29" s="322">
        <f>'ODD 3'!AX14</f>
        <v>0</v>
      </c>
      <c r="BJ29" s="313"/>
      <c r="BK29" s="313"/>
      <c r="BL29" s="330">
        <f t="shared" si="99"/>
        <v>0</v>
      </c>
      <c r="BM29" s="330">
        <f t="shared" si="100"/>
        <v>0</v>
      </c>
      <c r="BR29" s="58">
        <f t="shared" si="101"/>
        <v>1</v>
      </c>
      <c r="BS29" s="58">
        <f t="shared" si="102"/>
        <v>0</v>
      </c>
      <c r="BT29" s="58">
        <f t="shared" si="103"/>
        <v>0</v>
      </c>
      <c r="BU29" s="58">
        <f t="shared" si="104"/>
        <v>0</v>
      </c>
      <c r="BV29" s="58">
        <f t="shared" si="105"/>
        <v>0</v>
      </c>
      <c r="BW29" s="58">
        <f t="shared" si="106"/>
        <v>0</v>
      </c>
      <c r="BX29" s="58">
        <f t="shared" si="107"/>
        <v>0</v>
      </c>
      <c r="BY29" s="58">
        <f t="shared" si="108"/>
        <v>0</v>
      </c>
    </row>
    <row r="30" spans="1:77" ht="114" customHeight="1" thickBot="1" x14ac:dyDescent="0.4">
      <c r="B30" s="376" t="s">
        <v>75</v>
      </c>
      <c r="C30" s="382" t="s">
        <v>538</v>
      </c>
      <c r="D30" s="250">
        <f>'ODD 3'!D15</f>
        <v>0</v>
      </c>
      <c r="E30" s="266">
        <f>'ODD 3'!E15</f>
        <v>0</v>
      </c>
      <c r="F30" s="290">
        <f>'ODD 3'!F15</f>
        <v>0</v>
      </c>
      <c r="G30" s="251">
        <f>'ODD 3'!G15</f>
        <v>0</v>
      </c>
      <c r="H30" s="302">
        <f>'ODD 3'!H15</f>
        <v>0</v>
      </c>
      <c r="I30" s="252">
        <f>'ODD 3'!I15</f>
        <v>0</v>
      </c>
      <c r="J30" s="193">
        <f t="shared" si="109"/>
        <v>0</v>
      </c>
      <c r="K30" s="194">
        <f t="shared" si="87"/>
        <v>0</v>
      </c>
      <c r="L30" s="194" t="b">
        <f t="shared" si="110"/>
        <v>0</v>
      </c>
      <c r="M30" s="194" t="b">
        <f t="shared" si="111"/>
        <v>0</v>
      </c>
      <c r="N30" s="194" t="b">
        <f t="shared" si="112"/>
        <v>0</v>
      </c>
      <c r="O30" s="194" t="b">
        <f t="shared" si="113"/>
        <v>0</v>
      </c>
      <c r="P30" s="194" t="b">
        <f t="shared" si="114"/>
        <v>0</v>
      </c>
      <c r="Q30" s="194" t="b">
        <f t="shared" si="115"/>
        <v>0</v>
      </c>
      <c r="R30" s="194" t="b">
        <f t="shared" si="116"/>
        <v>0</v>
      </c>
      <c r="S30" s="195">
        <f t="shared" si="88"/>
        <v>0</v>
      </c>
      <c r="T30" s="196">
        <f t="shared" si="89"/>
        <v>0</v>
      </c>
      <c r="U30" s="197">
        <f t="shared" si="90"/>
        <v>0</v>
      </c>
      <c r="V30" s="194" t="b">
        <f t="shared" si="117"/>
        <v>0</v>
      </c>
      <c r="W30" s="194" t="b">
        <f t="shared" si="118"/>
        <v>0</v>
      </c>
      <c r="X30" s="194" t="b">
        <f t="shared" si="119"/>
        <v>0</v>
      </c>
      <c r="Y30" s="194" t="b">
        <f t="shared" si="120"/>
        <v>0</v>
      </c>
      <c r="Z30" s="194" t="b">
        <f t="shared" si="121"/>
        <v>1</v>
      </c>
      <c r="AA30" s="198" t="str">
        <f>IF(COUNTA(E30:F30:H30)&lt;3,"",(IF(V30=TRUE,$V$3,IF(W30=TRUE,$W$3,IF(X30=TRUE,$X$3,IF(Y30=TRUE,$Y$3,"Non"))))))</f>
        <v>Non</v>
      </c>
      <c r="AB30" s="194" t="b">
        <f t="shared" si="122"/>
        <v>0</v>
      </c>
      <c r="AC30" s="194" t="b">
        <f t="shared" si="123"/>
        <v>0</v>
      </c>
      <c r="AD30" s="194" t="b">
        <f t="shared" si="124"/>
        <v>0</v>
      </c>
      <c r="AE30" s="194" t="b">
        <f t="shared" si="125"/>
        <v>0</v>
      </c>
      <c r="AF30" s="194" t="b">
        <f t="shared" si="126"/>
        <v>0</v>
      </c>
      <c r="AG30" s="198" t="str">
        <f>IF(COUNTA(E30:F30:H30)&lt;3,"",(IF(AB30=TRUE,$AB$3,IF(AC30=TRUE,$AC$3,IF(AD30=TRUE,$AD$3,IF(AE30=TRUE,$AE$3,IF(AF30=TRUE,$AF$3,"Aucune")))))))</f>
        <v>Aucune</v>
      </c>
      <c r="AH30" s="237" t="b">
        <f t="shared" si="35"/>
        <v>0</v>
      </c>
      <c r="AI30" s="237" t="b">
        <f t="shared" si="36"/>
        <v>0</v>
      </c>
      <c r="AJ30" s="237" t="b">
        <f t="shared" si="37"/>
        <v>0</v>
      </c>
      <c r="AK30" s="237" t="b">
        <f t="shared" si="38"/>
        <v>0</v>
      </c>
      <c r="AL30" s="237" t="b">
        <f t="shared" si="39"/>
        <v>0</v>
      </c>
      <c r="AM30" s="237" t="b">
        <f t="shared" si="40"/>
        <v>0</v>
      </c>
      <c r="AN30" s="237" t="b">
        <f t="shared" si="41"/>
        <v>0</v>
      </c>
      <c r="AO30" s="237" t="b">
        <f t="shared" si="42"/>
        <v>0</v>
      </c>
      <c r="AP30" s="237" t="b">
        <f t="shared" si="43"/>
        <v>0</v>
      </c>
      <c r="AQ30" s="237" t="b">
        <f t="shared" si="44"/>
        <v>0</v>
      </c>
      <c r="AR30" s="237" t="b">
        <f t="shared" si="45"/>
        <v>0</v>
      </c>
      <c r="AS30" s="237" t="b">
        <f t="shared" si="46"/>
        <v>0</v>
      </c>
      <c r="AT30" s="237" t="b">
        <f t="shared" si="47"/>
        <v>0</v>
      </c>
      <c r="AU30" s="237" t="b">
        <f t="shared" si="48"/>
        <v>0</v>
      </c>
      <c r="AV30" s="237" t="b">
        <f t="shared" si="49"/>
        <v>0</v>
      </c>
      <c r="AW30" s="237" t="b">
        <f t="shared" si="50"/>
        <v>0</v>
      </c>
      <c r="AX30" s="238" t="str">
        <f>IF(COUNTA(E30:F30:H30)&lt;3,"",(IF(AH30=TRUE,AH$3,IF(AI30=TRUE,AI$3,IF(AJ30=TRUE,AJ$3,IF(AK30=TRUE,AK$3,IF(AL30=TRUE,AL$3,IF(AM30=TRUE,AM$3,IF(AN30=TRUE,AN$3,IF(AO30=TRUE,AO$3,IF(AP30=TRUE,AP$3,IF(AQ30=TRUE,AQ$3,IF(AR30=TRUE,AR$3,IF(AS30=TRUE,AS$3,IF(AT30=TRUE,AT$3,IF(AU30=TRUE,AU$3,IF(AV30=TRUE,AV$3,IF(AW30=TRUE,AW$3,"Aucune"))))))))))))))))))</f>
        <v>Aucune</v>
      </c>
      <c r="AY30" s="194" t="b">
        <f t="shared" si="91"/>
        <v>0</v>
      </c>
      <c r="AZ30" s="194" t="b">
        <f t="shared" si="92"/>
        <v>0</v>
      </c>
      <c r="BA30" s="194" t="b">
        <f t="shared" si="93"/>
        <v>0</v>
      </c>
      <c r="BB30" s="198" t="str">
        <f>IF(COUNTA(E30:F30:H30)&lt;3,"",(IF(AY30=TRUE,$AY$3,IF(AZ30=TRUE,$AZ$3,IF(BA30=TRUE,$BA$3,"Aucune action requise")))))</f>
        <v>Aucune action requise</v>
      </c>
      <c r="BC30" s="194" t="b">
        <f t="shared" si="94"/>
        <v>0</v>
      </c>
      <c r="BD30" s="194" t="b">
        <f t="shared" si="95"/>
        <v>0</v>
      </c>
      <c r="BE30" s="194" t="b">
        <f t="shared" si="96"/>
        <v>0</v>
      </c>
      <c r="BF30" s="194" t="b">
        <f t="shared" si="97"/>
        <v>0</v>
      </c>
      <c r="BG30" s="198" t="str">
        <f>IF(COUNTA(E30:F30:H30)&lt;3,"",(IF(BC30=TRUE,$BC$3,IF(BD30=TRUE,$BD$3,IF(BE30=TRUE,$BE$3,IF(BF30=TRUE,$BF$3,"Aucun"))))))</f>
        <v>Aucun</v>
      </c>
      <c r="BH30" s="320">
        <f t="shared" si="98"/>
        <v>0</v>
      </c>
      <c r="BI30" s="320">
        <f>'ODD 3'!AX15</f>
        <v>0</v>
      </c>
      <c r="BJ30" s="311"/>
      <c r="BK30" s="311"/>
      <c r="BL30" s="333">
        <f t="shared" si="99"/>
        <v>0</v>
      </c>
      <c r="BM30" s="333">
        <f t="shared" si="100"/>
        <v>0</v>
      </c>
      <c r="BR30" s="58">
        <f t="shared" si="101"/>
        <v>1</v>
      </c>
      <c r="BS30" s="58">
        <f t="shared" si="102"/>
        <v>0</v>
      </c>
      <c r="BT30" s="58">
        <f t="shared" si="103"/>
        <v>0</v>
      </c>
      <c r="BU30" s="58">
        <f t="shared" si="104"/>
        <v>0</v>
      </c>
      <c r="BV30" s="58">
        <f t="shared" si="105"/>
        <v>0</v>
      </c>
      <c r="BW30" s="58">
        <f t="shared" si="106"/>
        <v>0</v>
      </c>
      <c r="BX30" s="58">
        <f t="shared" si="107"/>
        <v>0</v>
      </c>
      <c r="BY30" s="58">
        <f t="shared" si="108"/>
        <v>0</v>
      </c>
    </row>
    <row r="31" spans="1:77" ht="114" customHeight="1" x14ac:dyDescent="0.35">
      <c r="B31" s="377" t="s">
        <v>76</v>
      </c>
      <c r="C31" s="383" t="s">
        <v>327</v>
      </c>
      <c r="D31" s="239">
        <f>'ODD 3'!D16</f>
        <v>0</v>
      </c>
      <c r="E31" s="267">
        <f>'ODD 3'!E16</f>
        <v>0</v>
      </c>
      <c r="F31" s="285">
        <f>'ODD 3'!F16</f>
        <v>0</v>
      </c>
      <c r="G31" s="240">
        <f>'ODD 3'!G16</f>
        <v>0</v>
      </c>
      <c r="H31" s="303">
        <f>'ODD 3'!H16</f>
        <v>0</v>
      </c>
      <c r="I31" s="241">
        <f>'ODD 3'!I16</f>
        <v>0</v>
      </c>
      <c r="J31" s="200">
        <f t="shared" si="109"/>
        <v>0</v>
      </c>
      <c r="K31" s="201">
        <f t="shared" si="87"/>
        <v>0</v>
      </c>
      <c r="L31" s="201" t="b">
        <f t="shared" si="110"/>
        <v>0</v>
      </c>
      <c r="M31" s="201" t="b">
        <f t="shared" si="111"/>
        <v>0</v>
      </c>
      <c r="N31" s="201" t="b">
        <f t="shared" si="112"/>
        <v>0</v>
      </c>
      <c r="O31" s="201" t="b">
        <f t="shared" si="113"/>
        <v>0</v>
      </c>
      <c r="P31" s="201" t="b">
        <f t="shared" si="114"/>
        <v>0</v>
      </c>
      <c r="Q31" s="201" t="b">
        <f t="shared" si="115"/>
        <v>0</v>
      </c>
      <c r="R31" s="201" t="b">
        <f t="shared" si="116"/>
        <v>0</v>
      </c>
      <c r="S31" s="202">
        <f t="shared" si="88"/>
        <v>0</v>
      </c>
      <c r="T31" s="203">
        <f t="shared" si="89"/>
        <v>0</v>
      </c>
      <c r="U31" s="204">
        <f t="shared" si="90"/>
        <v>0</v>
      </c>
      <c r="V31" s="201" t="b">
        <f t="shared" si="117"/>
        <v>0</v>
      </c>
      <c r="W31" s="201" t="b">
        <f t="shared" si="118"/>
        <v>0</v>
      </c>
      <c r="X31" s="201" t="b">
        <f t="shared" si="119"/>
        <v>0</v>
      </c>
      <c r="Y31" s="201" t="b">
        <f t="shared" si="120"/>
        <v>0</v>
      </c>
      <c r="Z31" s="201" t="b">
        <f t="shared" si="121"/>
        <v>1</v>
      </c>
      <c r="AA31" s="205" t="str">
        <f>IF(COUNTA(E31:F31:H31)&lt;3,"",(IF(V31=TRUE,$V$3,IF(W31=TRUE,$W$3,IF(X31=TRUE,$X$3,IF(Y31=TRUE,$Y$3,"Non"))))))</f>
        <v>Non</v>
      </c>
      <c r="AB31" s="201" t="b">
        <f t="shared" si="122"/>
        <v>0</v>
      </c>
      <c r="AC31" s="201" t="b">
        <f t="shared" si="123"/>
        <v>0</v>
      </c>
      <c r="AD31" s="201" t="b">
        <f t="shared" si="124"/>
        <v>0</v>
      </c>
      <c r="AE31" s="201" t="b">
        <f t="shared" si="125"/>
        <v>0</v>
      </c>
      <c r="AF31" s="201" t="b">
        <f t="shared" si="126"/>
        <v>0</v>
      </c>
      <c r="AG31" s="205" t="str">
        <f>IF(COUNTA(E31:F31:H31)&lt;3,"",(IF(AB31=TRUE,$AB$3,IF(AC31=TRUE,$AC$3,IF(AD31=TRUE,$AD$3,IF(AE31=TRUE,$AE$3,IF(AF31=TRUE,$AF$3,"Aucune")))))))</f>
        <v>Aucune</v>
      </c>
      <c r="AH31" s="201" t="b">
        <f t="shared" si="35"/>
        <v>0</v>
      </c>
      <c r="AI31" s="201" t="b">
        <f t="shared" si="36"/>
        <v>0</v>
      </c>
      <c r="AJ31" s="201" t="b">
        <f t="shared" si="37"/>
        <v>0</v>
      </c>
      <c r="AK31" s="201" t="b">
        <f t="shared" si="38"/>
        <v>0</v>
      </c>
      <c r="AL31" s="201" t="b">
        <f t="shared" si="39"/>
        <v>0</v>
      </c>
      <c r="AM31" s="201" t="b">
        <f t="shared" si="40"/>
        <v>0</v>
      </c>
      <c r="AN31" s="201" t="b">
        <f t="shared" si="41"/>
        <v>0</v>
      </c>
      <c r="AO31" s="201" t="b">
        <f t="shared" si="42"/>
        <v>0</v>
      </c>
      <c r="AP31" s="201" t="b">
        <f t="shared" si="43"/>
        <v>0</v>
      </c>
      <c r="AQ31" s="201" t="b">
        <f t="shared" si="44"/>
        <v>0</v>
      </c>
      <c r="AR31" s="201" t="b">
        <f t="shared" si="45"/>
        <v>0</v>
      </c>
      <c r="AS31" s="201" t="b">
        <f t="shared" si="46"/>
        <v>0</v>
      </c>
      <c r="AT31" s="201" t="b">
        <f t="shared" si="47"/>
        <v>0</v>
      </c>
      <c r="AU31" s="201" t="b">
        <f t="shared" si="48"/>
        <v>0</v>
      </c>
      <c r="AV31" s="201" t="b">
        <f t="shared" si="49"/>
        <v>0</v>
      </c>
      <c r="AW31" s="201" t="b">
        <f t="shared" si="50"/>
        <v>0</v>
      </c>
      <c r="AX31" s="205" t="str">
        <f>IF(COUNTA(E31:F31:H31)&lt;3,"",(IF(AH31=TRUE,AH$3,IF(AI31=TRUE,AI$3,IF(AJ31=TRUE,AJ$3,IF(AK31=TRUE,AK$3,IF(AL31=TRUE,AL$3,IF(AM31=TRUE,AM$3,IF(AN31=TRUE,AN$3,IF(AO31=TRUE,AO$3,IF(AP31=TRUE,AP$3,IF(AQ31=TRUE,AQ$3,IF(AR31=TRUE,AR$3,IF(AS31=TRUE,AS$3,IF(AT31=TRUE,AT$3,IF(AU31=TRUE,AU$3,IF(AV31=TRUE,AV$3,IF(AW31=TRUE,AW$3,"Aucune"))))))))))))))))))</f>
        <v>Aucune</v>
      </c>
      <c r="AY31" s="201" t="b">
        <f t="shared" si="91"/>
        <v>0</v>
      </c>
      <c r="AZ31" s="201" t="b">
        <f t="shared" si="92"/>
        <v>0</v>
      </c>
      <c r="BA31" s="201" t="b">
        <f t="shared" si="93"/>
        <v>0</v>
      </c>
      <c r="BB31" s="205" t="str">
        <f>IF(COUNTA(E31:F31:H31)&lt;3,"",(IF(AY31=TRUE,$AY$3,IF(AZ31=TRUE,$AZ$3,IF(BA31=TRUE,$BA$3,"Aucune action requise")))))</f>
        <v>Aucune action requise</v>
      </c>
      <c r="BC31" s="201" t="b">
        <f t="shared" si="94"/>
        <v>0</v>
      </c>
      <c r="BD31" s="201" t="b">
        <f t="shared" si="95"/>
        <v>0</v>
      </c>
      <c r="BE31" s="201" t="b">
        <f t="shared" si="96"/>
        <v>0</v>
      </c>
      <c r="BF31" s="201" t="b">
        <f t="shared" si="97"/>
        <v>0</v>
      </c>
      <c r="BG31" s="205" t="str">
        <f>IF(COUNTA(E31:F31:H31)&lt;3,"",(IF(BC31=TRUE,$BC$3,IF(BD31=TRUE,$BD$3,IF(BE31=TRUE,$BE$3,IF(BF31=TRUE,$BF$3,"Aucun"))))))</f>
        <v>Aucun</v>
      </c>
      <c r="BH31" s="321">
        <f t="shared" si="98"/>
        <v>0</v>
      </c>
      <c r="BI31" s="321">
        <f>'ODD 3'!AX16</f>
        <v>0</v>
      </c>
      <c r="BJ31" s="312"/>
      <c r="BK31" s="312"/>
      <c r="BL31" s="329">
        <f t="shared" si="99"/>
        <v>0</v>
      </c>
      <c r="BM31" s="329">
        <f t="shared" si="100"/>
        <v>0</v>
      </c>
      <c r="BR31" s="58">
        <f t="shared" si="101"/>
        <v>1</v>
      </c>
      <c r="BS31" s="58">
        <f t="shared" si="102"/>
        <v>0</v>
      </c>
      <c r="BT31" s="58">
        <f t="shared" si="103"/>
        <v>0</v>
      </c>
      <c r="BU31" s="58">
        <f t="shared" si="104"/>
        <v>0</v>
      </c>
      <c r="BV31" s="58">
        <f t="shared" si="105"/>
        <v>0</v>
      </c>
      <c r="BW31" s="58">
        <f t="shared" si="106"/>
        <v>0</v>
      </c>
      <c r="BX31" s="58">
        <f t="shared" si="107"/>
        <v>0</v>
      </c>
      <c r="BY31" s="58">
        <f t="shared" si="108"/>
        <v>0</v>
      </c>
    </row>
    <row r="32" spans="1:77" ht="139.5" x14ac:dyDescent="0.35">
      <c r="B32" s="378" t="s">
        <v>77</v>
      </c>
      <c r="C32" s="384" t="s">
        <v>539</v>
      </c>
      <c r="D32" s="189">
        <f>'ODD 3'!D17</f>
        <v>0</v>
      </c>
      <c r="E32" s="268">
        <f>'ODD 3'!E17</f>
        <v>0</v>
      </c>
      <c r="F32" s="283">
        <f>'ODD 3'!F17</f>
        <v>0</v>
      </c>
      <c r="G32" s="190">
        <f>'ODD 3'!G17</f>
        <v>0</v>
      </c>
      <c r="H32" s="304">
        <f>'ODD 3'!H17</f>
        <v>0</v>
      </c>
      <c r="I32" s="191">
        <f>'ODD 3'!I17</f>
        <v>0</v>
      </c>
      <c r="J32" s="157">
        <f t="shared" si="109"/>
        <v>0</v>
      </c>
      <c r="K32" s="158">
        <f t="shared" si="87"/>
        <v>0</v>
      </c>
      <c r="L32" s="158" t="b">
        <f t="shared" si="110"/>
        <v>0</v>
      </c>
      <c r="M32" s="158" t="b">
        <f t="shared" si="111"/>
        <v>0</v>
      </c>
      <c r="N32" s="158" t="b">
        <f t="shared" si="112"/>
        <v>0</v>
      </c>
      <c r="O32" s="158" t="b">
        <f t="shared" si="113"/>
        <v>0</v>
      </c>
      <c r="P32" s="158" t="b">
        <f t="shared" si="114"/>
        <v>0</v>
      </c>
      <c r="Q32" s="158" t="b">
        <f t="shared" si="115"/>
        <v>0</v>
      </c>
      <c r="R32" s="158" t="b">
        <f t="shared" si="116"/>
        <v>0</v>
      </c>
      <c r="S32" s="159">
        <f t="shared" si="88"/>
        <v>0</v>
      </c>
      <c r="T32" s="160">
        <f t="shared" si="89"/>
        <v>0</v>
      </c>
      <c r="U32" s="161">
        <f t="shared" si="90"/>
        <v>0</v>
      </c>
      <c r="V32" s="158" t="b">
        <f t="shared" si="117"/>
        <v>0</v>
      </c>
      <c r="W32" s="158" t="b">
        <f t="shared" si="118"/>
        <v>0</v>
      </c>
      <c r="X32" s="158" t="b">
        <f t="shared" si="119"/>
        <v>0</v>
      </c>
      <c r="Y32" s="158" t="b">
        <f t="shared" si="120"/>
        <v>0</v>
      </c>
      <c r="Z32" s="158" t="b">
        <f t="shared" si="121"/>
        <v>1</v>
      </c>
      <c r="AA32" s="162" t="str">
        <f>IF(COUNTA(E32:F32:H32)&lt;3,"",(IF(V32=TRUE,$V$3,IF(W32=TRUE,$W$3,IF(X32=TRUE,$X$3,IF(Y32=TRUE,$Y$3,"Non"))))))</f>
        <v>Non</v>
      </c>
      <c r="AB32" s="158" t="b">
        <f t="shared" si="122"/>
        <v>0</v>
      </c>
      <c r="AC32" s="158" t="b">
        <f t="shared" si="123"/>
        <v>0</v>
      </c>
      <c r="AD32" s="158" t="b">
        <f t="shared" si="124"/>
        <v>0</v>
      </c>
      <c r="AE32" s="158" t="b">
        <f t="shared" si="125"/>
        <v>0</v>
      </c>
      <c r="AF32" s="158" t="b">
        <f t="shared" si="126"/>
        <v>0</v>
      </c>
      <c r="AG32" s="162" t="str">
        <f>IF(COUNTA(E32:F32:H32)&lt;3,"",(IF(AB32=TRUE,$AB$3,IF(AC32=TRUE,$AC$3,IF(AD32=TRUE,$AD$3,IF(AE32=TRUE,$AE$3,IF(AF32=TRUE,$AF$3,"Aucune")))))))</f>
        <v>Aucune</v>
      </c>
      <c r="AH32" s="158" t="b">
        <f t="shared" si="35"/>
        <v>0</v>
      </c>
      <c r="AI32" s="158" t="b">
        <f t="shared" si="36"/>
        <v>0</v>
      </c>
      <c r="AJ32" s="158" t="b">
        <f t="shared" si="37"/>
        <v>0</v>
      </c>
      <c r="AK32" s="158" t="b">
        <f t="shared" si="38"/>
        <v>0</v>
      </c>
      <c r="AL32" s="158" t="b">
        <f t="shared" si="39"/>
        <v>0</v>
      </c>
      <c r="AM32" s="158" t="b">
        <f t="shared" si="40"/>
        <v>0</v>
      </c>
      <c r="AN32" s="158" t="b">
        <f t="shared" si="41"/>
        <v>0</v>
      </c>
      <c r="AO32" s="158" t="b">
        <f t="shared" si="42"/>
        <v>0</v>
      </c>
      <c r="AP32" s="158" t="b">
        <f t="shared" si="43"/>
        <v>0</v>
      </c>
      <c r="AQ32" s="158" t="b">
        <f t="shared" si="44"/>
        <v>0</v>
      </c>
      <c r="AR32" s="158" t="b">
        <f t="shared" si="45"/>
        <v>0</v>
      </c>
      <c r="AS32" s="158" t="b">
        <f t="shared" si="46"/>
        <v>0</v>
      </c>
      <c r="AT32" s="158" t="b">
        <f t="shared" si="47"/>
        <v>0</v>
      </c>
      <c r="AU32" s="158" t="b">
        <f t="shared" si="48"/>
        <v>0</v>
      </c>
      <c r="AV32" s="158" t="b">
        <f t="shared" si="49"/>
        <v>0</v>
      </c>
      <c r="AW32" s="158" t="b">
        <f t="shared" si="50"/>
        <v>0</v>
      </c>
      <c r="AX32" s="162" t="str">
        <f>IF(COUNTA(E32:F32:H32)&lt;3,"",(IF(AH32=TRUE,AH$3,IF(AI32=TRUE,AI$3,IF(AJ32=TRUE,AJ$3,IF(AK32=TRUE,AK$3,IF(AL32=TRUE,AL$3,IF(AM32=TRUE,AM$3,IF(AN32=TRUE,AN$3,IF(AO32=TRUE,AO$3,IF(AP32=TRUE,AP$3,IF(AQ32=TRUE,AQ$3,IF(AR32=TRUE,AR$3,IF(AS32=TRUE,AS$3,IF(AT32=TRUE,AT$3,IF(AU32=TRUE,AU$3,IF(AV32=TRUE,AV$3,IF(AW32=TRUE,AW$3,"Aucune"))))))))))))))))))</f>
        <v>Aucune</v>
      </c>
      <c r="AY32" s="158" t="b">
        <f t="shared" si="91"/>
        <v>0</v>
      </c>
      <c r="AZ32" s="158" t="b">
        <f t="shared" si="92"/>
        <v>0</v>
      </c>
      <c r="BA32" s="158" t="b">
        <f t="shared" si="93"/>
        <v>0</v>
      </c>
      <c r="BB32" s="162" t="str">
        <f>IF(COUNTA(E32:F32:H32)&lt;3,"",(IF(AY32=TRUE,$AY$3,IF(AZ32=TRUE,$AZ$3,IF(BA32=TRUE,$BA$3,"Aucune action requise")))))</f>
        <v>Aucune action requise</v>
      </c>
      <c r="BC32" s="158" t="b">
        <f t="shared" si="94"/>
        <v>0</v>
      </c>
      <c r="BD32" s="158" t="b">
        <f t="shared" si="95"/>
        <v>0</v>
      </c>
      <c r="BE32" s="158" t="b">
        <f t="shared" si="96"/>
        <v>0</v>
      </c>
      <c r="BF32" s="158" t="b">
        <f t="shared" si="97"/>
        <v>0</v>
      </c>
      <c r="BG32" s="162" t="str">
        <f>IF(COUNTA(E32:F32:H32)&lt;3,"",(IF(BC32=TRUE,$BC$3,IF(BD32=TRUE,$BD$3,IF(BE32=TRUE,$BE$3,IF(BF32=TRUE,$BF$3,"Aucun"))))))</f>
        <v>Aucun</v>
      </c>
      <c r="BH32" s="322">
        <f t="shared" si="98"/>
        <v>0</v>
      </c>
      <c r="BI32" s="322">
        <f>'ODD 3'!AX17</f>
        <v>0</v>
      </c>
      <c r="BJ32" s="313"/>
      <c r="BK32" s="313"/>
      <c r="BL32" s="330">
        <f t="shared" si="99"/>
        <v>0</v>
      </c>
      <c r="BM32" s="330">
        <f t="shared" si="100"/>
        <v>0</v>
      </c>
      <c r="BR32" s="58">
        <f t="shared" si="101"/>
        <v>1</v>
      </c>
      <c r="BS32" s="58">
        <f t="shared" si="102"/>
        <v>0</v>
      </c>
      <c r="BT32" s="58">
        <f t="shared" si="103"/>
        <v>0</v>
      </c>
      <c r="BU32" s="58">
        <f t="shared" si="104"/>
        <v>0</v>
      </c>
      <c r="BV32" s="58">
        <f t="shared" si="105"/>
        <v>0</v>
      </c>
      <c r="BW32" s="58">
        <f t="shared" si="106"/>
        <v>0</v>
      </c>
      <c r="BX32" s="58">
        <f t="shared" si="107"/>
        <v>0</v>
      </c>
      <c r="BY32" s="58">
        <f t="shared" si="108"/>
        <v>0</v>
      </c>
    </row>
    <row r="33" spans="1:77" ht="114" customHeight="1" x14ac:dyDescent="0.35">
      <c r="B33" s="378" t="s">
        <v>78</v>
      </c>
      <c r="C33" s="384" t="s">
        <v>329</v>
      </c>
      <c r="D33" s="189">
        <f>'ODD 3'!D18</f>
        <v>0</v>
      </c>
      <c r="E33" s="268">
        <f>'ODD 3'!E18</f>
        <v>0</v>
      </c>
      <c r="F33" s="283">
        <f>'ODD 3'!F18</f>
        <v>0</v>
      </c>
      <c r="G33" s="190">
        <f>'ODD 3'!G18</f>
        <v>0</v>
      </c>
      <c r="H33" s="304">
        <f>'ODD 3'!H18</f>
        <v>0</v>
      </c>
      <c r="I33" s="191">
        <f>'ODD 3'!I18</f>
        <v>0</v>
      </c>
      <c r="J33" s="157">
        <f t="shared" si="109"/>
        <v>0</v>
      </c>
      <c r="K33" s="158">
        <f t="shared" si="87"/>
        <v>0</v>
      </c>
      <c r="L33" s="158" t="b">
        <f t="shared" si="110"/>
        <v>0</v>
      </c>
      <c r="M33" s="158" t="b">
        <f t="shared" si="111"/>
        <v>0</v>
      </c>
      <c r="N33" s="158" t="b">
        <f t="shared" si="112"/>
        <v>0</v>
      </c>
      <c r="O33" s="158" t="b">
        <f t="shared" si="113"/>
        <v>0</v>
      </c>
      <c r="P33" s="158" t="b">
        <f t="shared" si="114"/>
        <v>0</v>
      </c>
      <c r="Q33" s="158" t="b">
        <f t="shared" si="115"/>
        <v>0</v>
      </c>
      <c r="R33" s="158" t="b">
        <f t="shared" si="116"/>
        <v>0</v>
      </c>
      <c r="S33" s="159">
        <f t="shared" si="88"/>
        <v>0</v>
      </c>
      <c r="T33" s="160">
        <f t="shared" si="89"/>
        <v>0</v>
      </c>
      <c r="U33" s="161">
        <f t="shared" si="90"/>
        <v>0</v>
      </c>
      <c r="V33" s="158" t="b">
        <f t="shared" si="117"/>
        <v>0</v>
      </c>
      <c r="W33" s="158" t="b">
        <f t="shared" si="118"/>
        <v>0</v>
      </c>
      <c r="X33" s="158" t="b">
        <f t="shared" si="119"/>
        <v>0</v>
      </c>
      <c r="Y33" s="158" t="b">
        <f t="shared" si="120"/>
        <v>0</v>
      </c>
      <c r="Z33" s="158" t="b">
        <f t="shared" si="121"/>
        <v>1</v>
      </c>
      <c r="AA33" s="162" t="str">
        <f>IF(COUNTA(E33:F33:H33)&lt;3,"",(IF(V33=TRUE,$V$3,IF(W33=TRUE,$W$3,IF(X33=TRUE,$X$3,IF(Y33=TRUE,$Y$3,"Non"))))))</f>
        <v>Non</v>
      </c>
      <c r="AB33" s="158" t="b">
        <f t="shared" si="122"/>
        <v>0</v>
      </c>
      <c r="AC33" s="158" t="b">
        <f t="shared" si="123"/>
        <v>0</v>
      </c>
      <c r="AD33" s="158" t="b">
        <f t="shared" si="124"/>
        <v>0</v>
      </c>
      <c r="AE33" s="158" t="b">
        <f t="shared" si="125"/>
        <v>0</v>
      </c>
      <c r="AF33" s="158" t="b">
        <f t="shared" si="126"/>
        <v>0</v>
      </c>
      <c r="AG33" s="162" t="str">
        <f>IF(COUNTA(E33:F33:H33)&lt;3,"",(IF(AB33=TRUE,$AB$3,IF(AC33=TRUE,$AC$3,IF(AD33=TRUE,$AD$3,IF(AE33=TRUE,$AE$3,IF(AF33=TRUE,$AF$3,"Aucune")))))))</f>
        <v>Aucune</v>
      </c>
      <c r="AH33" s="158" t="b">
        <f t="shared" si="35"/>
        <v>0</v>
      </c>
      <c r="AI33" s="158" t="b">
        <f t="shared" si="36"/>
        <v>0</v>
      </c>
      <c r="AJ33" s="158" t="b">
        <f t="shared" si="37"/>
        <v>0</v>
      </c>
      <c r="AK33" s="158" t="b">
        <f t="shared" si="38"/>
        <v>0</v>
      </c>
      <c r="AL33" s="158" t="b">
        <f t="shared" si="39"/>
        <v>0</v>
      </c>
      <c r="AM33" s="158" t="b">
        <f t="shared" si="40"/>
        <v>0</v>
      </c>
      <c r="AN33" s="158" t="b">
        <f t="shared" si="41"/>
        <v>0</v>
      </c>
      <c r="AO33" s="158" t="b">
        <f t="shared" si="42"/>
        <v>0</v>
      </c>
      <c r="AP33" s="158" t="b">
        <f t="shared" si="43"/>
        <v>0</v>
      </c>
      <c r="AQ33" s="158" t="b">
        <f t="shared" si="44"/>
        <v>0</v>
      </c>
      <c r="AR33" s="158" t="b">
        <f t="shared" si="45"/>
        <v>0</v>
      </c>
      <c r="AS33" s="158" t="b">
        <f t="shared" si="46"/>
        <v>0</v>
      </c>
      <c r="AT33" s="158" t="b">
        <f t="shared" si="47"/>
        <v>0</v>
      </c>
      <c r="AU33" s="158" t="b">
        <f t="shared" si="48"/>
        <v>0</v>
      </c>
      <c r="AV33" s="158" t="b">
        <f t="shared" si="49"/>
        <v>0</v>
      </c>
      <c r="AW33" s="158" t="b">
        <f t="shared" si="50"/>
        <v>0</v>
      </c>
      <c r="AX33" s="162" t="str">
        <f>IF(COUNTA(E33:F33:H33)&lt;3,"",(IF(AH33=TRUE,AH$3,IF(AI33=TRUE,AI$3,IF(AJ33=TRUE,AJ$3,IF(AK33=TRUE,AK$3,IF(AL33=TRUE,AL$3,IF(AM33=TRUE,AM$3,IF(AN33=TRUE,AN$3,IF(AO33=TRUE,AO$3,IF(AP33=TRUE,AP$3,IF(AQ33=TRUE,AQ$3,IF(AR33=TRUE,AR$3,IF(AS33=TRUE,AS$3,IF(AT33=TRUE,AT$3,IF(AU33=TRUE,AU$3,IF(AV33=TRUE,AV$3,IF(AW33=TRUE,AW$3,"Aucune"))))))))))))))))))</f>
        <v>Aucune</v>
      </c>
      <c r="AY33" s="158" t="b">
        <f t="shared" si="91"/>
        <v>0</v>
      </c>
      <c r="AZ33" s="158" t="b">
        <f t="shared" si="92"/>
        <v>0</v>
      </c>
      <c r="BA33" s="158" t="b">
        <f t="shared" si="93"/>
        <v>0</v>
      </c>
      <c r="BB33" s="162" t="str">
        <f>IF(COUNTA(E33:F33:H33)&lt;3,"",(IF(AY33=TRUE,$AY$3,IF(AZ33=TRUE,$AZ$3,IF(BA33=TRUE,$BA$3,"Aucune action requise")))))</f>
        <v>Aucune action requise</v>
      </c>
      <c r="BC33" s="158" t="b">
        <f t="shared" si="94"/>
        <v>0</v>
      </c>
      <c r="BD33" s="158" t="b">
        <f t="shared" si="95"/>
        <v>0</v>
      </c>
      <c r="BE33" s="158" t="b">
        <f t="shared" si="96"/>
        <v>0</v>
      </c>
      <c r="BF33" s="158" t="b">
        <f t="shared" si="97"/>
        <v>0</v>
      </c>
      <c r="BG33" s="162" t="str">
        <f>IF(COUNTA(E33:F33:H33)&lt;3,"",(IF(BC33=TRUE,$BC$3,IF(BD33=TRUE,$BD$3,IF(BE33=TRUE,$BE$3,IF(BF33=TRUE,$BF$3,"Aucun"))))))</f>
        <v>Aucun</v>
      </c>
      <c r="BH33" s="322">
        <f t="shared" si="98"/>
        <v>0</v>
      </c>
      <c r="BI33" s="322">
        <f>'ODD 3'!AX18</f>
        <v>0</v>
      </c>
      <c r="BJ33" s="313"/>
      <c r="BK33" s="313"/>
      <c r="BL33" s="330">
        <f t="shared" si="99"/>
        <v>0</v>
      </c>
      <c r="BM33" s="330">
        <f t="shared" si="100"/>
        <v>0</v>
      </c>
      <c r="BR33" s="58">
        <f t="shared" si="101"/>
        <v>1</v>
      </c>
      <c r="BS33" s="58">
        <f t="shared" si="102"/>
        <v>0</v>
      </c>
      <c r="BT33" s="58">
        <f t="shared" si="103"/>
        <v>0</v>
      </c>
      <c r="BU33" s="58">
        <f t="shared" si="104"/>
        <v>0</v>
      </c>
      <c r="BV33" s="58">
        <f t="shared" si="105"/>
        <v>0</v>
      </c>
      <c r="BW33" s="58">
        <f t="shared" si="106"/>
        <v>0</v>
      </c>
      <c r="BX33" s="58">
        <f t="shared" si="107"/>
        <v>0</v>
      </c>
      <c r="BY33" s="58">
        <f t="shared" si="108"/>
        <v>0</v>
      </c>
    </row>
    <row r="34" spans="1:77" ht="114" customHeight="1" x14ac:dyDescent="0.35">
      <c r="B34" s="378" t="s">
        <v>79</v>
      </c>
      <c r="C34" s="384" t="s">
        <v>540</v>
      </c>
      <c r="D34" s="189">
        <f>'ODD 3'!D19</f>
        <v>0</v>
      </c>
      <c r="E34" s="268">
        <f>'ODD 3'!E19</f>
        <v>0</v>
      </c>
      <c r="F34" s="283">
        <f>'ODD 3'!F19</f>
        <v>0</v>
      </c>
      <c r="G34" s="190">
        <f>'ODD 3'!G19</f>
        <v>0</v>
      </c>
      <c r="H34" s="304">
        <f>'ODD 3'!H19</f>
        <v>0</v>
      </c>
      <c r="I34" s="191">
        <f>'ODD 3'!I19</f>
        <v>0</v>
      </c>
      <c r="J34" s="157">
        <f t="shared" si="109"/>
        <v>0</v>
      </c>
      <c r="K34" s="158">
        <f t="shared" si="87"/>
        <v>0</v>
      </c>
      <c r="L34" s="158" t="b">
        <f t="shared" si="110"/>
        <v>0</v>
      </c>
      <c r="M34" s="158" t="b">
        <f t="shared" si="111"/>
        <v>0</v>
      </c>
      <c r="N34" s="158" t="b">
        <f t="shared" si="112"/>
        <v>0</v>
      </c>
      <c r="O34" s="158" t="b">
        <f t="shared" si="113"/>
        <v>0</v>
      </c>
      <c r="P34" s="158" t="b">
        <f t="shared" si="114"/>
        <v>0</v>
      </c>
      <c r="Q34" s="158" t="b">
        <f t="shared" si="115"/>
        <v>0</v>
      </c>
      <c r="R34" s="158" t="b">
        <f t="shared" si="116"/>
        <v>0</v>
      </c>
      <c r="S34" s="159">
        <f t="shared" si="88"/>
        <v>0</v>
      </c>
      <c r="T34" s="160">
        <f t="shared" si="89"/>
        <v>0</v>
      </c>
      <c r="U34" s="161">
        <f t="shared" si="90"/>
        <v>0</v>
      </c>
      <c r="V34" s="158" t="b">
        <f t="shared" si="117"/>
        <v>0</v>
      </c>
      <c r="W34" s="158" t="b">
        <f t="shared" si="118"/>
        <v>0</v>
      </c>
      <c r="X34" s="158" t="b">
        <f t="shared" si="119"/>
        <v>0</v>
      </c>
      <c r="Y34" s="158" t="b">
        <f t="shared" si="120"/>
        <v>0</v>
      </c>
      <c r="Z34" s="158" t="b">
        <f t="shared" si="121"/>
        <v>1</v>
      </c>
      <c r="AA34" s="162" t="str">
        <f>IF(COUNTA(E34:F34:H34)&lt;3,"",(IF(V34=TRUE,$V$3,IF(W34=TRUE,$W$3,IF(X34=TRUE,$X$3,IF(Y34=TRUE,$Y$3,"Non"))))))</f>
        <v>Non</v>
      </c>
      <c r="AB34" s="158" t="b">
        <f t="shared" si="122"/>
        <v>0</v>
      </c>
      <c r="AC34" s="158" t="b">
        <f t="shared" si="123"/>
        <v>0</v>
      </c>
      <c r="AD34" s="158" t="b">
        <f t="shared" si="124"/>
        <v>0</v>
      </c>
      <c r="AE34" s="158" t="b">
        <f t="shared" si="125"/>
        <v>0</v>
      </c>
      <c r="AF34" s="158" t="b">
        <f t="shared" si="126"/>
        <v>0</v>
      </c>
      <c r="AG34" s="162" t="str">
        <f>IF(COUNTA(E34:F34:H34)&lt;3,"",(IF(AB34=TRUE,$AB$3,IF(AC34=TRUE,$AC$3,IF(AD34=TRUE,$AD$3,IF(AE34=TRUE,$AE$3,IF(AF34=TRUE,$AF$3,"Aucune")))))))</f>
        <v>Aucune</v>
      </c>
      <c r="AH34" s="158" t="b">
        <f t="shared" si="35"/>
        <v>0</v>
      </c>
      <c r="AI34" s="158" t="b">
        <f t="shared" si="36"/>
        <v>0</v>
      </c>
      <c r="AJ34" s="158" t="b">
        <f t="shared" si="37"/>
        <v>0</v>
      </c>
      <c r="AK34" s="158" t="b">
        <f t="shared" si="38"/>
        <v>0</v>
      </c>
      <c r="AL34" s="158" t="b">
        <f t="shared" si="39"/>
        <v>0</v>
      </c>
      <c r="AM34" s="158" t="b">
        <f t="shared" si="40"/>
        <v>0</v>
      </c>
      <c r="AN34" s="158" t="b">
        <f t="shared" si="41"/>
        <v>0</v>
      </c>
      <c r="AO34" s="158" t="b">
        <f t="shared" si="42"/>
        <v>0</v>
      </c>
      <c r="AP34" s="158" t="b">
        <f t="shared" si="43"/>
        <v>0</v>
      </c>
      <c r="AQ34" s="158" t="b">
        <f t="shared" si="44"/>
        <v>0</v>
      </c>
      <c r="AR34" s="158" t="b">
        <f t="shared" si="45"/>
        <v>0</v>
      </c>
      <c r="AS34" s="158" t="b">
        <f t="shared" si="46"/>
        <v>0</v>
      </c>
      <c r="AT34" s="158" t="b">
        <f t="shared" si="47"/>
        <v>0</v>
      </c>
      <c r="AU34" s="158" t="b">
        <f t="shared" si="48"/>
        <v>0</v>
      </c>
      <c r="AV34" s="158" t="b">
        <f t="shared" si="49"/>
        <v>0</v>
      </c>
      <c r="AW34" s="158" t="b">
        <f t="shared" si="50"/>
        <v>0</v>
      </c>
      <c r="AX34" s="162" t="str">
        <f>IF(COUNTA(E34:F34:H34)&lt;3,"",(IF(AH34=TRUE,AH$3,IF(AI34=TRUE,AI$3,IF(AJ34=TRUE,AJ$3,IF(AK34=TRUE,AK$3,IF(AL34=TRUE,AL$3,IF(AM34=TRUE,AM$3,IF(AN34=TRUE,AN$3,IF(AO34=TRUE,AO$3,IF(AP34=TRUE,AP$3,IF(AQ34=TRUE,AQ$3,IF(AR34=TRUE,AR$3,IF(AS34=TRUE,AS$3,IF(AT34=TRUE,AT$3,IF(AU34=TRUE,AU$3,IF(AV34=TRUE,AV$3,IF(AW34=TRUE,AW$3,"Aucune"))))))))))))))))))</f>
        <v>Aucune</v>
      </c>
      <c r="AY34" s="158" t="b">
        <f t="shared" si="91"/>
        <v>0</v>
      </c>
      <c r="AZ34" s="158" t="b">
        <f t="shared" si="92"/>
        <v>0</v>
      </c>
      <c r="BA34" s="158" t="b">
        <f t="shared" si="93"/>
        <v>0</v>
      </c>
      <c r="BB34" s="162" t="str">
        <f>IF(COUNTA(E34:F34:H34)&lt;3,"",(IF(AY34=TRUE,$AY$3,IF(AZ34=TRUE,$AZ$3,IF(BA34=TRUE,$BA$3,"Aucune action requise")))))</f>
        <v>Aucune action requise</v>
      </c>
      <c r="BC34" s="158" t="b">
        <f t="shared" si="94"/>
        <v>0</v>
      </c>
      <c r="BD34" s="158" t="b">
        <f t="shared" si="95"/>
        <v>0</v>
      </c>
      <c r="BE34" s="158" t="b">
        <f t="shared" si="96"/>
        <v>0</v>
      </c>
      <c r="BF34" s="158" t="b">
        <f t="shared" si="97"/>
        <v>0</v>
      </c>
      <c r="BG34" s="162" t="str">
        <f>IF(COUNTA(E34:F34:H34)&lt;3,"",(IF(BC34=TRUE,$BC$3,IF(BD34=TRUE,$BD$3,IF(BE34=TRUE,$BE$3,IF(BF34=TRUE,$BF$3,"Aucun"))))))</f>
        <v>Aucun</v>
      </c>
      <c r="BH34" s="322">
        <f t="shared" si="98"/>
        <v>0</v>
      </c>
      <c r="BI34" s="322">
        <f>'ODD 3'!AX19</f>
        <v>0</v>
      </c>
      <c r="BJ34" s="313"/>
      <c r="BK34" s="313"/>
      <c r="BL34" s="330">
        <f t="shared" si="99"/>
        <v>0</v>
      </c>
      <c r="BM34" s="330">
        <f t="shared" si="100"/>
        <v>0</v>
      </c>
      <c r="BR34" s="58">
        <f t="shared" si="101"/>
        <v>1</v>
      </c>
      <c r="BS34" s="58">
        <f t="shared" si="102"/>
        <v>0</v>
      </c>
      <c r="BT34" s="58">
        <f t="shared" si="103"/>
        <v>0</v>
      </c>
      <c r="BU34" s="58">
        <f t="shared" si="104"/>
        <v>0</v>
      </c>
      <c r="BV34" s="58">
        <f t="shared" si="105"/>
        <v>0</v>
      </c>
      <c r="BW34" s="58">
        <f t="shared" si="106"/>
        <v>0</v>
      </c>
      <c r="BX34" s="58">
        <f t="shared" si="107"/>
        <v>0</v>
      </c>
      <c r="BY34" s="58">
        <f t="shared" si="108"/>
        <v>0</v>
      </c>
    </row>
    <row r="35" spans="1:77" s="54" customFormat="1" ht="30" customHeight="1" x14ac:dyDescent="0.4">
      <c r="A35" s="53"/>
      <c r="B35" s="448" t="str">
        <f>'ODD 4'!B2:C2</f>
        <v xml:space="preserve">ODD 4  -   Assurer l’accès de tous à une éducation de qualité, sur un pied d’égalité, et promouvoir les possibilités d’apprentissage tout au long de la vie </v>
      </c>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c r="AF35" s="448"/>
      <c r="AG35" s="448"/>
      <c r="AH35" s="448"/>
      <c r="AI35" s="448"/>
      <c r="AJ35" s="448"/>
      <c r="AK35" s="448"/>
      <c r="AL35" s="448"/>
      <c r="AM35" s="448"/>
      <c r="AN35" s="448"/>
      <c r="AO35" s="448"/>
      <c r="AP35" s="448"/>
      <c r="AQ35" s="448"/>
      <c r="AR35" s="448"/>
      <c r="AS35" s="448"/>
      <c r="AT35" s="448"/>
      <c r="AU35" s="448"/>
      <c r="AV35" s="448"/>
      <c r="AW35" s="448"/>
      <c r="AX35" s="448"/>
      <c r="AY35" s="448"/>
      <c r="AZ35" s="448"/>
      <c r="BA35" s="448"/>
      <c r="BB35" s="448"/>
      <c r="BC35" s="448"/>
      <c r="BD35" s="448"/>
      <c r="BE35" s="448"/>
      <c r="BF35" s="448"/>
      <c r="BG35" s="448"/>
      <c r="BH35" s="448"/>
      <c r="BI35" s="448"/>
      <c r="BJ35" s="448"/>
      <c r="BK35" s="448"/>
      <c r="BL35" s="448"/>
      <c r="BM35" s="448"/>
      <c r="BO35" s="54" t="str">
        <f>B35</f>
        <v xml:space="preserve">ODD 4  -   Assurer l’accès de tous à une éducation de qualité, sur un pied d’égalité, et promouvoir les possibilités d’apprentissage tout au long de la vie </v>
      </c>
      <c r="BP35" s="54">
        <v>10</v>
      </c>
      <c r="BQ35" s="54">
        <f>BP35-BR35</f>
        <v>0</v>
      </c>
      <c r="BR35" s="55">
        <f>SUM(BR36:BR45)</f>
        <v>10</v>
      </c>
      <c r="BS35" s="55">
        <f t="shared" ref="BS35:BY35" si="127">SUM(BS36:BS45)</f>
        <v>0</v>
      </c>
      <c r="BT35" s="55">
        <f t="shared" si="127"/>
        <v>0</v>
      </c>
      <c r="BU35" s="55">
        <f t="shared" si="127"/>
        <v>0</v>
      </c>
      <c r="BV35" s="55">
        <f t="shared" si="127"/>
        <v>0</v>
      </c>
      <c r="BW35" s="55">
        <f t="shared" si="127"/>
        <v>0</v>
      </c>
      <c r="BX35" s="55">
        <f t="shared" si="127"/>
        <v>0</v>
      </c>
      <c r="BY35" s="55">
        <f t="shared" si="127"/>
        <v>0</v>
      </c>
    </row>
    <row r="36" spans="1:77" s="57" customFormat="1" ht="114" customHeight="1" x14ac:dyDescent="0.35">
      <c r="A36" s="56"/>
      <c r="B36" s="374" t="s">
        <v>81</v>
      </c>
      <c r="C36" s="380" t="s">
        <v>541</v>
      </c>
      <c r="D36" s="176">
        <f>'ODD 4'!D7</f>
        <v>0</v>
      </c>
      <c r="E36" s="264">
        <f>'ODD 4'!E7</f>
        <v>0</v>
      </c>
      <c r="F36" s="282">
        <f>'ODD 4'!F7</f>
        <v>0</v>
      </c>
      <c r="G36" s="177">
        <f>'ODD 4'!G7</f>
        <v>0</v>
      </c>
      <c r="H36" s="300">
        <f>'ODD 4'!H7</f>
        <v>0</v>
      </c>
      <c r="I36" s="178">
        <f>'ODD 4'!I7</f>
        <v>0</v>
      </c>
      <c r="J36" s="136">
        <f>S36</f>
        <v>0</v>
      </c>
      <c r="K36" s="137">
        <f t="shared" ref="K36:K45" si="128">E36*10+F36</f>
        <v>0</v>
      </c>
      <c r="L36" s="137" t="b">
        <f>OR(K36=31)</f>
        <v>0</v>
      </c>
      <c r="M36" s="137" t="b">
        <f>OR(K36=21,K36=32)</f>
        <v>0</v>
      </c>
      <c r="N36" s="137" t="b">
        <f>OR(K36=22,K36=33)</f>
        <v>0</v>
      </c>
      <c r="O36" s="137" t="b">
        <f>OR(K36=11,K36=12)</f>
        <v>0</v>
      </c>
      <c r="P36" s="137" t="b">
        <f>OR(K36=23,K36=34)</f>
        <v>0</v>
      </c>
      <c r="Q36" s="137" t="b">
        <f>OR(K36=13,K36=14,K36=24)</f>
        <v>0</v>
      </c>
      <c r="R36" s="137" t="b">
        <f>OR(K36=1,K36=2,K36=3,K36=4)</f>
        <v>0</v>
      </c>
      <c r="S36" s="138">
        <f t="shared" ref="S36:S45" si="129">IF(COUNTA(E36:F36)&lt;2,"",(IF(L36=TRUE,$L$3,IF(M36=TRUE,$M$3,IF(N36=TRUE,$N$3,IF(O36=TRUE,$O$3,IF(P36=TRUE,$P$3,IF(Q36=TRUE,$Q$3,IF(R36=TRUE,$R$3,0)))))))))</f>
        <v>0</v>
      </c>
      <c r="T36" s="139">
        <f t="shared" ref="T36:T45" si="130">IF(COUNTA(E36:F36)&lt;2,"",(IF(L36=TRUE,6,IF(M36=TRUE,5,IF(N36=TRUE,4,IF(O36=TRUE,3,IF(P36=TRUE,2,IF(Q36=TRUE,1,IF(R36=TRUE,0,0)))))))))</f>
        <v>0</v>
      </c>
      <c r="U36" s="140">
        <f t="shared" ref="U36:U45" si="131">T36*10+H36</f>
        <v>0</v>
      </c>
      <c r="V36" s="137" t="b">
        <f>OR(U36=61,U36=62,U36=63)</f>
        <v>0</v>
      </c>
      <c r="W36" s="137" t="b">
        <f>OR(U36=51,U36=52)</f>
        <v>0</v>
      </c>
      <c r="X36" s="137" t="b">
        <f>OR(U36=31,U36=41,U36=42,U36=53)</f>
        <v>0</v>
      </c>
      <c r="Y36" s="137" t="b">
        <f>OR(U36=21,U36=32)</f>
        <v>0</v>
      </c>
      <c r="Z36" s="137" t="b">
        <f>AND(V36=FALSE,W36=FALSE,X36=FALSE,Y36=FALSE)</f>
        <v>1</v>
      </c>
      <c r="AA36" s="141" t="str">
        <f>IF(COUNTA(E36:F36:H36)&lt;3,"",(IF(V36=TRUE,$V$3,IF(W36=TRUE,$W$3,IF(X36=TRUE,$X$3,IF(Y36=TRUE,$Y$3,"Non"))))))</f>
        <v>Non</v>
      </c>
      <c r="AB36" s="137" t="b">
        <f>OR(U36=61,U36=62,U36=51,U36=52)</f>
        <v>0</v>
      </c>
      <c r="AC36" s="137" t="b">
        <f>OR(U36=41,U36=42)</f>
        <v>0</v>
      </c>
      <c r="AD36" s="137" t="b">
        <f>OR(U36=31,U36=32,U36=63,U36=64,U36=53,U36=54,)</f>
        <v>0</v>
      </c>
      <c r="AE36" s="137" t="b">
        <f>OR(U36=21,U36=22,)</f>
        <v>0</v>
      </c>
      <c r="AF36" s="137" t="b">
        <f>OR(U36=11,U36=12,U36=13,U36=23,)</f>
        <v>0</v>
      </c>
      <c r="AG36" s="141" t="str">
        <f>IF(COUNTA(E36:F36:H36)&lt;3,"",(IF(AB36=TRUE,$AB$3,IF(AC36=TRUE,$AC$3,IF(AD36=TRUE,$AD$3,IF(AE36=TRUE,$AE$3,IF(AF36=TRUE,$AF$3,"Aucune")))))))</f>
        <v>Aucune</v>
      </c>
      <c r="AH36" s="180" t="b">
        <f t="shared" si="35"/>
        <v>0</v>
      </c>
      <c r="AI36" s="180" t="b">
        <f t="shared" si="36"/>
        <v>0</v>
      </c>
      <c r="AJ36" s="180" t="b">
        <f t="shared" si="37"/>
        <v>0</v>
      </c>
      <c r="AK36" s="180" t="b">
        <f t="shared" si="38"/>
        <v>0</v>
      </c>
      <c r="AL36" s="180" t="b">
        <f t="shared" si="39"/>
        <v>0</v>
      </c>
      <c r="AM36" s="180" t="b">
        <f t="shared" si="40"/>
        <v>0</v>
      </c>
      <c r="AN36" s="180" t="b">
        <f t="shared" si="41"/>
        <v>0</v>
      </c>
      <c r="AO36" s="180" t="b">
        <f t="shared" si="42"/>
        <v>0</v>
      </c>
      <c r="AP36" s="180" t="b">
        <f t="shared" si="43"/>
        <v>0</v>
      </c>
      <c r="AQ36" s="180" t="b">
        <f t="shared" si="44"/>
        <v>0</v>
      </c>
      <c r="AR36" s="180" t="b">
        <f t="shared" si="45"/>
        <v>0</v>
      </c>
      <c r="AS36" s="180" t="b">
        <f t="shared" si="46"/>
        <v>0</v>
      </c>
      <c r="AT36" s="180" t="b">
        <f t="shared" si="47"/>
        <v>0</v>
      </c>
      <c r="AU36" s="180" t="b">
        <f t="shared" si="48"/>
        <v>0</v>
      </c>
      <c r="AV36" s="180" t="b">
        <f t="shared" si="49"/>
        <v>0</v>
      </c>
      <c r="AW36" s="180" t="b">
        <f t="shared" si="50"/>
        <v>0</v>
      </c>
      <c r="AX36" s="179" t="str">
        <f>IF(COUNTA(E36:F36:H36)&lt;3,"",(IF(AH36=TRUE,AH$3,IF(AI36=TRUE,AI$3,IF(AJ36=TRUE,AJ$3,IF(AK36=TRUE,AK$3,IF(AL36=TRUE,AL$3,IF(AM36=TRUE,AM$3,IF(AN36=TRUE,AN$3,IF(AO36=TRUE,AO$3,IF(AP36=TRUE,AP$3,IF(AQ36=TRUE,AQ$3,IF(AR36=TRUE,AR$3,IF(AS36=TRUE,AS$3,IF(AT36=TRUE,AT$3,IF(AU36=TRUE,AU$3,IF(AV36=TRUE,AV$3,IF(AW36=TRUE,AW$3,"Aucune"))))))))))))))))))</f>
        <v>Aucune</v>
      </c>
      <c r="AY36" s="137" t="b">
        <f t="shared" ref="AY36:AY45" si="132">OR(U36=61,U36=62,U36=63,U36=51,U36=52,U36=53)</f>
        <v>0</v>
      </c>
      <c r="AZ36" s="137" t="b">
        <f t="shared" ref="AZ36:AZ45" si="133">OR(U36=41,U36=42,U36=43,U36=31,U36=32,U36=33)</f>
        <v>0</v>
      </c>
      <c r="BA36" s="137" t="b">
        <f t="shared" ref="BA36:BA45" si="134">OR(U36=21,U36=22,U36=23,U36=11,U36=12,U36=13)</f>
        <v>0</v>
      </c>
      <c r="BB36" s="141" t="str">
        <f>IF(COUNTA(E36:F36:H36)&lt;3,"",(IF(AY36=TRUE,$AY$3,IF(AZ36=TRUE,$AZ$3,IF(BA36=TRUE,$BA$3,"Aucune action requise")))))</f>
        <v>Aucune action requise</v>
      </c>
      <c r="BC36" s="137" t="b">
        <f t="shared" ref="BC36:BC45" si="135">OR(U36=61,U36=51,U36=41,U36=31,U36=21)</f>
        <v>0</v>
      </c>
      <c r="BD36" s="137" t="b">
        <f t="shared" ref="BD36:BD45" si="136">OR(U36=62,U36=52,U36=42,U36=32,U36=22,U36=63,U36=53)</f>
        <v>0</v>
      </c>
      <c r="BE36" s="137" t="b">
        <f t="shared" ref="BE36:BE45" si="137">OR(U36=43,U36=33,U36=23,U36=34,U36=24)</f>
        <v>0</v>
      </c>
      <c r="BF36" s="137" t="b">
        <f t="shared" ref="BF36:BF45" si="138">OR(U36=64,U36=54,U36=44)</f>
        <v>0</v>
      </c>
      <c r="BG36" s="141" t="str">
        <f>IF(COUNTA(E36:F36:H36)&lt;3,"",(IF(BC36=TRUE,$BC$3,IF(BD36=TRUE,$BD$3,IF(BE36=TRUE,$BE$3,IF(BF36=TRUE,$BF$3,"Aucun"))))))</f>
        <v>Aucun</v>
      </c>
      <c r="BH36" s="318">
        <f t="shared" ref="BH36:BH45" si="139">G36</f>
        <v>0</v>
      </c>
      <c r="BI36" s="318">
        <f>'ODD 4'!AX7</f>
        <v>0</v>
      </c>
      <c r="BJ36" s="309"/>
      <c r="BK36" s="309"/>
      <c r="BL36" s="327">
        <f t="shared" ref="BL36:BL45" si="140">I36</f>
        <v>0</v>
      </c>
      <c r="BM36" s="327">
        <f t="shared" ref="BM36:BM45" si="141">D36</f>
        <v>0</v>
      </c>
      <c r="BR36" s="58">
        <f t="shared" ref="BR36:BR45" si="142">IF(K36=0,1,0)</f>
        <v>1</v>
      </c>
      <c r="BS36" s="58">
        <f t="shared" ref="BS36:BS45" si="143">IF(L36=TRUE,1,0)</f>
        <v>0</v>
      </c>
      <c r="BT36" s="58">
        <f t="shared" ref="BT36:BT45" si="144">IF(M36=TRUE,1,0)</f>
        <v>0</v>
      </c>
      <c r="BU36" s="58">
        <f t="shared" ref="BU36:BU45" si="145">IF(N36=TRUE,1,0)</f>
        <v>0</v>
      </c>
      <c r="BV36" s="58">
        <f t="shared" ref="BV36:BV45" si="146">IF(O36=TRUE,1,0)</f>
        <v>0</v>
      </c>
      <c r="BW36" s="58">
        <f t="shared" ref="BW36:BW45" si="147">IF(P36=TRUE,1,0)</f>
        <v>0</v>
      </c>
      <c r="BX36" s="58">
        <f t="shared" ref="BX36:BX45" si="148">IF(Q36=TRUE,1,0)</f>
        <v>0</v>
      </c>
      <c r="BY36" s="58">
        <f t="shared" ref="BY36:BY45" si="149">IF(R36=TRUE,1,0)</f>
        <v>0</v>
      </c>
    </row>
    <row r="37" spans="1:77" s="57" customFormat="1" ht="114" customHeight="1" x14ac:dyDescent="0.35">
      <c r="A37" s="56"/>
      <c r="B37" s="374" t="s">
        <v>82</v>
      </c>
      <c r="C37" s="380" t="s">
        <v>542</v>
      </c>
      <c r="D37" s="176">
        <f>'ODD 4'!D8</f>
        <v>0</v>
      </c>
      <c r="E37" s="264">
        <f>'ODD 4'!E8</f>
        <v>0</v>
      </c>
      <c r="F37" s="282">
        <f>'ODD 4'!F8</f>
        <v>0</v>
      </c>
      <c r="G37" s="177">
        <f>'ODD 4'!G8</f>
        <v>0</v>
      </c>
      <c r="H37" s="300">
        <f>'ODD 4'!H8</f>
        <v>0</v>
      </c>
      <c r="I37" s="178">
        <f>'ODD 4'!I8</f>
        <v>0</v>
      </c>
      <c r="J37" s="136">
        <f t="shared" ref="J37:J45" si="150">S37</f>
        <v>0</v>
      </c>
      <c r="K37" s="137">
        <f t="shared" si="128"/>
        <v>0</v>
      </c>
      <c r="L37" s="137" t="b">
        <f t="shared" ref="L37:L45" si="151">OR(K37=31)</f>
        <v>0</v>
      </c>
      <c r="M37" s="137" t="b">
        <f t="shared" ref="M37:M45" si="152">OR(K37=21,K37=32)</f>
        <v>0</v>
      </c>
      <c r="N37" s="137" t="b">
        <f t="shared" ref="N37:N45" si="153">OR(K37=22,K37=33)</f>
        <v>0</v>
      </c>
      <c r="O37" s="137" t="b">
        <f t="shared" ref="O37:O45" si="154">OR(K37=11,K37=12)</f>
        <v>0</v>
      </c>
      <c r="P37" s="137" t="b">
        <f t="shared" ref="P37:P45" si="155">OR(K37=23,K37=34)</f>
        <v>0</v>
      </c>
      <c r="Q37" s="137" t="b">
        <f t="shared" ref="Q37:Q45" si="156">OR(K37=13,K37=14,K37=24)</f>
        <v>0</v>
      </c>
      <c r="R37" s="137" t="b">
        <f t="shared" ref="R37:R45" si="157">OR(K37=1,K37=2,K37=3,K37=4)</f>
        <v>0</v>
      </c>
      <c r="S37" s="138">
        <f t="shared" si="129"/>
        <v>0</v>
      </c>
      <c r="T37" s="139">
        <f t="shared" si="130"/>
        <v>0</v>
      </c>
      <c r="U37" s="140">
        <f t="shared" si="131"/>
        <v>0</v>
      </c>
      <c r="V37" s="137" t="b">
        <f t="shared" ref="V37:V45" si="158">OR(U37=61,U37=62,U37=63)</f>
        <v>0</v>
      </c>
      <c r="W37" s="137" t="b">
        <f t="shared" ref="W37:W45" si="159">OR(U37=51,U37=52)</f>
        <v>0</v>
      </c>
      <c r="X37" s="137" t="b">
        <f t="shared" ref="X37:X45" si="160">OR(U37=31,U37=41,U37=42,U37=53)</f>
        <v>0</v>
      </c>
      <c r="Y37" s="137" t="b">
        <f t="shared" ref="Y37:Y45" si="161">OR(U37=21,U37=32)</f>
        <v>0</v>
      </c>
      <c r="Z37" s="137" t="b">
        <f t="shared" ref="Z37:Z45" si="162">AND(V37=FALSE,W37=FALSE,X37=FALSE,Y37=FALSE)</f>
        <v>1</v>
      </c>
      <c r="AA37" s="141" t="str">
        <f>IF(COUNTA(E37:F37:H37)&lt;3,"",(IF(V37=TRUE,$V$3,IF(W37=TRUE,$W$3,IF(X37=TRUE,$X$3,IF(Y37=TRUE,$Y$3,"Non"))))))</f>
        <v>Non</v>
      </c>
      <c r="AB37" s="137" t="b">
        <f t="shared" ref="AB37:AB45" si="163">OR(U37=61,U37=62,U37=51,U37=52)</f>
        <v>0</v>
      </c>
      <c r="AC37" s="137" t="b">
        <f t="shared" ref="AC37:AC45" si="164">OR(U37=41,U37=42)</f>
        <v>0</v>
      </c>
      <c r="AD37" s="137" t="b">
        <f t="shared" ref="AD37:AD45" si="165">OR(U37=31,U37=32,U37=63,U37=64,U37=53,U37=54,)</f>
        <v>0</v>
      </c>
      <c r="AE37" s="137" t="b">
        <f t="shared" ref="AE37:AE45" si="166">OR(U37=21,U37=22,)</f>
        <v>0</v>
      </c>
      <c r="AF37" s="137" t="b">
        <f t="shared" ref="AF37:AF45" si="167">OR(U37=11,U37=12,U37=13,U37=23,)</f>
        <v>0</v>
      </c>
      <c r="AG37" s="141" t="str">
        <f>IF(COUNTA(E37:F37:H37)&lt;3,"",(IF(AB37=TRUE,$AB$3,IF(AC37=TRUE,$AC$3,IF(AD37=TRUE,$AD$3,IF(AE37=TRUE,$AE$3,IF(AF37=TRUE,$AF$3,"Aucune")))))))</f>
        <v>Aucune</v>
      </c>
      <c r="AH37" s="180" t="b">
        <f t="shared" si="35"/>
        <v>0</v>
      </c>
      <c r="AI37" s="180" t="b">
        <f t="shared" si="36"/>
        <v>0</v>
      </c>
      <c r="AJ37" s="180" t="b">
        <f t="shared" si="37"/>
        <v>0</v>
      </c>
      <c r="AK37" s="180" t="b">
        <f t="shared" si="38"/>
        <v>0</v>
      </c>
      <c r="AL37" s="180" t="b">
        <f t="shared" si="39"/>
        <v>0</v>
      </c>
      <c r="AM37" s="180" t="b">
        <f t="shared" si="40"/>
        <v>0</v>
      </c>
      <c r="AN37" s="180" t="b">
        <f t="shared" si="41"/>
        <v>0</v>
      </c>
      <c r="AO37" s="180" t="b">
        <f t="shared" si="42"/>
        <v>0</v>
      </c>
      <c r="AP37" s="180" t="b">
        <f t="shared" si="43"/>
        <v>0</v>
      </c>
      <c r="AQ37" s="180" t="b">
        <f t="shared" si="44"/>
        <v>0</v>
      </c>
      <c r="AR37" s="180" t="b">
        <f t="shared" si="45"/>
        <v>0</v>
      </c>
      <c r="AS37" s="180" t="b">
        <f t="shared" si="46"/>
        <v>0</v>
      </c>
      <c r="AT37" s="180" t="b">
        <f t="shared" si="47"/>
        <v>0</v>
      </c>
      <c r="AU37" s="180" t="b">
        <f t="shared" si="48"/>
        <v>0</v>
      </c>
      <c r="AV37" s="180" t="b">
        <f t="shared" si="49"/>
        <v>0</v>
      </c>
      <c r="AW37" s="180" t="b">
        <f t="shared" si="50"/>
        <v>0</v>
      </c>
      <c r="AX37" s="179" t="str">
        <f>IF(COUNTA(E37:F37:H37)&lt;3,"",(IF(AH37=TRUE,AH$3,IF(AI37=TRUE,AI$3,IF(AJ37=TRUE,AJ$3,IF(AK37=TRUE,AK$3,IF(AL37=TRUE,AL$3,IF(AM37=TRUE,AM$3,IF(AN37=TRUE,AN$3,IF(AO37=TRUE,AO$3,IF(AP37=TRUE,AP$3,IF(AQ37=TRUE,AQ$3,IF(AR37=TRUE,AR$3,IF(AS37=TRUE,AS$3,IF(AT37=TRUE,AT$3,IF(AU37=TRUE,AU$3,IF(AV37=TRUE,AV$3,IF(AW37=TRUE,AW$3,"Aucune"))))))))))))))))))</f>
        <v>Aucune</v>
      </c>
      <c r="AY37" s="137" t="b">
        <f t="shared" si="132"/>
        <v>0</v>
      </c>
      <c r="AZ37" s="137" t="b">
        <f t="shared" si="133"/>
        <v>0</v>
      </c>
      <c r="BA37" s="137" t="b">
        <f t="shared" si="134"/>
        <v>0</v>
      </c>
      <c r="BB37" s="141" t="str">
        <f>IF(COUNTA(E37:F37:H37)&lt;3,"",(IF(AY37=TRUE,$AY$3,IF(AZ37=TRUE,$AZ$3,IF(BA37=TRUE,$BA$3,"Aucune action requise")))))</f>
        <v>Aucune action requise</v>
      </c>
      <c r="BC37" s="137" t="b">
        <f t="shared" si="135"/>
        <v>0</v>
      </c>
      <c r="BD37" s="137" t="b">
        <f t="shared" si="136"/>
        <v>0</v>
      </c>
      <c r="BE37" s="137" t="b">
        <f t="shared" si="137"/>
        <v>0</v>
      </c>
      <c r="BF37" s="137" t="b">
        <f t="shared" si="138"/>
        <v>0</v>
      </c>
      <c r="BG37" s="141" t="str">
        <f>IF(COUNTA(E37:F37:H37)&lt;3,"",(IF(BC37=TRUE,$BC$3,IF(BD37=TRUE,$BD$3,IF(BE37=TRUE,$BE$3,IF(BF37=TRUE,$BF$3,"Aucun"))))))</f>
        <v>Aucun</v>
      </c>
      <c r="BH37" s="318">
        <f t="shared" si="139"/>
        <v>0</v>
      </c>
      <c r="BI37" s="318">
        <f>'ODD 4'!AX8</f>
        <v>0</v>
      </c>
      <c r="BJ37" s="309"/>
      <c r="BK37" s="309"/>
      <c r="BL37" s="327">
        <f t="shared" si="140"/>
        <v>0</v>
      </c>
      <c r="BM37" s="327">
        <f t="shared" si="141"/>
        <v>0</v>
      </c>
      <c r="BR37" s="58">
        <f t="shared" si="142"/>
        <v>1</v>
      </c>
      <c r="BS37" s="58">
        <f t="shared" si="143"/>
        <v>0</v>
      </c>
      <c r="BT37" s="58">
        <f t="shared" si="144"/>
        <v>0</v>
      </c>
      <c r="BU37" s="58">
        <f t="shared" si="145"/>
        <v>0</v>
      </c>
      <c r="BV37" s="58">
        <f t="shared" si="146"/>
        <v>0</v>
      </c>
      <c r="BW37" s="58">
        <f t="shared" si="147"/>
        <v>0</v>
      </c>
      <c r="BX37" s="58">
        <f t="shared" si="148"/>
        <v>0</v>
      </c>
      <c r="BY37" s="58">
        <f t="shared" si="149"/>
        <v>0</v>
      </c>
    </row>
    <row r="38" spans="1:77" s="57" customFormat="1" ht="114" customHeight="1" x14ac:dyDescent="0.35">
      <c r="A38" s="56"/>
      <c r="B38" s="374" t="s">
        <v>83</v>
      </c>
      <c r="C38" s="380" t="s">
        <v>543</v>
      </c>
      <c r="D38" s="176">
        <f>'ODD 4'!D9</f>
        <v>0</v>
      </c>
      <c r="E38" s="264">
        <f>'ODD 4'!E9</f>
        <v>0</v>
      </c>
      <c r="F38" s="282">
        <f>'ODD 4'!F9</f>
        <v>0</v>
      </c>
      <c r="G38" s="177">
        <f>'ODD 4'!G9</f>
        <v>0</v>
      </c>
      <c r="H38" s="300">
        <f>'ODD 4'!H9</f>
        <v>0</v>
      </c>
      <c r="I38" s="178">
        <f>'ODD 4'!I9</f>
        <v>0</v>
      </c>
      <c r="J38" s="136">
        <f t="shared" si="150"/>
        <v>0</v>
      </c>
      <c r="K38" s="137">
        <f t="shared" si="128"/>
        <v>0</v>
      </c>
      <c r="L38" s="137" t="b">
        <f t="shared" si="151"/>
        <v>0</v>
      </c>
      <c r="M38" s="137" t="b">
        <f t="shared" si="152"/>
        <v>0</v>
      </c>
      <c r="N38" s="137" t="b">
        <f t="shared" si="153"/>
        <v>0</v>
      </c>
      <c r="O38" s="137" t="b">
        <f t="shared" si="154"/>
        <v>0</v>
      </c>
      <c r="P38" s="137" t="b">
        <f t="shared" si="155"/>
        <v>0</v>
      </c>
      <c r="Q38" s="137" t="b">
        <f t="shared" si="156"/>
        <v>0</v>
      </c>
      <c r="R38" s="137" t="b">
        <f t="shared" si="157"/>
        <v>0</v>
      </c>
      <c r="S38" s="138">
        <f t="shared" si="129"/>
        <v>0</v>
      </c>
      <c r="T38" s="139">
        <f t="shared" si="130"/>
        <v>0</v>
      </c>
      <c r="U38" s="140">
        <f t="shared" si="131"/>
        <v>0</v>
      </c>
      <c r="V38" s="137" t="b">
        <f t="shared" si="158"/>
        <v>0</v>
      </c>
      <c r="W38" s="137" t="b">
        <f t="shared" si="159"/>
        <v>0</v>
      </c>
      <c r="X38" s="137" t="b">
        <f t="shared" si="160"/>
        <v>0</v>
      </c>
      <c r="Y38" s="137" t="b">
        <f t="shared" si="161"/>
        <v>0</v>
      </c>
      <c r="Z38" s="137" t="b">
        <f t="shared" si="162"/>
        <v>1</v>
      </c>
      <c r="AA38" s="141" t="str">
        <f>IF(COUNTA(E38:F38:H38)&lt;3,"",(IF(V38=TRUE,$V$3,IF(W38=TRUE,$W$3,IF(X38=TRUE,$X$3,IF(Y38=TRUE,$Y$3,"Non"))))))</f>
        <v>Non</v>
      </c>
      <c r="AB38" s="137" t="b">
        <f t="shared" si="163"/>
        <v>0</v>
      </c>
      <c r="AC38" s="137" t="b">
        <f t="shared" si="164"/>
        <v>0</v>
      </c>
      <c r="AD38" s="137" t="b">
        <f t="shared" si="165"/>
        <v>0</v>
      </c>
      <c r="AE38" s="137" t="b">
        <f t="shared" si="166"/>
        <v>0</v>
      </c>
      <c r="AF38" s="137" t="b">
        <f t="shared" si="167"/>
        <v>0</v>
      </c>
      <c r="AG38" s="141" t="str">
        <f>IF(COUNTA(E38:F38:H38)&lt;3,"",(IF(AB38=TRUE,$AB$3,IF(AC38=TRUE,$AC$3,IF(AD38=TRUE,$AD$3,IF(AE38=TRUE,$AE$3,IF(AF38=TRUE,$AF$3,"Aucune")))))))</f>
        <v>Aucune</v>
      </c>
      <c r="AH38" s="180" t="b">
        <f t="shared" si="35"/>
        <v>0</v>
      </c>
      <c r="AI38" s="180" t="b">
        <f t="shared" si="36"/>
        <v>0</v>
      </c>
      <c r="AJ38" s="180" t="b">
        <f t="shared" si="37"/>
        <v>0</v>
      </c>
      <c r="AK38" s="180" t="b">
        <f t="shared" si="38"/>
        <v>0</v>
      </c>
      <c r="AL38" s="180" t="b">
        <f t="shared" si="39"/>
        <v>0</v>
      </c>
      <c r="AM38" s="180" t="b">
        <f t="shared" si="40"/>
        <v>0</v>
      </c>
      <c r="AN38" s="180" t="b">
        <f t="shared" si="41"/>
        <v>0</v>
      </c>
      <c r="AO38" s="180" t="b">
        <f t="shared" si="42"/>
        <v>0</v>
      </c>
      <c r="AP38" s="180" t="b">
        <f t="shared" si="43"/>
        <v>0</v>
      </c>
      <c r="AQ38" s="180" t="b">
        <f t="shared" si="44"/>
        <v>0</v>
      </c>
      <c r="AR38" s="180" t="b">
        <f t="shared" si="45"/>
        <v>0</v>
      </c>
      <c r="AS38" s="180" t="b">
        <f t="shared" si="46"/>
        <v>0</v>
      </c>
      <c r="AT38" s="180" t="b">
        <f t="shared" si="47"/>
        <v>0</v>
      </c>
      <c r="AU38" s="180" t="b">
        <f t="shared" si="48"/>
        <v>0</v>
      </c>
      <c r="AV38" s="180" t="b">
        <f t="shared" si="49"/>
        <v>0</v>
      </c>
      <c r="AW38" s="180" t="b">
        <f t="shared" si="50"/>
        <v>0</v>
      </c>
      <c r="AX38" s="179" t="str">
        <f>IF(COUNTA(E38:F38:H38)&lt;3,"",(IF(AH38=TRUE,AH$3,IF(AI38=TRUE,AI$3,IF(AJ38=TRUE,AJ$3,IF(AK38=TRUE,AK$3,IF(AL38=TRUE,AL$3,IF(AM38=TRUE,AM$3,IF(AN38=TRUE,AN$3,IF(AO38=TRUE,AO$3,IF(AP38=TRUE,AP$3,IF(AQ38=TRUE,AQ$3,IF(AR38=TRUE,AR$3,IF(AS38=TRUE,AS$3,IF(AT38=TRUE,AT$3,IF(AU38=TRUE,AU$3,IF(AV38=TRUE,AV$3,IF(AW38=TRUE,AW$3,"Aucune"))))))))))))))))))</f>
        <v>Aucune</v>
      </c>
      <c r="AY38" s="137" t="b">
        <f t="shared" si="132"/>
        <v>0</v>
      </c>
      <c r="AZ38" s="137" t="b">
        <f t="shared" si="133"/>
        <v>0</v>
      </c>
      <c r="BA38" s="137" t="b">
        <f t="shared" si="134"/>
        <v>0</v>
      </c>
      <c r="BB38" s="141" t="str">
        <f>IF(COUNTA(E38:F38:H38)&lt;3,"",(IF(AY38=TRUE,$AY$3,IF(AZ38=TRUE,$AZ$3,IF(BA38=TRUE,$BA$3,"Aucune action requise")))))</f>
        <v>Aucune action requise</v>
      </c>
      <c r="BC38" s="137" t="b">
        <f t="shared" si="135"/>
        <v>0</v>
      </c>
      <c r="BD38" s="137" t="b">
        <f t="shared" si="136"/>
        <v>0</v>
      </c>
      <c r="BE38" s="137" t="b">
        <f t="shared" si="137"/>
        <v>0</v>
      </c>
      <c r="BF38" s="137" t="b">
        <f t="shared" si="138"/>
        <v>0</v>
      </c>
      <c r="BG38" s="141" t="str">
        <f>IF(COUNTA(E38:F38:H38)&lt;3,"",(IF(BC38=TRUE,$BC$3,IF(BD38=TRUE,$BD$3,IF(BE38=TRUE,$BE$3,IF(BF38=TRUE,$BF$3,"Aucun"))))))</f>
        <v>Aucun</v>
      </c>
      <c r="BH38" s="318">
        <f t="shared" si="139"/>
        <v>0</v>
      </c>
      <c r="BI38" s="318">
        <f>'ODD 4'!AX9</f>
        <v>0</v>
      </c>
      <c r="BJ38" s="309"/>
      <c r="BK38" s="309"/>
      <c r="BL38" s="327">
        <f t="shared" si="140"/>
        <v>0</v>
      </c>
      <c r="BM38" s="327">
        <f t="shared" si="141"/>
        <v>0</v>
      </c>
      <c r="BR38" s="58">
        <f t="shared" si="142"/>
        <v>1</v>
      </c>
      <c r="BS38" s="58">
        <f t="shared" si="143"/>
        <v>0</v>
      </c>
      <c r="BT38" s="58">
        <f t="shared" si="144"/>
        <v>0</v>
      </c>
      <c r="BU38" s="58">
        <f t="shared" si="145"/>
        <v>0</v>
      </c>
      <c r="BV38" s="58">
        <f t="shared" si="146"/>
        <v>0</v>
      </c>
      <c r="BW38" s="58">
        <f t="shared" si="147"/>
        <v>0</v>
      </c>
      <c r="BX38" s="58">
        <f t="shared" si="148"/>
        <v>0</v>
      </c>
      <c r="BY38" s="58">
        <f t="shared" si="149"/>
        <v>0</v>
      </c>
    </row>
    <row r="39" spans="1:77" s="57" customFormat="1" ht="114" customHeight="1" x14ac:dyDescent="0.35">
      <c r="A39" s="56"/>
      <c r="B39" s="374" t="s">
        <v>84</v>
      </c>
      <c r="C39" s="380" t="s">
        <v>544</v>
      </c>
      <c r="D39" s="176">
        <f>'ODD 4'!D10</f>
        <v>0</v>
      </c>
      <c r="E39" s="264">
        <f>'ODD 4'!E10</f>
        <v>0</v>
      </c>
      <c r="F39" s="282">
        <f>'ODD 4'!F10</f>
        <v>0</v>
      </c>
      <c r="G39" s="177">
        <f>'ODD 4'!G10</f>
        <v>0</v>
      </c>
      <c r="H39" s="300">
        <f>'ODD 4'!H10</f>
        <v>0</v>
      </c>
      <c r="I39" s="178">
        <f>'ODD 4'!I10</f>
        <v>0</v>
      </c>
      <c r="J39" s="136">
        <f t="shared" si="150"/>
        <v>0</v>
      </c>
      <c r="K39" s="137">
        <f t="shared" si="128"/>
        <v>0</v>
      </c>
      <c r="L39" s="137" t="b">
        <f t="shared" si="151"/>
        <v>0</v>
      </c>
      <c r="M39" s="137" t="b">
        <f t="shared" si="152"/>
        <v>0</v>
      </c>
      <c r="N39" s="137" t="b">
        <f t="shared" si="153"/>
        <v>0</v>
      </c>
      <c r="O39" s="137" t="b">
        <f t="shared" si="154"/>
        <v>0</v>
      </c>
      <c r="P39" s="137" t="b">
        <f t="shared" si="155"/>
        <v>0</v>
      </c>
      <c r="Q39" s="137" t="b">
        <f t="shared" si="156"/>
        <v>0</v>
      </c>
      <c r="R39" s="137" t="b">
        <f t="shared" si="157"/>
        <v>0</v>
      </c>
      <c r="S39" s="138">
        <f t="shared" si="129"/>
        <v>0</v>
      </c>
      <c r="T39" s="139">
        <f t="shared" si="130"/>
        <v>0</v>
      </c>
      <c r="U39" s="140">
        <f t="shared" si="131"/>
        <v>0</v>
      </c>
      <c r="V39" s="137" t="b">
        <f t="shared" si="158"/>
        <v>0</v>
      </c>
      <c r="W39" s="137" t="b">
        <f t="shared" si="159"/>
        <v>0</v>
      </c>
      <c r="X39" s="137" t="b">
        <f t="shared" si="160"/>
        <v>0</v>
      </c>
      <c r="Y39" s="137" t="b">
        <f t="shared" si="161"/>
        <v>0</v>
      </c>
      <c r="Z39" s="137" t="b">
        <f t="shared" si="162"/>
        <v>1</v>
      </c>
      <c r="AA39" s="141" t="str">
        <f>IF(COUNTA(E39:F39:H39)&lt;3,"",(IF(V39=TRUE,$V$3,IF(W39=TRUE,$W$3,IF(X39=TRUE,$X$3,IF(Y39=TRUE,$Y$3,"Non"))))))</f>
        <v>Non</v>
      </c>
      <c r="AB39" s="137" t="b">
        <f t="shared" si="163"/>
        <v>0</v>
      </c>
      <c r="AC39" s="137" t="b">
        <f t="shared" si="164"/>
        <v>0</v>
      </c>
      <c r="AD39" s="137" t="b">
        <f t="shared" si="165"/>
        <v>0</v>
      </c>
      <c r="AE39" s="137" t="b">
        <f t="shared" si="166"/>
        <v>0</v>
      </c>
      <c r="AF39" s="137" t="b">
        <f t="shared" si="167"/>
        <v>0</v>
      </c>
      <c r="AG39" s="141" t="str">
        <f>IF(COUNTA(E39:F39:H39)&lt;3,"",(IF(AB39=TRUE,$AB$3,IF(AC39=TRUE,$AC$3,IF(AD39=TRUE,$AD$3,IF(AE39=TRUE,$AE$3,IF(AF39=TRUE,$AF$3,"Aucune")))))))</f>
        <v>Aucune</v>
      </c>
      <c r="AH39" s="180" t="b">
        <f t="shared" si="35"/>
        <v>0</v>
      </c>
      <c r="AI39" s="180" t="b">
        <f t="shared" si="36"/>
        <v>0</v>
      </c>
      <c r="AJ39" s="180" t="b">
        <f t="shared" si="37"/>
        <v>0</v>
      </c>
      <c r="AK39" s="180" t="b">
        <f t="shared" si="38"/>
        <v>0</v>
      </c>
      <c r="AL39" s="180" t="b">
        <f t="shared" si="39"/>
        <v>0</v>
      </c>
      <c r="AM39" s="180" t="b">
        <f t="shared" si="40"/>
        <v>0</v>
      </c>
      <c r="AN39" s="180" t="b">
        <f t="shared" si="41"/>
        <v>0</v>
      </c>
      <c r="AO39" s="180" t="b">
        <f t="shared" si="42"/>
        <v>0</v>
      </c>
      <c r="AP39" s="180" t="b">
        <f t="shared" si="43"/>
        <v>0</v>
      </c>
      <c r="AQ39" s="180" t="b">
        <f t="shared" si="44"/>
        <v>0</v>
      </c>
      <c r="AR39" s="180" t="b">
        <f t="shared" si="45"/>
        <v>0</v>
      </c>
      <c r="AS39" s="180" t="b">
        <f t="shared" si="46"/>
        <v>0</v>
      </c>
      <c r="AT39" s="180" t="b">
        <f t="shared" si="47"/>
        <v>0</v>
      </c>
      <c r="AU39" s="180" t="b">
        <f t="shared" si="48"/>
        <v>0</v>
      </c>
      <c r="AV39" s="180" t="b">
        <f t="shared" si="49"/>
        <v>0</v>
      </c>
      <c r="AW39" s="180" t="b">
        <f t="shared" si="50"/>
        <v>0</v>
      </c>
      <c r="AX39" s="179" t="str">
        <f>IF(COUNTA(E39:F39:H39)&lt;3,"",(IF(AH39=TRUE,AH$3,IF(AI39=TRUE,AI$3,IF(AJ39=TRUE,AJ$3,IF(AK39=TRUE,AK$3,IF(AL39=TRUE,AL$3,IF(AM39=TRUE,AM$3,IF(AN39=TRUE,AN$3,IF(AO39=TRUE,AO$3,IF(AP39=TRUE,AP$3,IF(AQ39=TRUE,AQ$3,IF(AR39=TRUE,AR$3,IF(AS39=TRUE,AS$3,IF(AT39=TRUE,AT$3,IF(AU39=TRUE,AU$3,IF(AV39=TRUE,AV$3,IF(AW39=TRUE,AW$3,"Aucune"))))))))))))))))))</f>
        <v>Aucune</v>
      </c>
      <c r="AY39" s="137" t="b">
        <f t="shared" si="132"/>
        <v>0</v>
      </c>
      <c r="AZ39" s="137" t="b">
        <f t="shared" si="133"/>
        <v>0</v>
      </c>
      <c r="BA39" s="137" t="b">
        <f t="shared" si="134"/>
        <v>0</v>
      </c>
      <c r="BB39" s="141" t="str">
        <f>IF(COUNTA(E39:F39:H39)&lt;3,"",(IF(AY39=TRUE,$AY$3,IF(AZ39=TRUE,$AZ$3,IF(BA39=TRUE,$BA$3,"Aucune action requise")))))</f>
        <v>Aucune action requise</v>
      </c>
      <c r="BC39" s="137" t="b">
        <f t="shared" si="135"/>
        <v>0</v>
      </c>
      <c r="BD39" s="137" t="b">
        <f t="shared" si="136"/>
        <v>0</v>
      </c>
      <c r="BE39" s="137" t="b">
        <f t="shared" si="137"/>
        <v>0</v>
      </c>
      <c r="BF39" s="137" t="b">
        <f t="shared" si="138"/>
        <v>0</v>
      </c>
      <c r="BG39" s="141" t="str">
        <f>IF(COUNTA(E39:F39:H39)&lt;3,"",(IF(BC39=TRUE,$BC$3,IF(BD39=TRUE,$BD$3,IF(BE39=TRUE,$BE$3,IF(BF39=TRUE,$BF$3,"Aucun"))))))</f>
        <v>Aucun</v>
      </c>
      <c r="BH39" s="318">
        <f t="shared" si="139"/>
        <v>0</v>
      </c>
      <c r="BI39" s="318">
        <f>'ODD 4'!AX10</f>
        <v>0</v>
      </c>
      <c r="BJ39" s="309"/>
      <c r="BK39" s="309"/>
      <c r="BL39" s="327">
        <f t="shared" si="140"/>
        <v>0</v>
      </c>
      <c r="BM39" s="327">
        <f t="shared" si="141"/>
        <v>0</v>
      </c>
      <c r="BR39" s="58">
        <f t="shared" si="142"/>
        <v>1</v>
      </c>
      <c r="BS39" s="58">
        <f t="shared" si="143"/>
        <v>0</v>
      </c>
      <c r="BT39" s="58">
        <f t="shared" si="144"/>
        <v>0</v>
      </c>
      <c r="BU39" s="58">
        <f t="shared" si="145"/>
        <v>0</v>
      </c>
      <c r="BV39" s="58">
        <f t="shared" si="146"/>
        <v>0</v>
      </c>
      <c r="BW39" s="58">
        <f t="shared" si="147"/>
        <v>0</v>
      </c>
      <c r="BX39" s="58">
        <f t="shared" si="148"/>
        <v>0</v>
      </c>
      <c r="BY39" s="58">
        <f t="shared" si="149"/>
        <v>0</v>
      </c>
    </row>
    <row r="40" spans="1:77" s="57" customFormat="1" ht="114" customHeight="1" x14ac:dyDescent="0.35">
      <c r="A40" s="56"/>
      <c r="B40" s="374" t="s">
        <v>85</v>
      </c>
      <c r="C40" s="380" t="s">
        <v>545</v>
      </c>
      <c r="D40" s="176">
        <f>'ODD 4'!D11</f>
        <v>0</v>
      </c>
      <c r="E40" s="264">
        <f>'ODD 4'!E11</f>
        <v>0</v>
      </c>
      <c r="F40" s="282">
        <f>'ODD 4'!F11</f>
        <v>0</v>
      </c>
      <c r="G40" s="177">
        <f>'ODD 4'!G11</f>
        <v>0</v>
      </c>
      <c r="H40" s="300">
        <f>'ODD 4'!H11</f>
        <v>0</v>
      </c>
      <c r="I40" s="178">
        <f>'ODD 4'!I11</f>
        <v>0</v>
      </c>
      <c r="J40" s="136">
        <f t="shared" si="150"/>
        <v>0</v>
      </c>
      <c r="K40" s="137">
        <f t="shared" si="128"/>
        <v>0</v>
      </c>
      <c r="L40" s="137" t="b">
        <f t="shared" si="151"/>
        <v>0</v>
      </c>
      <c r="M40" s="137" t="b">
        <f t="shared" si="152"/>
        <v>0</v>
      </c>
      <c r="N40" s="137" t="b">
        <f t="shared" si="153"/>
        <v>0</v>
      </c>
      <c r="O40" s="137" t="b">
        <f t="shared" si="154"/>
        <v>0</v>
      </c>
      <c r="P40" s="137" t="b">
        <f t="shared" si="155"/>
        <v>0</v>
      </c>
      <c r="Q40" s="137" t="b">
        <f t="shared" si="156"/>
        <v>0</v>
      </c>
      <c r="R40" s="137" t="b">
        <f t="shared" si="157"/>
        <v>0</v>
      </c>
      <c r="S40" s="138">
        <f t="shared" si="129"/>
        <v>0</v>
      </c>
      <c r="T40" s="139">
        <f t="shared" si="130"/>
        <v>0</v>
      </c>
      <c r="U40" s="140">
        <f t="shared" si="131"/>
        <v>0</v>
      </c>
      <c r="V40" s="137" t="b">
        <f t="shared" si="158"/>
        <v>0</v>
      </c>
      <c r="W40" s="137" t="b">
        <f t="shared" si="159"/>
        <v>0</v>
      </c>
      <c r="X40" s="137" t="b">
        <f t="shared" si="160"/>
        <v>0</v>
      </c>
      <c r="Y40" s="137" t="b">
        <f t="shared" si="161"/>
        <v>0</v>
      </c>
      <c r="Z40" s="137" t="b">
        <f t="shared" si="162"/>
        <v>1</v>
      </c>
      <c r="AA40" s="141" t="str">
        <f>IF(COUNTA(E40:F40:H40)&lt;3,"",(IF(V40=TRUE,$V$3,IF(W40=TRUE,$W$3,IF(X40=TRUE,$X$3,IF(Y40=TRUE,$Y$3,"Non"))))))</f>
        <v>Non</v>
      </c>
      <c r="AB40" s="137" t="b">
        <f t="shared" si="163"/>
        <v>0</v>
      </c>
      <c r="AC40" s="137" t="b">
        <f t="shared" si="164"/>
        <v>0</v>
      </c>
      <c r="AD40" s="137" t="b">
        <f t="shared" si="165"/>
        <v>0</v>
      </c>
      <c r="AE40" s="137" t="b">
        <f t="shared" si="166"/>
        <v>0</v>
      </c>
      <c r="AF40" s="137" t="b">
        <f t="shared" si="167"/>
        <v>0</v>
      </c>
      <c r="AG40" s="141" t="str">
        <f>IF(COUNTA(E40:F40:H40)&lt;3,"",(IF(AB40=TRUE,$AB$3,IF(AC40=TRUE,$AC$3,IF(AD40=TRUE,$AD$3,IF(AE40=TRUE,$AE$3,IF(AF40=TRUE,$AF$3,"Aucune")))))))</f>
        <v>Aucune</v>
      </c>
      <c r="AH40" s="180" t="b">
        <f t="shared" si="35"/>
        <v>0</v>
      </c>
      <c r="AI40" s="180" t="b">
        <f t="shared" si="36"/>
        <v>0</v>
      </c>
      <c r="AJ40" s="180" t="b">
        <f t="shared" si="37"/>
        <v>0</v>
      </c>
      <c r="AK40" s="180" t="b">
        <f t="shared" si="38"/>
        <v>0</v>
      </c>
      <c r="AL40" s="180" t="b">
        <f t="shared" si="39"/>
        <v>0</v>
      </c>
      <c r="AM40" s="180" t="b">
        <f t="shared" si="40"/>
        <v>0</v>
      </c>
      <c r="AN40" s="180" t="b">
        <f t="shared" si="41"/>
        <v>0</v>
      </c>
      <c r="AO40" s="180" t="b">
        <f t="shared" si="42"/>
        <v>0</v>
      </c>
      <c r="AP40" s="180" t="b">
        <f t="shared" si="43"/>
        <v>0</v>
      </c>
      <c r="AQ40" s="180" t="b">
        <f t="shared" si="44"/>
        <v>0</v>
      </c>
      <c r="AR40" s="180" t="b">
        <f t="shared" si="45"/>
        <v>0</v>
      </c>
      <c r="AS40" s="180" t="b">
        <f t="shared" si="46"/>
        <v>0</v>
      </c>
      <c r="AT40" s="180" t="b">
        <f t="shared" si="47"/>
        <v>0</v>
      </c>
      <c r="AU40" s="180" t="b">
        <f t="shared" si="48"/>
        <v>0</v>
      </c>
      <c r="AV40" s="180" t="b">
        <f t="shared" si="49"/>
        <v>0</v>
      </c>
      <c r="AW40" s="180" t="b">
        <f t="shared" si="50"/>
        <v>0</v>
      </c>
      <c r="AX40" s="179" t="str">
        <f>IF(COUNTA(E40:F40:H40)&lt;3,"",(IF(AH40=TRUE,AH$3,IF(AI40=TRUE,AI$3,IF(AJ40=TRUE,AJ$3,IF(AK40=TRUE,AK$3,IF(AL40=TRUE,AL$3,IF(AM40=TRUE,AM$3,IF(AN40=TRUE,AN$3,IF(AO40=TRUE,AO$3,IF(AP40=TRUE,AP$3,IF(AQ40=TRUE,AQ$3,IF(AR40=TRUE,AR$3,IF(AS40=TRUE,AS$3,IF(AT40=TRUE,AT$3,IF(AU40=TRUE,AU$3,IF(AV40=TRUE,AV$3,IF(AW40=TRUE,AW$3,"Aucune"))))))))))))))))))</f>
        <v>Aucune</v>
      </c>
      <c r="AY40" s="137" t="b">
        <f t="shared" si="132"/>
        <v>0</v>
      </c>
      <c r="AZ40" s="137" t="b">
        <f t="shared" si="133"/>
        <v>0</v>
      </c>
      <c r="BA40" s="137" t="b">
        <f t="shared" si="134"/>
        <v>0</v>
      </c>
      <c r="BB40" s="141" t="str">
        <f>IF(COUNTA(E40:F40:H40)&lt;3,"",(IF(AY40=TRUE,$AY$3,IF(AZ40=TRUE,$AZ$3,IF(BA40=TRUE,$BA$3,"Aucune action requise")))))</f>
        <v>Aucune action requise</v>
      </c>
      <c r="BC40" s="137" t="b">
        <f t="shared" si="135"/>
        <v>0</v>
      </c>
      <c r="BD40" s="137" t="b">
        <f t="shared" si="136"/>
        <v>0</v>
      </c>
      <c r="BE40" s="137" t="b">
        <f t="shared" si="137"/>
        <v>0</v>
      </c>
      <c r="BF40" s="137" t="b">
        <f t="shared" si="138"/>
        <v>0</v>
      </c>
      <c r="BG40" s="141" t="str">
        <f>IF(COUNTA(E40:F40:H40)&lt;3,"",(IF(BC40=TRUE,$BC$3,IF(BD40=TRUE,$BD$3,IF(BE40=TRUE,$BE$3,IF(BF40=TRUE,$BF$3,"Aucun"))))))</f>
        <v>Aucun</v>
      </c>
      <c r="BH40" s="318">
        <f t="shared" si="139"/>
        <v>0</v>
      </c>
      <c r="BI40" s="318">
        <f>'ODD 4'!AX11</f>
        <v>0</v>
      </c>
      <c r="BJ40" s="309"/>
      <c r="BK40" s="309"/>
      <c r="BL40" s="327">
        <f t="shared" si="140"/>
        <v>0</v>
      </c>
      <c r="BM40" s="327">
        <f t="shared" si="141"/>
        <v>0</v>
      </c>
      <c r="BR40" s="58">
        <f t="shared" si="142"/>
        <v>1</v>
      </c>
      <c r="BS40" s="58">
        <f t="shared" si="143"/>
        <v>0</v>
      </c>
      <c r="BT40" s="58">
        <f t="shared" si="144"/>
        <v>0</v>
      </c>
      <c r="BU40" s="58">
        <f t="shared" si="145"/>
        <v>0</v>
      </c>
      <c r="BV40" s="58">
        <f t="shared" si="146"/>
        <v>0</v>
      </c>
      <c r="BW40" s="58">
        <f t="shared" si="147"/>
        <v>0</v>
      </c>
      <c r="BX40" s="58">
        <f t="shared" si="148"/>
        <v>0</v>
      </c>
      <c r="BY40" s="58">
        <f t="shared" si="149"/>
        <v>0</v>
      </c>
    </row>
    <row r="41" spans="1:77" s="57" customFormat="1" ht="114" customHeight="1" x14ac:dyDescent="0.35">
      <c r="A41" s="56"/>
      <c r="B41" s="375" t="s">
        <v>86</v>
      </c>
      <c r="C41" s="388" t="s">
        <v>546</v>
      </c>
      <c r="D41" s="183">
        <f>'ODD 4'!D12</f>
        <v>0</v>
      </c>
      <c r="E41" s="265">
        <f>'ODD 4'!E12</f>
        <v>0</v>
      </c>
      <c r="F41" s="288">
        <f>'ODD 4'!F12</f>
        <v>0</v>
      </c>
      <c r="G41" s="184">
        <f>'ODD 4'!G12</f>
        <v>0</v>
      </c>
      <c r="H41" s="301">
        <f>'ODD 4'!H12</f>
        <v>0</v>
      </c>
      <c r="I41" s="185">
        <f>'ODD 4'!I12</f>
        <v>0</v>
      </c>
      <c r="J41" s="143">
        <f t="shared" si="150"/>
        <v>0</v>
      </c>
      <c r="K41" s="144">
        <f t="shared" si="128"/>
        <v>0</v>
      </c>
      <c r="L41" s="144" t="b">
        <f t="shared" si="151"/>
        <v>0</v>
      </c>
      <c r="M41" s="144" t="b">
        <f t="shared" si="152"/>
        <v>0</v>
      </c>
      <c r="N41" s="144" t="b">
        <f t="shared" si="153"/>
        <v>0</v>
      </c>
      <c r="O41" s="144" t="b">
        <f t="shared" si="154"/>
        <v>0</v>
      </c>
      <c r="P41" s="144" t="b">
        <f t="shared" si="155"/>
        <v>0</v>
      </c>
      <c r="Q41" s="144" t="b">
        <f t="shared" si="156"/>
        <v>0</v>
      </c>
      <c r="R41" s="144" t="b">
        <f t="shared" si="157"/>
        <v>0</v>
      </c>
      <c r="S41" s="145">
        <f t="shared" si="129"/>
        <v>0</v>
      </c>
      <c r="T41" s="146">
        <f t="shared" si="130"/>
        <v>0</v>
      </c>
      <c r="U41" s="147">
        <f t="shared" si="131"/>
        <v>0</v>
      </c>
      <c r="V41" s="144" t="b">
        <f t="shared" si="158"/>
        <v>0</v>
      </c>
      <c r="W41" s="144" t="b">
        <f t="shared" si="159"/>
        <v>0</v>
      </c>
      <c r="X41" s="144" t="b">
        <f t="shared" si="160"/>
        <v>0</v>
      </c>
      <c r="Y41" s="144" t="b">
        <f t="shared" si="161"/>
        <v>0</v>
      </c>
      <c r="Z41" s="144" t="b">
        <f t="shared" si="162"/>
        <v>1</v>
      </c>
      <c r="AA41" s="148" t="str">
        <f>IF(COUNTA(E41:F41:H41)&lt;3,"",(IF(V41=TRUE,$V$3,IF(W41=TRUE,$W$3,IF(X41=TRUE,$X$3,IF(Y41=TRUE,$Y$3,"Non"))))))</f>
        <v>Non</v>
      </c>
      <c r="AB41" s="144" t="b">
        <f t="shared" si="163"/>
        <v>0</v>
      </c>
      <c r="AC41" s="144" t="b">
        <f t="shared" si="164"/>
        <v>0</v>
      </c>
      <c r="AD41" s="144" t="b">
        <f t="shared" si="165"/>
        <v>0</v>
      </c>
      <c r="AE41" s="144" t="b">
        <f t="shared" si="166"/>
        <v>0</v>
      </c>
      <c r="AF41" s="144" t="b">
        <f t="shared" si="167"/>
        <v>0</v>
      </c>
      <c r="AG41" s="148" t="str">
        <f>IF(COUNTA(E41:F41:H41)&lt;3,"",(IF(AB41=TRUE,$AB$3,IF(AC41=TRUE,$AC$3,IF(AD41=TRUE,$AD$3,IF(AE41=TRUE,$AE$3,IF(AF41=TRUE,$AF$3,"Aucune")))))))</f>
        <v>Aucune</v>
      </c>
      <c r="AH41" s="180" t="b">
        <f t="shared" si="35"/>
        <v>0</v>
      </c>
      <c r="AI41" s="180" t="b">
        <f t="shared" si="36"/>
        <v>0</v>
      </c>
      <c r="AJ41" s="180" t="b">
        <f t="shared" si="37"/>
        <v>0</v>
      </c>
      <c r="AK41" s="180" t="b">
        <f t="shared" si="38"/>
        <v>0</v>
      </c>
      <c r="AL41" s="180" t="b">
        <f t="shared" si="39"/>
        <v>0</v>
      </c>
      <c r="AM41" s="180" t="b">
        <f t="shared" si="40"/>
        <v>0</v>
      </c>
      <c r="AN41" s="180" t="b">
        <f t="shared" si="41"/>
        <v>0</v>
      </c>
      <c r="AO41" s="180" t="b">
        <f t="shared" si="42"/>
        <v>0</v>
      </c>
      <c r="AP41" s="180" t="b">
        <f t="shared" si="43"/>
        <v>0</v>
      </c>
      <c r="AQ41" s="180" t="b">
        <f t="shared" si="44"/>
        <v>0</v>
      </c>
      <c r="AR41" s="180" t="b">
        <f t="shared" si="45"/>
        <v>0</v>
      </c>
      <c r="AS41" s="180" t="b">
        <f t="shared" si="46"/>
        <v>0</v>
      </c>
      <c r="AT41" s="180" t="b">
        <f t="shared" si="47"/>
        <v>0</v>
      </c>
      <c r="AU41" s="180" t="b">
        <f t="shared" si="48"/>
        <v>0</v>
      </c>
      <c r="AV41" s="180" t="b">
        <f t="shared" si="49"/>
        <v>0</v>
      </c>
      <c r="AW41" s="180" t="b">
        <f t="shared" si="50"/>
        <v>0</v>
      </c>
      <c r="AX41" s="179" t="str">
        <f>IF(COUNTA(E41:F41:H41)&lt;3,"",(IF(AH41=TRUE,AH$3,IF(AI41=TRUE,AI$3,IF(AJ41=TRUE,AJ$3,IF(AK41=TRUE,AK$3,IF(AL41=TRUE,AL$3,IF(AM41=TRUE,AM$3,IF(AN41=TRUE,AN$3,IF(AO41=TRUE,AO$3,IF(AP41=TRUE,AP$3,IF(AQ41=TRUE,AQ$3,IF(AR41=TRUE,AR$3,IF(AS41=TRUE,AS$3,IF(AT41=TRUE,AT$3,IF(AU41=TRUE,AU$3,IF(AV41=TRUE,AV$3,IF(AW41=TRUE,AW$3,"Aucune"))))))))))))))))))</f>
        <v>Aucune</v>
      </c>
      <c r="AY41" s="144" t="b">
        <f t="shared" si="132"/>
        <v>0</v>
      </c>
      <c r="AZ41" s="144" t="b">
        <f t="shared" si="133"/>
        <v>0</v>
      </c>
      <c r="BA41" s="144" t="b">
        <f t="shared" si="134"/>
        <v>0</v>
      </c>
      <c r="BB41" s="148" t="str">
        <f>IF(COUNTA(E41:F41:H41)&lt;3,"",(IF(AY41=TRUE,$AY$3,IF(AZ41=TRUE,$AZ$3,IF(BA41=TRUE,$BA$3,"Aucune action requise")))))</f>
        <v>Aucune action requise</v>
      </c>
      <c r="BC41" s="144" t="b">
        <f t="shared" si="135"/>
        <v>0</v>
      </c>
      <c r="BD41" s="144" t="b">
        <f t="shared" si="136"/>
        <v>0</v>
      </c>
      <c r="BE41" s="144" t="b">
        <f t="shared" si="137"/>
        <v>0</v>
      </c>
      <c r="BF41" s="144" t="b">
        <f t="shared" si="138"/>
        <v>0</v>
      </c>
      <c r="BG41" s="148" t="str">
        <f>IF(COUNTA(E41:F41:H41)&lt;3,"",(IF(BC41=TRUE,$BC$3,IF(BD41=TRUE,$BD$3,IF(BE41=TRUE,$BE$3,IF(BF41=TRUE,$BF$3,"Aucun"))))))</f>
        <v>Aucun</v>
      </c>
      <c r="BH41" s="319">
        <f t="shared" si="139"/>
        <v>0</v>
      </c>
      <c r="BI41" s="319">
        <f>'ODD 4'!AX12</f>
        <v>0</v>
      </c>
      <c r="BJ41" s="310"/>
      <c r="BK41" s="310"/>
      <c r="BL41" s="334">
        <f t="shared" si="140"/>
        <v>0</v>
      </c>
      <c r="BM41" s="334">
        <f t="shared" si="141"/>
        <v>0</v>
      </c>
      <c r="BR41" s="58">
        <f t="shared" si="142"/>
        <v>1</v>
      </c>
      <c r="BS41" s="58">
        <f t="shared" si="143"/>
        <v>0</v>
      </c>
      <c r="BT41" s="58">
        <f t="shared" si="144"/>
        <v>0</v>
      </c>
      <c r="BU41" s="58">
        <f t="shared" si="145"/>
        <v>0</v>
      </c>
      <c r="BV41" s="58">
        <f t="shared" si="146"/>
        <v>0</v>
      </c>
      <c r="BW41" s="58">
        <f t="shared" si="147"/>
        <v>0</v>
      </c>
      <c r="BX41" s="58">
        <f t="shared" si="148"/>
        <v>0</v>
      </c>
      <c r="BY41" s="58">
        <f t="shared" si="149"/>
        <v>0</v>
      </c>
    </row>
    <row r="42" spans="1:77" s="57" customFormat="1" ht="114" customHeight="1" thickBot="1" x14ac:dyDescent="0.4">
      <c r="A42" s="56"/>
      <c r="B42" s="376" t="s">
        <v>87</v>
      </c>
      <c r="C42" s="382" t="s">
        <v>547</v>
      </c>
      <c r="D42" s="234">
        <f>'ODD 4'!D13</f>
        <v>0</v>
      </c>
      <c r="E42" s="271">
        <f>'ODD 4'!E13</f>
        <v>0</v>
      </c>
      <c r="F42" s="284">
        <f>'ODD 4'!F13</f>
        <v>0</v>
      </c>
      <c r="G42" s="235">
        <f>'ODD 4'!G13</f>
        <v>0</v>
      </c>
      <c r="H42" s="307">
        <f>'ODD 4'!H13</f>
        <v>0</v>
      </c>
      <c r="I42" s="236">
        <f>'ODD 4'!I13</f>
        <v>0</v>
      </c>
      <c r="J42" s="192">
        <f t="shared" si="150"/>
        <v>0</v>
      </c>
      <c r="K42" s="215">
        <f t="shared" si="128"/>
        <v>0</v>
      </c>
      <c r="L42" s="215" t="b">
        <f t="shared" si="151"/>
        <v>0</v>
      </c>
      <c r="M42" s="215" t="b">
        <f t="shared" si="152"/>
        <v>0</v>
      </c>
      <c r="N42" s="215" t="b">
        <f t="shared" si="153"/>
        <v>0</v>
      </c>
      <c r="O42" s="215" t="b">
        <f t="shared" si="154"/>
        <v>0</v>
      </c>
      <c r="P42" s="215" t="b">
        <f t="shared" si="155"/>
        <v>0</v>
      </c>
      <c r="Q42" s="215" t="b">
        <f t="shared" si="156"/>
        <v>0</v>
      </c>
      <c r="R42" s="215" t="b">
        <f t="shared" si="157"/>
        <v>0</v>
      </c>
      <c r="S42" s="216">
        <f t="shared" si="129"/>
        <v>0</v>
      </c>
      <c r="T42" s="217">
        <f t="shared" si="130"/>
        <v>0</v>
      </c>
      <c r="U42" s="218">
        <f t="shared" si="131"/>
        <v>0</v>
      </c>
      <c r="V42" s="215" t="b">
        <f t="shared" si="158"/>
        <v>0</v>
      </c>
      <c r="W42" s="215" t="b">
        <f t="shared" si="159"/>
        <v>0</v>
      </c>
      <c r="X42" s="215" t="b">
        <f t="shared" si="160"/>
        <v>0</v>
      </c>
      <c r="Y42" s="215" t="b">
        <f t="shared" si="161"/>
        <v>0</v>
      </c>
      <c r="Z42" s="215" t="b">
        <f t="shared" si="162"/>
        <v>1</v>
      </c>
      <c r="AA42" s="219" t="str">
        <f>IF(COUNTA(E42:F42:H42)&lt;3,"",(IF(V42=TRUE,$V$3,IF(W42=TRUE,$W$3,IF(X42=TRUE,$X$3,IF(Y42=TRUE,$Y$3,"Non"))))))</f>
        <v>Non</v>
      </c>
      <c r="AB42" s="215" t="b">
        <f t="shared" si="163"/>
        <v>0</v>
      </c>
      <c r="AC42" s="215" t="b">
        <f t="shared" si="164"/>
        <v>0</v>
      </c>
      <c r="AD42" s="215" t="b">
        <f t="shared" si="165"/>
        <v>0</v>
      </c>
      <c r="AE42" s="215" t="b">
        <f t="shared" si="166"/>
        <v>0</v>
      </c>
      <c r="AF42" s="215" t="b">
        <f t="shared" si="167"/>
        <v>0</v>
      </c>
      <c r="AG42" s="219" t="str">
        <f>IF(COUNTA(E42:F42:H42)&lt;3,"",(IF(AB42=TRUE,$AB$3,IF(AC42=TRUE,$AC$3,IF(AD42=TRUE,$AD$3,IF(AE42=TRUE,$AE$3,IF(AF42=TRUE,$AF$3,"Aucune")))))))</f>
        <v>Aucune</v>
      </c>
      <c r="AH42" s="237" t="b">
        <f t="shared" si="35"/>
        <v>0</v>
      </c>
      <c r="AI42" s="237" t="b">
        <f t="shared" si="36"/>
        <v>0</v>
      </c>
      <c r="AJ42" s="237" t="b">
        <f t="shared" si="37"/>
        <v>0</v>
      </c>
      <c r="AK42" s="237" t="b">
        <f t="shared" si="38"/>
        <v>0</v>
      </c>
      <c r="AL42" s="237" t="b">
        <f t="shared" si="39"/>
        <v>0</v>
      </c>
      <c r="AM42" s="237" t="b">
        <f t="shared" si="40"/>
        <v>0</v>
      </c>
      <c r="AN42" s="237" t="b">
        <f t="shared" si="41"/>
        <v>0</v>
      </c>
      <c r="AO42" s="237" t="b">
        <f t="shared" si="42"/>
        <v>0</v>
      </c>
      <c r="AP42" s="237" t="b">
        <f t="shared" si="43"/>
        <v>0</v>
      </c>
      <c r="AQ42" s="237" t="b">
        <f t="shared" si="44"/>
        <v>0</v>
      </c>
      <c r="AR42" s="237" t="b">
        <f t="shared" si="45"/>
        <v>0</v>
      </c>
      <c r="AS42" s="237" t="b">
        <f t="shared" si="46"/>
        <v>0</v>
      </c>
      <c r="AT42" s="237" t="b">
        <f t="shared" si="47"/>
        <v>0</v>
      </c>
      <c r="AU42" s="237" t="b">
        <f t="shared" si="48"/>
        <v>0</v>
      </c>
      <c r="AV42" s="237" t="b">
        <f t="shared" si="49"/>
        <v>0</v>
      </c>
      <c r="AW42" s="237" t="b">
        <f t="shared" si="50"/>
        <v>0</v>
      </c>
      <c r="AX42" s="238" t="str">
        <f>IF(COUNTA(E42:F42:H42)&lt;3,"",(IF(AH42=TRUE,AH$3,IF(AI42=TRUE,AI$3,IF(AJ42=TRUE,AJ$3,IF(AK42=TRUE,AK$3,IF(AL42=TRUE,AL$3,IF(AM42=TRUE,AM$3,IF(AN42=TRUE,AN$3,IF(AO42=TRUE,AO$3,IF(AP42=TRUE,AP$3,IF(AQ42=TRUE,AQ$3,IF(AR42=TRUE,AR$3,IF(AS42=TRUE,AS$3,IF(AT42=TRUE,AT$3,IF(AU42=TRUE,AU$3,IF(AV42=TRUE,AV$3,IF(AW42=TRUE,AW$3,"Aucune"))))))))))))))))))</f>
        <v>Aucune</v>
      </c>
      <c r="AY42" s="215" t="b">
        <f t="shared" si="132"/>
        <v>0</v>
      </c>
      <c r="AZ42" s="215" t="b">
        <f t="shared" si="133"/>
        <v>0</v>
      </c>
      <c r="BA42" s="215" t="b">
        <f t="shared" si="134"/>
        <v>0</v>
      </c>
      <c r="BB42" s="219" t="str">
        <f>IF(COUNTA(E42:F42:H42)&lt;3,"",(IF(AY42=TRUE,$AY$3,IF(AZ42=TRUE,$AZ$3,IF(BA42=TRUE,$BA$3,"Aucune action requise")))))</f>
        <v>Aucune action requise</v>
      </c>
      <c r="BC42" s="215" t="b">
        <f t="shared" si="135"/>
        <v>0</v>
      </c>
      <c r="BD42" s="215" t="b">
        <f t="shared" si="136"/>
        <v>0</v>
      </c>
      <c r="BE42" s="215" t="b">
        <f t="shared" si="137"/>
        <v>0</v>
      </c>
      <c r="BF42" s="215" t="b">
        <f t="shared" si="138"/>
        <v>0</v>
      </c>
      <c r="BG42" s="219" t="str">
        <f>IF(COUNTA(E42:F42:H42)&lt;3,"",(IF(BC42=TRUE,$BC$3,IF(BD42=TRUE,$BD$3,IF(BE42=TRUE,$BE$3,IF(BF42=TRUE,$BF$3,"Aucun"))))))</f>
        <v>Aucun</v>
      </c>
      <c r="BH42" s="325">
        <f t="shared" si="139"/>
        <v>0</v>
      </c>
      <c r="BI42" s="325">
        <f>'ODD 4'!AX13</f>
        <v>0</v>
      </c>
      <c r="BJ42" s="316"/>
      <c r="BK42" s="316"/>
      <c r="BL42" s="328">
        <f t="shared" si="140"/>
        <v>0</v>
      </c>
      <c r="BM42" s="328">
        <f t="shared" si="141"/>
        <v>0</v>
      </c>
      <c r="BR42" s="58">
        <f t="shared" si="142"/>
        <v>1</v>
      </c>
      <c r="BS42" s="58">
        <f t="shared" si="143"/>
        <v>0</v>
      </c>
      <c r="BT42" s="58">
        <f t="shared" si="144"/>
        <v>0</v>
      </c>
      <c r="BU42" s="58">
        <f t="shared" si="145"/>
        <v>0</v>
      </c>
      <c r="BV42" s="58">
        <f t="shared" si="146"/>
        <v>0</v>
      </c>
      <c r="BW42" s="58">
        <f t="shared" si="147"/>
        <v>0</v>
      </c>
      <c r="BX42" s="58">
        <f t="shared" si="148"/>
        <v>0</v>
      </c>
      <c r="BY42" s="58">
        <f t="shared" si="149"/>
        <v>0</v>
      </c>
    </row>
    <row r="43" spans="1:77" s="57" customFormat="1" ht="114" customHeight="1" x14ac:dyDescent="0.35">
      <c r="A43" s="56"/>
      <c r="B43" s="387" t="s">
        <v>88</v>
      </c>
      <c r="C43" s="389" t="s">
        <v>548</v>
      </c>
      <c r="D43" s="245">
        <f>'ODD 4'!D14</f>
        <v>0</v>
      </c>
      <c r="E43" s="272">
        <f>'ODD 4'!E14</f>
        <v>0</v>
      </c>
      <c r="F43" s="287">
        <f>'ODD 4'!F14</f>
        <v>0</v>
      </c>
      <c r="G43" s="246">
        <f>'ODD 4'!G14</f>
        <v>0</v>
      </c>
      <c r="H43" s="308">
        <f>'ODD 4'!H14</f>
        <v>0</v>
      </c>
      <c r="I43" s="247">
        <f>'ODD 4'!I14</f>
        <v>0</v>
      </c>
      <c r="J43" s="214">
        <f t="shared" si="150"/>
        <v>0</v>
      </c>
      <c r="K43" s="221">
        <f t="shared" si="128"/>
        <v>0</v>
      </c>
      <c r="L43" s="221" t="b">
        <f t="shared" si="151"/>
        <v>0</v>
      </c>
      <c r="M43" s="221" t="b">
        <f t="shared" si="152"/>
        <v>0</v>
      </c>
      <c r="N43" s="221" t="b">
        <f t="shared" si="153"/>
        <v>0</v>
      </c>
      <c r="O43" s="221" t="b">
        <f t="shared" si="154"/>
        <v>0</v>
      </c>
      <c r="P43" s="221" t="b">
        <f t="shared" si="155"/>
        <v>0</v>
      </c>
      <c r="Q43" s="221" t="b">
        <f t="shared" si="156"/>
        <v>0</v>
      </c>
      <c r="R43" s="221" t="b">
        <f t="shared" si="157"/>
        <v>0</v>
      </c>
      <c r="S43" s="222">
        <f t="shared" si="129"/>
        <v>0</v>
      </c>
      <c r="T43" s="223">
        <f t="shared" si="130"/>
        <v>0</v>
      </c>
      <c r="U43" s="224">
        <f t="shared" si="131"/>
        <v>0</v>
      </c>
      <c r="V43" s="221" t="b">
        <f t="shared" si="158"/>
        <v>0</v>
      </c>
      <c r="W43" s="221" t="b">
        <f t="shared" si="159"/>
        <v>0</v>
      </c>
      <c r="X43" s="221" t="b">
        <f t="shared" si="160"/>
        <v>0</v>
      </c>
      <c r="Y43" s="221" t="b">
        <f t="shared" si="161"/>
        <v>0</v>
      </c>
      <c r="Z43" s="221" t="b">
        <f t="shared" si="162"/>
        <v>1</v>
      </c>
      <c r="AA43" s="225" t="str">
        <f>IF(COUNTA(E43:F43:H43)&lt;3,"",(IF(V43=TRUE,$V$3,IF(W43=TRUE,$W$3,IF(X43=TRUE,$X$3,IF(Y43=TRUE,$Y$3,"Non"))))))</f>
        <v>Non</v>
      </c>
      <c r="AB43" s="221" t="b">
        <f t="shared" si="163"/>
        <v>0</v>
      </c>
      <c r="AC43" s="221" t="b">
        <f t="shared" si="164"/>
        <v>0</v>
      </c>
      <c r="AD43" s="221" t="b">
        <f t="shared" si="165"/>
        <v>0</v>
      </c>
      <c r="AE43" s="221" t="b">
        <f t="shared" si="166"/>
        <v>0</v>
      </c>
      <c r="AF43" s="221" t="b">
        <f t="shared" si="167"/>
        <v>0</v>
      </c>
      <c r="AG43" s="225" t="str">
        <f>IF(COUNTA(E43:F43:H43)&lt;3,"",(IF(AB43=TRUE,$AB$3,IF(AC43=TRUE,$AC$3,IF(AD43=TRUE,$AD$3,IF(AE43=TRUE,$AE$3,IF(AF43=TRUE,$AF$3,"Aucune")))))))</f>
        <v>Aucune</v>
      </c>
      <c r="AH43" s="248" t="b">
        <f t="shared" si="35"/>
        <v>0</v>
      </c>
      <c r="AI43" s="248" t="b">
        <f t="shared" si="36"/>
        <v>0</v>
      </c>
      <c r="AJ43" s="248" t="b">
        <f t="shared" si="37"/>
        <v>0</v>
      </c>
      <c r="AK43" s="248" t="b">
        <f t="shared" si="38"/>
        <v>0</v>
      </c>
      <c r="AL43" s="248" t="b">
        <f t="shared" si="39"/>
        <v>0</v>
      </c>
      <c r="AM43" s="248" t="b">
        <f t="shared" si="40"/>
        <v>0</v>
      </c>
      <c r="AN43" s="248" t="b">
        <f t="shared" si="41"/>
        <v>0</v>
      </c>
      <c r="AO43" s="248" t="b">
        <f t="shared" si="42"/>
        <v>0</v>
      </c>
      <c r="AP43" s="248" t="b">
        <f t="shared" si="43"/>
        <v>0</v>
      </c>
      <c r="AQ43" s="248" t="b">
        <f t="shared" si="44"/>
        <v>0</v>
      </c>
      <c r="AR43" s="248" t="b">
        <f t="shared" si="45"/>
        <v>0</v>
      </c>
      <c r="AS43" s="248" t="b">
        <f t="shared" si="46"/>
        <v>0</v>
      </c>
      <c r="AT43" s="248" t="b">
        <f t="shared" si="47"/>
        <v>0</v>
      </c>
      <c r="AU43" s="248" t="b">
        <f t="shared" si="48"/>
        <v>0</v>
      </c>
      <c r="AV43" s="248" t="b">
        <f t="shared" si="49"/>
        <v>0</v>
      </c>
      <c r="AW43" s="248" t="b">
        <f t="shared" si="50"/>
        <v>0</v>
      </c>
      <c r="AX43" s="249" t="str">
        <f>IF(COUNTA(E43:F43:H43)&lt;3,"",(IF(AH43=TRUE,AH$3,IF(AI43=TRUE,AI$3,IF(AJ43=TRUE,AJ$3,IF(AK43=TRUE,AK$3,IF(AL43=TRUE,AL$3,IF(AM43=TRUE,AM$3,IF(AN43=TRUE,AN$3,IF(AO43=TRUE,AO$3,IF(AP43=TRUE,AP$3,IF(AQ43=TRUE,AQ$3,IF(AR43=TRUE,AR$3,IF(AS43=TRUE,AS$3,IF(AT43=TRUE,AT$3,IF(AU43=TRUE,AU$3,IF(AV43=TRUE,AV$3,IF(AW43=TRUE,AW$3,"Aucune"))))))))))))))))))</f>
        <v>Aucune</v>
      </c>
      <c r="AY43" s="221" t="b">
        <f t="shared" si="132"/>
        <v>0</v>
      </c>
      <c r="AZ43" s="221" t="b">
        <f t="shared" si="133"/>
        <v>0</v>
      </c>
      <c r="BA43" s="221" t="b">
        <f t="shared" si="134"/>
        <v>0</v>
      </c>
      <c r="BB43" s="225" t="str">
        <f>IF(COUNTA(E43:F43:H43)&lt;3,"",(IF(AY43=TRUE,$AY$3,IF(AZ43=TRUE,$AZ$3,IF(BA43=TRUE,$BA$3,"Aucune action requise")))))</f>
        <v>Aucune action requise</v>
      </c>
      <c r="BC43" s="221" t="b">
        <f t="shared" si="135"/>
        <v>0</v>
      </c>
      <c r="BD43" s="221" t="b">
        <f t="shared" si="136"/>
        <v>0</v>
      </c>
      <c r="BE43" s="221" t="b">
        <f t="shared" si="137"/>
        <v>0</v>
      </c>
      <c r="BF43" s="221" t="b">
        <f t="shared" si="138"/>
        <v>0</v>
      </c>
      <c r="BG43" s="225" t="str">
        <f>IF(COUNTA(E43:F43:H43)&lt;3,"",(IF(BC43=TRUE,$BC$3,IF(BD43=TRUE,$BD$3,IF(BE43=TRUE,$BE$3,IF(BF43=TRUE,$BF$3,"Aucun"))))))</f>
        <v>Aucun</v>
      </c>
      <c r="BH43" s="326">
        <f t="shared" si="139"/>
        <v>0</v>
      </c>
      <c r="BI43" s="326">
        <f>'ODD 4'!AX14</f>
        <v>0</v>
      </c>
      <c r="BJ43" s="317"/>
      <c r="BK43" s="317"/>
      <c r="BL43" s="335">
        <f t="shared" si="140"/>
        <v>0</v>
      </c>
      <c r="BM43" s="335">
        <f t="shared" si="141"/>
        <v>0</v>
      </c>
      <c r="BR43" s="58">
        <f t="shared" si="142"/>
        <v>1</v>
      </c>
      <c r="BS43" s="58">
        <f t="shared" si="143"/>
        <v>0</v>
      </c>
      <c r="BT43" s="58">
        <f t="shared" si="144"/>
        <v>0</v>
      </c>
      <c r="BU43" s="58">
        <f t="shared" si="145"/>
        <v>0</v>
      </c>
      <c r="BV43" s="58">
        <f t="shared" si="146"/>
        <v>0</v>
      </c>
      <c r="BW43" s="58">
        <f t="shared" si="147"/>
        <v>0</v>
      </c>
      <c r="BX43" s="58">
        <f t="shared" si="148"/>
        <v>0</v>
      </c>
      <c r="BY43" s="58">
        <f t="shared" si="149"/>
        <v>0</v>
      </c>
    </row>
    <row r="44" spans="1:77" ht="114" customHeight="1" x14ac:dyDescent="0.35">
      <c r="B44" s="378" t="s">
        <v>89</v>
      </c>
      <c r="C44" s="386" t="s">
        <v>549</v>
      </c>
      <c r="D44" s="189">
        <f>'ODD 4'!D15</f>
        <v>0</v>
      </c>
      <c r="E44" s="268">
        <f>'ODD 4'!E15</f>
        <v>0</v>
      </c>
      <c r="F44" s="283">
        <f>'ODD 4'!F15</f>
        <v>0</v>
      </c>
      <c r="G44" s="190">
        <f>'ODD 4'!G15</f>
        <v>0</v>
      </c>
      <c r="H44" s="304">
        <f>'ODD 4'!H15</f>
        <v>0</v>
      </c>
      <c r="I44" s="191">
        <f>'ODD 4'!I15</f>
        <v>0</v>
      </c>
      <c r="J44" s="157">
        <f t="shared" si="150"/>
        <v>0</v>
      </c>
      <c r="K44" s="158">
        <f t="shared" si="128"/>
        <v>0</v>
      </c>
      <c r="L44" s="158" t="b">
        <f t="shared" si="151"/>
        <v>0</v>
      </c>
      <c r="M44" s="158" t="b">
        <f t="shared" si="152"/>
        <v>0</v>
      </c>
      <c r="N44" s="158" t="b">
        <f t="shared" si="153"/>
        <v>0</v>
      </c>
      <c r="O44" s="158" t="b">
        <f t="shared" si="154"/>
        <v>0</v>
      </c>
      <c r="P44" s="158" t="b">
        <f t="shared" si="155"/>
        <v>0</v>
      </c>
      <c r="Q44" s="158" t="b">
        <f t="shared" si="156"/>
        <v>0</v>
      </c>
      <c r="R44" s="158" t="b">
        <f t="shared" si="157"/>
        <v>0</v>
      </c>
      <c r="S44" s="159">
        <f t="shared" si="129"/>
        <v>0</v>
      </c>
      <c r="T44" s="160">
        <f t="shared" si="130"/>
        <v>0</v>
      </c>
      <c r="U44" s="161">
        <f t="shared" si="131"/>
        <v>0</v>
      </c>
      <c r="V44" s="158" t="b">
        <f t="shared" si="158"/>
        <v>0</v>
      </c>
      <c r="W44" s="158" t="b">
        <f t="shared" si="159"/>
        <v>0</v>
      </c>
      <c r="X44" s="158" t="b">
        <f t="shared" si="160"/>
        <v>0</v>
      </c>
      <c r="Y44" s="158" t="b">
        <f t="shared" si="161"/>
        <v>0</v>
      </c>
      <c r="Z44" s="158" t="b">
        <f t="shared" si="162"/>
        <v>1</v>
      </c>
      <c r="AA44" s="162" t="str">
        <f>IF(COUNTA(E44:F44:H44)&lt;3,"",(IF(V44=TRUE,$V$3,IF(W44=TRUE,$W$3,IF(X44=TRUE,$X$3,IF(Y44=TRUE,$Y$3,"Non"))))))</f>
        <v>Non</v>
      </c>
      <c r="AB44" s="158" t="b">
        <f t="shared" si="163"/>
        <v>0</v>
      </c>
      <c r="AC44" s="158" t="b">
        <f t="shared" si="164"/>
        <v>0</v>
      </c>
      <c r="AD44" s="158" t="b">
        <f t="shared" si="165"/>
        <v>0</v>
      </c>
      <c r="AE44" s="158" t="b">
        <f t="shared" si="166"/>
        <v>0</v>
      </c>
      <c r="AF44" s="158" t="b">
        <f t="shared" si="167"/>
        <v>0</v>
      </c>
      <c r="AG44" s="162" t="str">
        <f>IF(COUNTA(E44:F44:H44)&lt;3,"",(IF(AB44=TRUE,$AB$3,IF(AC44=TRUE,$AC$3,IF(AD44=TRUE,$AD$3,IF(AE44=TRUE,$AE$3,IF(AF44=TRUE,$AF$3,"Aucune")))))))</f>
        <v>Aucune</v>
      </c>
      <c r="AH44" s="158" t="b">
        <f t="shared" si="35"/>
        <v>0</v>
      </c>
      <c r="AI44" s="158" t="b">
        <f t="shared" si="36"/>
        <v>0</v>
      </c>
      <c r="AJ44" s="158" t="b">
        <f t="shared" si="37"/>
        <v>0</v>
      </c>
      <c r="AK44" s="158" t="b">
        <f t="shared" si="38"/>
        <v>0</v>
      </c>
      <c r="AL44" s="158" t="b">
        <f t="shared" si="39"/>
        <v>0</v>
      </c>
      <c r="AM44" s="158" t="b">
        <f t="shared" si="40"/>
        <v>0</v>
      </c>
      <c r="AN44" s="158" t="b">
        <f t="shared" si="41"/>
        <v>0</v>
      </c>
      <c r="AO44" s="158" t="b">
        <f t="shared" si="42"/>
        <v>0</v>
      </c>
      <c r="AP44" s="158" t="b">
        <f t="shared" si="43"/>
        <v>0</v>
      </c>
      <c r="AQ44" s="158" t="b">
        <f t="shared" si="44"/>
        <v>0</v>
      </c>
      <c r="AR44" s="158" t="b">
        <f t="shared" si="45"/>
        <v>0</v>
      </c>
      <c r="AS44" s="158" t="b">
        <f t="shared" si="46"/>
        <v>0</v>
      </c>
      <c r="AT44" s="158" t="b">
        <f t="shared" si="47"/>
        <v>0</v>
      </c>
      <c r="AU44" s="158" t="b">
        <f t="shared" si="48"/>
        <v>0</v>
      </c>
      <c r="AV44" s="158" t="b">
        <f t="shared" si="49"/>
        <v>0</v>
      </c>
      <c r="AW44" s="158" t="b">
        <f t="shared" si="50"/>
        <v>0</v>
      </c>
      <c r="AX44" s="162" t="str">
        <f>IF(COUNTA(E44:F44:H44)&lt;3,"",(IF(AH44=TRUE,AH$3,IF(AI44=TRUE,AI$3,IF(AJ44=TRUE,AJ$3,IF(AK44=TRUE,AK$3,IF(AL44=TRUE,AL$3,IF(AM44=TRUE,AM$3,IF(AN44=TRUE,AN$3,IF(AO44=TRUE,AO$3,IF(AP44=TRUE,AP$3,IF(AQ44=TRUE,AQ$3,IF(AR44=TRUE,AR$3,IF(AS44=TRUE,AS$3,IF(AT44=TRUE,AT$3,IF(AU44=TRUE,AU$3,IF(AV44=TRUE,AV$3,IF(AW44=TRUE,AW$3,"Aucune"))))))))))))))))))</f>
        <v>Aucune</v>
      </c>
      <c r="AY44" s="158" t="b">
        <f t="shared" si="132"/>
        <v>0</v>
      </c>
      <c r="AZ44" s="158" t="b">
        <f t="shared" si="133"/>
        <v>0</v>
      </c>
      <c r="BA44" s="158" t="b">
        <f t="shared" si="134"/>
        <v>0</v>
      </c>
      <c r="BB44" s="162" t="str">
        <f>IF(COUNTA(E44:F44:H44)&lt;3,"",(IF(AY44=TRUE,$AY$3,IF(AZ44=TRUE,$AZ$3,IF(BA44=TRUE,$BA$3,"Aucune action requise")))))</f>
        <v>Aucune action requise</v>
      </c>
      <c r="BC44" s="158" t="b">
        <f t="shared" si="135"/>
        <v>0</v>
      </c>
      <c r="BD44" s="158" t="b">
        <f t="shared" si="136"/>
        <v>0</v>
      </c>
      <c r="BE44" s="158" t="b">
        <f t="shared" si="137"/>
        <v>0</v>
      </c>
      <c r="BF44" s="158" t="b">
        <f t="shared" si="138"/>
        <v>0</v>
      </c>
      <c r="BG44" s="162" t="str">
        <f>IF(COUNTA(E44:F44:H44)&lt;3,"",(IF(BC44=TRUE,$BC$3,IF(BD44=TRUE,$BD$3,IF(BE44=TRUE,$BE$3,IF(BF44=TRUE,$BF$3,"Aucun"))))))</f>
        <v>Aucun</v>
      </c>
      <c r="BH44" s="322">
        <f t="shared" si="139"/>
        <v>0</v>
      </c>
      <c r="BI44" s="322">
        <f>'ODD 4'!AX15</f>
        <v>0</v>
      </c>
      <c r="BJ44" s="313"/>
      <c r="BK44" s="313"/>
      <c r="BL44" s="330">
        <f t="shared" si="140"/>
        <v>0</v>
      </c>
      <c r="BM44" s="330">
        <f t="shared" si="141"/>
        <v>0</v>
      </c>
      <c r="BR44" s="58">
        <f t="shared" si="142"/>
        <v>1</v>
      </c>
      <c r="BS44" s="58">
        <f t="shared" si="143"/>
        <v>0</v>
      </c>
      <c r="BT44" s="58">
        <f t="shared" si="144"/>
        <v>0</v>
      </c>
      <c r="BU44" s="58">
        <f t="shared" si="145"/>
        <v>0</v>
      </c>
      <c r="BV44" s="58">
        <f t="shared" si="146"/>
        <v>0</v>
      </c>
      <c r="BW44" s="58">
        <f t="shared" si="147"/>
        <v>0</v>
      </c>
      <c r="BX44" s="58">
        <f t="shared" si="148"/>
        <v>0</v>
      </c>
      <c r="BY44" s="58">
        <f t="shared" si="149"/>
        <v>0</v>
      </c>
    </row>
    <row r="45" spans="1:77" ht="114" customHeight="1" x14ac:dyDescent="0.35">
      <c r="B45" s="378" t="s">
        <v>90</v>
      </c>
      <c r="C45" s="386" t="s">
        <v>550</v>
      </c>
      <c r="D45" s="189">
        <f>'ODD 4'!D16</f>
        <v>0</v>
      </c>
      <c r="E45" s="268">
        <f>'ODD 4'!E16</f>
        <v>0</v>
      </c>
      <c r="F45" s="283">
        <f>'ODD 4'!F16</f>
        <v>0</v>
      </c>
      <c r="G45" s="190">
        <f>'ODD 4'!G16</f>
        <v>0</v>
      </c>
      <c r="H45" s="304">
        <f>'ODD 4'!H16</f>
        <v>0</v>
      </c>
      <c r="I45" s="191">
        <f>'ODD 4'!I16</f>
        <v>0</v>
      </c>
      <c r="J45" s="157">
        <f t="shared" si="150"/>
        <v>0</v>
      </c>
      <c r="K45" s="158">
        <f t="shared" si="128"/>
        <v>0</v>
      </c>
      <c r="L45" s="158" t="b">
        <f t="shared" si="151"/>
        <v>0</v>
      </c>
      <c r="M45" s="158" t="b">
        <f t="shared" si="152"/>
        <v>0</v>
      </c>
      <c r="N45" s="158" t="b">
        <f t="shared" si="153"/>
        <v>0</v>
      </c>
      <c r="O45" s="158" t="b">
        <f t="shared" si="154"/>
        <v>0</v>
      </c>
      <c r="P45" s="158" t="b">
        <f t="shared" si="155"/>
        <v>0</v>
      </c>
      <c r="Q45" s="158" t="b">
        <f t="shared" si="156"/>
        <v>0</v>
      </c>
      <c r="R45" s="158" t="b">
        <f t="shared" si="157"/>
        <v>0</v>
      </c>
      <c r="S45" s="159">
        <f t="shared" si="129"/>
        <v>0</v>
      </c>
      <c r="T45" s="160">
        <f t="shared" si="130"/>
        <v>0</v>
      </c>
      <c r="U45" s="161">
        <f t="shared" si="131"/>
        <v>0</v>
      </c>
      <c r="V45" s="158" t="b">
        <f t="shared" si="158"/>
        <v>0</v>
      </c>
      <c r="W45" s="158" t="b">
        <f t="shared" si="159"/>
        <v>0</v>
      </c>
      <c r="X45" s="158" t="b">
        <f t="shared" si="160"/>
        <v>0</v>
      </c>
      <c r="Y45" s="158" t="b">
        <f t="shared" si="161"/>
        <v>0</v>
      </c>
      <c r="Z45" s="158" t="b">
        <f t="shared" si="162"/>
        <v>1</v>
      </c>
      <c r="AA45" s="162" t="str">
        <f>IF(COUNTA(E45:F45:H45)&lt;3,"",(IF(V45=TRUE,$V$3,IF(W45=TRUE,$W$3,IF(X45=TRUE,$X$3,IF(Y45=TRUE,$Y$3,"Non"))))))</f>
        <v>Non</v>
      </c>
      <c r="AB45" s="158" t="b">
        <f t="shared" si="163"/>
        <v>0</v>
      </c>
      <c r="AC45" s="158" t="b">
        <f t="shared" si="164"/>
        <v>0</v>
      </c>
      <c r="AD45" s="158" t="b">
        <f t="shared" si="165"/>
        <v>0</v>
      </c>
      <c r="AE45" s="158" t="b">
        <f t="shared" si="166"/>
        <v>0</v>
      </c>
      <c r="AF45" s="158" t="b">
        <f t="shared" si="167"/>
        <v>0</v>
      </c>
      <c r="AG45" s="162" t="str">
        <f>IF(COUNTA(E45:F45:H45)&lt;3,"",(IF(AB45=TRUE,$AB$3,IF(AC45=TRUE,$AC$3,IF(AD45=TRUE,$AD$3,IF(AE45=TRUE,$AE$3,IF(AF45=TRUE,$AF$3,"Aucune")))))))</f>
        <v>Aucune</v>
      </c>
      <c r="AH45" s="158" t="b">
        <f t="shared" si="35"/>
        <v>0</v>
      </c>
      <c r="AI45" s="158" t="b">
        <f t="shared" si="36"/>
        <v>0</v>
      </c>
      <c r="AJ45" s="158" t="b">
        <f t="shared" si="37"/>
        <v>0</v>
      </c>
      <c r="AK45" s="158" t="b">
        <f t="shared" si="38"/>
        <v>0</v>
      </c>
      <c r="AL45" s="158" t="b">
        <f t="shared" si="39"/>
        <v>0</v>
      </c>
      <c r="AM45" s="158" t="b">
        <f t="shared" si="40"/>
        <v>0</v>
      </c>
      <c r="AN45" s="158" t="b">
        <f t="shared" si="41"/>
        <v>0</v>
      </c>
      <c r="AO45" s="158" t="b">
        <f t="shared" si="42"/>
        <v>0</v>
      </c>
      <c r="AP45" s="158" t="b">
        <f t="shared" si="43"/>
        <v>0</v>
      </c>
      <c r="AQ45" s="158" t="b">
        <f t="shared" si="44"/>
        <v>0</v>
      </c>
      <c r="AR45" s="158" t="b">
        <f t="shared" si="45"/>
        <v>0</v>
      </c>
      <c r="AS45" s="158" t="b">
        <f t="shared" si="46"/>
        <v>0</v>
      </c>
      <c r="AT45" s="158" t="b">
        <f t="shared" si="47"/>
        <v>0</v>
      </c>
      <c r="AU45" s="158" t="b">
        <f t="shared" si="48"/>
        <v>0</v>
      </c>
      <c r="AV45" s="158" t="b">
        <f t="shared" si="49"/>
        <v>0</v>
      </c>
      <c r="AW45" s="158" t="b">
        <f t="shared" si="50"/>
        <v>0</v>
      </c>
      <c r="AX45" s="162" t="str">
        <f>IF(COUNTA(E45:F45:H45)&lt;3,"",(IF(AH45=TRUE,AH$3,IF(AI45=TRUE,AI$3,IF(AJ45=TRUE,AJ$3,IF(AK45=TRUE,AK$3,IF(AL45=TRUE,AL$3,IF(AM45=TRUE,AM$3,IF(AN45=TRUE,AN$3,IF(AO45=TRUE,AO$3,IF(AP45=TRUE,AP$3,IF(AQ45=TRUE,AQ$3,IF(AR45=TRUE,AR$3,IF(AS45=TRUE,AS$3,IF(AT45=TRUE,AT$3,IF(AU45=TRUE,AU$3,IF(AV45=TRUE,AV$3,IF(AW45=TRUE,AW$3,"Aucune"))))))))))))))))))</f>
        <v>Aucune</v>
      </c>
      <c r="AY45" s="158" t="b">
        <f t="shared" si="132"/>
        <v>0</v>
      </c>
      <c r="AZ45" s="158" t="b">
        <f t="shared" si="133"/>
        <v>0</v>
      </c>
      <c r="BA45" s="158" t="b">
        <f t="shared" si="134"/>
        <v>0</v>
      </c>
      <c r="BB45" s="162" t="str">
        <f>IF(COUNTA(E45:F45:H45)&lt;3,"",(IF(AY45=TRUE,$AY$3,IF(AZ45=TRUE,$AZ$3,IF(BA45=TRUE,$BA$3,"Aucune action requise")))))</f>
        <v>Aucune action requise</v>
      </c>
      <c r="BC45" s="158" t="b">
        <f t="shared" si="135"/>
        <v>0</v>
      </c>
      <c r="BD45" s="158" t="b">
        <f t="shared" si="136"/>
        <v>0</v>
      </c>
      <c r="BE45" s="158" t="b">
        <f t="shared" si="137"/>
        <v>0</v>
      </c>
      <c r="BF45" s="158" t="b">
        <f t="shared" si="138"/>
        <v>0</v>
      </c>
      <c r="BG45" s="162" t="str">
        <f>IF(COUNTA(E45:F45:H45)&lt;3,"",(IF(BC45=TRUE,$BC$3,IF(BD45=TRUE,$BD$3,IF(BE45=TRUE,$BE$3,IF(BF45=TRUE,$BF$3,"Aucun"))))))</f>
        <v>Aucun</v>
      </c>
      <c r="BH45" s="322">
        <f t="shared" si="139"/>
        <v>0</v>
      </c>
      <c r="BI45" s="322">
        <f>'ODD 4'!AX16</f>
        <v>0</v>
      </c>
      <c r="BJ45" s="313"/>
      <c r="BK45" s="313"/>
      <c r="BL45" s="330">
        <f t="shared" si="140"/>
        <v>0</v>
      </c>
      <c r="BM45" s="330">
        <f t="shared" si="141"/>
        <v>0</v>
      </c>
      <c r="BR45" s="58">
        <f t="shared" si="142"/>
        <v>1</v>
      </c>
      <c r="BS45" s="58">
        <f t="shared" si="143"/>
        <v>0</v>
      </c>
      <c r="BT45" s="58">
        <f t="shared" si="144"/>
        <v>0</v>
      </c>
      <c r="BU45" s="58">
        <f t="shared" si="145"/>
        <v>0</v>
      </c>
      <c r="BV45" s="58">
        <f t="shared" si="146"/>
        <v>0</v>
      </c>
      <c r="BW45" s="58">
        <f t="shared" si="147"/>
        <v>0</v>
      </c>
      <c r="BX45" s="58">
        <f t="shared" si="148"/>
        <v>0</v>
      </c>
      <c r="BY45" s="58">
        <f t="shared" si="149"/>
        <v>0</v>
      </c>
    </row>
    <row r="46" spans="1:77" s="54" customFormat="1" ht="30.75" customHeight="1" x14ac:dyDescent="0.4">
      <c r="A46" s="53"/>
      <c r="B46" s="449" t="str">
        <f>'ODD 5'!B2:C2</f>
        <v xml:space="preserve">ODD 5  -   Parvenir à l’égalité des sexes et autonomiser toutes les femmes et les filles </v>
      </c>
      <c r="C46" s="449"/>
      <c r="D46" s="449"/>
      <c r="E46" s="449"/>
      <c r="F46" s="449"/>
      <c r="G46" s="449"/>
      <c r="H46" s="449"/>
      <c r="I46" s="449"/>
      <c r="J46" s="449"/>
      <c r="K46" s="449"/>
      <c r="L46" s="449"/>
      <c r="M46" s="449"/>
      <c r="N46" s="449"/>
      <c r="O46" s="449"/>
      <c r="P46" s="449"/>
      <c r="Q46" s="449"/>
      <c r="R46" s="449"/>
      <c r="S46" s="449"/>
      <c r="T46" s="449"/>
      <c r="U46" s="449"/>
      <c r="V46" s="449"/>
      <c r="W46" s="449"/>
      <c r="X46" s="449"/>
      <c r="Y46" s="449"/>
      <c r="Z46" s="449"/>
      <c r="AA46" s="449"/>
      <c r="AB46" s="449"/>
      <c r="AC46" s="449"/>
      <c r="AD46" s="449"/>
      <c r="AE46" s="449"/>
      <c r="AF46" s="449"/>
      <c r="AG46" s="449"/>
      <c r="AH46" s="449"/>
      <c r="AI46" s="449"/>
      <c r="AJ46" s="449"/>
      <c r="AK46" s="449"/>
      <c r="AL46" s="449"/>
      <c r="AM46" s="449"/>
      <c r="AN46" s="449"/>
      <c r="AO46" s="449"/>
      <c r="AP46" s="449"/>
      <c r="AQ46" s="449"/>
      <c r="AR46" s="449"/>
      <c r="AS46" s="449"/>
      <c r="AT46" s="449"/>
      <c r="AU46" s="449"/>
      <c r="AV46" s="449"/>
      <c r="AW46" s="449"/>
      <c r="AX46" s="449"/>
      <c r="AY46" s="449"/>
      <c r="AZ46" s="449"/>
      <c r="BA46" s="449"/>
      <c r="BB46" s="449"/>
      <c r="BC46" s="449"/>
      <c r="BD46" s="449"/>
      <c r="BE46" s="449"/>
      <c r="BF46" s="449"/>
      <c r="BG46" s="449"/>
      <c r="BH46" s="449"/>
      <c r="BI46" s="449"/>
      <c r="BJ46" s="449"/>
      <c r="BK46" s="449"/>
      <c r="BL46" s="449"/>
      <c r="BM46" s="449"/>
      <c r="BO46" s="54" t="str">
        <f>B46</f>
        <v xml:space="preserve">ODD 5  -   Parvenir à l’égalité des sexes et autonomiser toutes les femmes et les filles </v>
      </c>
      <c r="BP46" s="54">
        <v>9</v>
      </c>
      <c r="BQ46" s="54">
        <f>BP46-BR46</f>
        <v>0</v>
      </c>
      <c r="BR46" s="55">
        <f>SUM(BR47:BR55)</f>
        <v>9</v>
      </c>
      <c r="BS46" s="55">
        <f t="shared" ref="BS46:BY46" si="168">SUM(BS47:BS55)</f>
        <v>0</v>
      </c>
      <c r="BT46" s="55">
        <f t="shared" si="168"/>
        <v>0</v>
      </c>
      <c r="BU46" s="55">
        <f t="shared" si="168"/>
        <v>0</v>
      </c>
      <c r="BV46" s="55">
        <f t="shared" si="168"/>
        <v>0</v>
      </c>
      <c r="BW46" s="55">
        <f t="shared" si="168"/>
        <v>0</v>
      </c>
      <c r="BX46" s="55">
        <f t="shared" si="168"/>
        <v>0</v>
      </c>
      <c r="BY46" s="55">
        <f t="shared" si="168"/>
        <v>0</v>
      </c>
    </row>
    <row r="47" spans="1:77" s="57" customFormat="1" ht="114" customHeight="1" x14ac:dyDescent="0.35">
      <c r="A47" s="56"/>
      <c r="B47" s="374" t="s">
        <v>92</v>
      </c>
      <c r="C47" s="380" t="s">
        <v>551</v>
      </c>
      <c r="D47" s="176">
        <f>'ODD 5'!D7</f>
        <v>0</v>
      </c>
      <c r="E47" s="264">
        <f>'ODD 5'!E7</f>
        <v>0</v>
      </c>
      <c r="F47" s="282">
        <f>'ODD 5'!F7</f>
        <v>0</v>
      </c>
      <c r="G47" s="177">
        <f>'ODD 5'!G7</f>
        <v>0</v>
      </c>
      <c r="H47" s="300">
        <f>'ODD 5'!H7</f>
        <v>0</v>
      </c>
      <c r="I47" s="178">
        <f>'ODD 5'!I7</f>
        <v>0</v>
      </c>
      <c r="J47" s="136">
        <f>S47</f>
        <v>0</v>
      </c>
      <c r="K47" s="137">
        <f t="shared" ref="K47:K55" si="169">E47*10+F47</f>
        <v>0</v>
      </c>
      <c r="L47" s="137" t="b">
        <f>OR(K47=31)</f>
        <v>0</v>
      </c>
      <c r="M47" s="137" t="b">
        <f>OR(K47=21,K47=32)</f>
        <v>0</v>
      </c>
      <c r="N47" s="137" t="b">
        <f>OR(K47=22,K47=33)</f>
        <v>0</v>
      </c>
      <c r="O47" s="137" t="b">
        <f>OR(K47=11,K47=12)</f>
        <v>0</v>
      </c>
      <c r="P47" s="137" t="b">
        <f>OR(K47=23,K47=34)</f>
        <v>0</v>
      </c>
      <c r="Q47" s="137" t="b">
        <f>OR(K47=13,K47=14,K47=24)</f>
        <v>0</v>
      </c>
      <c r="R47" s="137" t="b">
        <f>OR(K47=1,K47=2,K47=3,K47=4)</f>
        <v>0</v>
      </c>
      <c r="S47" s="138">
        <f t="shared" ref="S47:S55" si="170">IF(COUNTA(E47:F47)&lt;2,"",(IF(L47=TRUE,$L$3,IF(M47=TRUE,$M$3,IF(N47=TRUE,$N$3,IF(O47=TRUE,$O$3,IF(P47=TRUE,$P$3,IF(Q47=TRUE,$Q$3,IF(R47=TRUE,$R$3,0)))))))))</f>
        <v>0</v>
      </c>
      <c r="T47" s="139">
        <f t="shared" ref="T47:T55" si="171">IF(COUNTA(E47:F47)&lt;2,"",(IF(L47=TRUE,6,IF(M47=TRUE,5,IF(N47=TRUE,4,IF(O47=TRUE,3,IF(P47=TRUE,2,IF(Q47=TRUE,1,IF(R47=TRUE,0,0)))))))))</f>
        <v>0</v>
      </c>
      <c r="U47" s="140">
        <f t="shared" ref="U47:U55" si="172">T47*10+H47</f>
        <v>0</v>
      </c>
      <c r="V47" s="137" t="b">
        <f>OR(U47=61,U47=62,U47=63)</f>
        <v>0</v>
      </c>
      <c r="W47" s="137" t="b">
        <f>OR(U47=51,U47=52)</f>
        <v>0</v>
      </c>
      <c r="X47" s="137" t="b">
        <f>OR(U47=31,U47=41,U47=42,U47=53)</f>
        <v>0</v>
      </c>
      <c r="Y47" s="137" t="b">
        <f>OR(U47=21,U47=32)</f>
        <v>0</v>
      </c>
      <c r="Z47" s="137" t="b">
        <f>AND(V47=FALSE,W47=FALSE,X47=FALSE,Y47=FALSE)</f>
        <v>1</v>
      </c>
      <c r="AA47" s="141" t="str">
        <f>IF(COUNTA(E47:F47:H47)&lt;3,"",(IF(V47=TRUE,$V$3,IF(W47=TRUE,$W$3,IF(X47=TRUE,$X$3,IF(Y47=TRUE,$Y$3,"Non"))))))</f>
        <v>Non</v>
      </c>
      <c r="AB47" s="137" t="b">
        <f>OR(U47=61,U47=62,U47=51,U47=52)</f>
        <v>0</v>
      </c>
      <c r="AC47" s="137" t="b">
        <f>OR(U47=41,U47=42)</f>
        <v>0</v>
      </c>
      <c r="AD47" s="137" t="b">
        <f>OR(U47=31,U47=32,U47=63,U47=64,U47=53,U47=54,)</f>
        <v>0</v>
      </c>
      <c r="AE47" s="137" t="b">
        <f>OR(U47=21,U47=22,)</f>
        <v>0</v>
      </c>
      <c r="AF47" s="137" t="b">
        <f>OR(U47=11,U47=12,U47=13,U47=23,)</f>
        <v>0</v>
      </c>
      <c r="AG47" s="141" t="str">
        <f>IF(COUNTA(E47:F47:H47)&lt;3,"",(IF(AB47=TRUE,$AB$3,IF(AC47=TRUE,$AC$3,IF(AD47=TRUE,$AD$3,IF(AE47=TRUE,$AE$3,IF(AF47=TRUE,$AF$3,"Aucune")))))))</f>
        <v>Aucune</v>
      </c>
      <c r="AH47" s="180" t="b">
        <f t="shared" si="35"/>
        <v>0</v>
      </c>
      <c r="AI47" s="180" t="b">
        <f t="shared" si="36"/>
        <v>0</v>
      </c>
      <c r="AJ47" s="180" t="b">
        <f t="shared" si="37"/>
        <v>0</v>
      </c>
      <c r="AK47" s="180" t="b">
        <f t="shared" si="38"/>
        <v>0</v>
      </c>
      <c r="AL47" s="180" t="b">
        <f t="shared" si="39"/>
        <v>0</v>
      </c>
      <c r="AM47" s="180" t="b">
        <f t="shared" si="40"/>
        <v>0</v>
      </c>
      <c r="AN47" s="180" t="b">
        <f t="shared" si="41"/>
        <v>0</v>
      </c>
      <c r="AO47" s="180" t="b">
        <f t="shared" si="42"/>
        <v>0</v>
      </c>
      <c r="AP47" s="180" t="b">
        <f t="shared" si="43"/>
        <v>0</v>
      </c>
      <c r="AQ47" s="180" t="b">
        <f t="shared" si="44"/>
        <v>0</v>
      </c>
      <c r="AR47" s="180" t="b">
        <f t="shared" si="45"/>
        <v>0</v>
      </c>
      <c r="AS47" s="180" t="b">
        <f t="shared" si="46"/>
        <v>0</v>
      </c>
      <c r="AT47" s="180" t="b">
        <f t="shared" si="47"/>
        <v>0</v>
      </c>
      <c r="AU47" s="180" t="b">
        <f t="shared" si="48"/>
        <v>0</v>
      </c>
      <c r="AV47" s="180" t="b">
        <f t="shared" si="49"/>
        <v>0</v>
      </c>
      <c r="AW47" s="180" t="b">
        <f t="shared" si="50"/>
        <v>0</v>
      </c>
      <c r="AX47" s="179" t="str">
        <f>IF(COUNTA(E47:F47:H47)&lt;3,"",(IF(AH47=TRUE,AH$3,IF(AI47=TRUE,AI$3,IF(AJ47=TRUE,AJ$3,IF(AK47=TRUE,AK$3,IF(AL47=TRUE,AL$3,IF(AM47=TRUE,AM$3,IF(AN47=TRUE,AN$3,IF(AO47=TRUE,AO$3,IF(AP47=TRUE,AP$3,IF(AQ47=TRUE,AQ$3,IF(AR47=TRUE,AR$3,IF(AS47=TRUE,AS$3,IF(AT47=TRUE,AT$3,IF(AU47=TRUE,AU$3,IF(AV47=TRUE,AV$3,IF(AW47=TRUE,AW$3,"Aucune"))))))))))))))))))</f>
        <v>Aucune</v>
      </c>
      <c r="AY47" s="137" t="b">
        <f t="shared" ref="AY47:AY55" si="173">OR(U47=61,U47=62,U47=63,U47=51,U47=52,U47=53)</f>
        <v>0</v>
      </c>
      <c r="AZ47" s="137" t="b">
        <f t="shared" ref="AZ47:AZ55" si="174">OR(U47=41,U47=42,U47=43,U47=31,U47=32,U47=33)</f>
        <v>0</v>
      </c>
      <c r="BA47" s="137" t="b">
        <f t="shared" ref="BA47:BA55" si="175">OR(U47=21,U47=22,U47=23,U47=11,U47=12,U47=13)</f>
        <v>0</v>
      </c>
      <c r="BB47" s="141" t="str">
        <f>IF(COUNTA(E47:F47:H47)&lt;3,"",(IF(AY47=TRUE,$AY$3,IF(AZ47=TRUE,$AZ$3,IF(BA47=TRUE,$BA$3,"Aucune action requise")))))</f>
        <v>Aucune action requise</v>
      </c>
      <c r="BC47" s="137" t="b">
        <f t="shared" ref="BC47:BC55" si="176">OR(U47=61,U47=51,U47=41,U47=31,U47=21)</f>
        <v>0</v>
      </c>
      <c r="BD47" s="137" t="b">
        <f t="shared" ref="BD47:BD55" si="177">OR(U47=62,U47=52,U47=42,U47=32,U47=22,U47=63,U47=53)</f>
        <v>0</v>
      </c>
      <c r="BE47" s="137" t="b">
        <f t="shared" ref="BE47:BE55" si="178">OR(U47=43,U47=33,U47=23,U47=34,U47=24)</f>
        <v>0</v>
      </c>
      <c r="BF47" s="137" t="b">
        <f t="shared" ref="BF47:BF55" si="179">OR(U47=64,U47=54,U47=44)</f>
        <v>0</v>
      </c>
      <c r="BG47" s="141" t="str">
        <f>IF(COUNTA(E47:F47:H47)&lt;3,"",(IF(BC47=TRUE,$BC$3,IF(BD47=TRUE,$BD$3,IF(BE47=TRUE,$BE$3,IF(BF47=TRUE,$BF$3,"Aucun"))))))</f>
        <v>Aucun</v>
      </c>
      <c r="BH47" s="318">
        <f t="shared" ref="BH47:BH55" si="180">G47</f>
        <v>0</v>
      </c>
      <c r="BI47" s="318">
        <f>'ODD 5'!AX7</f>
        <v>0</v>
      </c>
      <c r="BJ47" s="309"/>
      <c r="BK47" s="309"/>
      <c r="BL47" s="327">
        <f t="shared" ref="BL47:BL55" si="181">I47</f>
        <v>0</v>
      </c>
      <c r="BM47" s="327">
        <f t="shared" ref="BM47:BM55" si="182">D47</f>
        <v>0</v>
      </c>
      <c r="BR47" s="58">
        <f t="shared" ref="BR47:BR55" si="183">IF(K47=0,1,0)</f>
        <v>1</v>
      </c>
      <c r="BS47" s="58">
        <f t="shared" ref="BS47:BS55" si="184">IF(L47=TRUE,1,0)</f>
        <v>0</v>
      </c>
      <c r="BT47" s="58">
        <f t="shared" ref="BT47:BT55" si="185">IF(M47=TRUE,1,0)</f>
        <v>0</v>
      </c>
      <c r="BU47" s="58">
        <f t="shared" ref="BU47:BU55" si="186">IF(N47=TRUE,1,0)</f>
        <v>0</v>
      </c>
      <c r="BV47" s="58">
        <f t="shared" ref="BV47:BV55" si="187">IF(O47=TRUE,1,0)</f>
        <v>0</v>
      </c>
      <c r="BW47" s="58">
        <f t="shared" ref="BW47:BW55" si="188">IF(P47=TRUE,1,0)</f>
        <v>0</v>
      </c>
      <c r="BX47" s="58">
        <f t="shared" ref="BX47:BX55" si="189">IF(Q47=TRUE,1,0)</f>
        <v>0</v>
      </c>
      <c r="BY47" s="58">
        <f t="shared" ref="BY47:BY55" si="190">IF(R47=TRUE,1,0)</f>
        <v>0</v>
      </c>
    </row>
    <row r="48" spans="1:77" s="57" customFormat="1" ht="114" customHeight="1" x14ac:dyDescent="0.35">
      <c r="A48" s="56"/>
      <c r="B48" s="374" t="s">
        <v>93</v>
      </c>
      <c r="C48" s="380" t="s">
        <v>552</v>
      </c>
      <c r="D48" s="176">
        <f>'ODD 5'!D8</f>
        <v>0</v>
      </c>
      <c r="E48" s="264">
        <f>'ODD 5'!E8</f>
        <v>0</v>
      </c>
      <c r="F48" s="282">
        <f>'ODD 5'!F8</f>
        <v>0</v>
      </c>
      <c r="G48" s="177">
        <f>'ODD 5'!G8</f>
        <v>0</v>
      </c>
      <c r="H48" s="300">
        <f>'ODD 5'!H8</f>
        <v>0</v>
      </c>
      <c r="I48" s="178">
        <f>'ODD 5'!I8</f>
        <v>0</v>
      </c>
      <c r="J48" s="136">
        <f t="shared" ref="J48:J55" si="191">S48</f>
        <v>0</v>
      </c>
      <c r="K48" s="137">
        <f t="shared" si="169"/>
        <v>0</v>
      </c>
      <c r="L48" s="137" t="b">
        <f t="shared" ref="L48:L55" si="192">OR(K48=31)</f>
        <v>0</v>
      </c>
      <c r="M48" s="137" t="b">
        <f t="shared" ref="M48:M55" si="193">OR(K48=21,K48=32)</f>
        <v>0</v>
      </c>
      <c r="N48" s="137" t="b">
        <f t="shared" ref="N48:N55" si="194">OR(K48=22,K48=33)</f>
        <v>0</v>
      </c>
      <c r="O48" s="137" t="b">
        <f t="shared" ref="O48:O55" si="195">OR(K48=11,K48=12)</f>
        <v>0</v>
      </c>
      <c r="P48" s="137" t="b">
        <f t="shared" ref="P48:P55" si="196">OR(K48=23,K48=34)</f>
        <v>0</v>
      </c>
      <c r="Q48" s="137" t="b">
        <f t="shared" ref="Q48:Q55" si="197">OR(K48=13,K48=14,K48=24)</f>
        <v>0</v>
      </c>
      <c r="R48" s="137" t="b">
        <f t="shared" ref="R48:R55" si="198">OR(K48=1,K48=2,K48=3,K48=4)</f>
        <v>0</v>
      </c>
      <c r="S48" s="138">
        <f t="shared" si="170"/>
        <v>0</v>
      </c>
      <c r="T48" s="139">
        <f t="shared" si="171"/>
        <v>0</v>
      </c>
      <c r="U48" s="140">
        <f t="shared" si="172"/>
        <v>0</v>
      </c>
      <c r="V48" s="137" t="b">
        <f t="shared" ref="V48:V55" si="199">OR(U48=61,U48=62,U48=63)</f>
        <v>0</v>
      </c>
      <c r="W48" s="137" t="b">
        <f t="shared" ref="W48:W55" si="200">OR(U48=51,U48=52)</f>
        <v>0</v>
      </c>
      <c r="X48" s="137" t="b">
        <f t="shared" ref="X48:X55" si="201">OR(U48=31,U48=41,U48=42,U48=53)</f>
        <v>0</v>
      </c>
      <c r="Y48" s="137" t="b">
        <f t="shared" ref="Y48:Y55" si="202">OR(U48=21,U48=32)</f>
        <v>0</v>
      </c>
      <c r="Z48" s="137" t="b">
        <f t="shared" ref="Z48:Z55" si="203">AND(V48=FALSE,W48=FALSE,X48=FALSE,Y48=FALSE)</f>
        <v>1</v>
      </c>
      <c r="AA48" s="141" t="str">
        <f>IF(COUNTA(E48:F48:H48)&lt;3,"",(IF(V48=TRUE,$V$3,IF(W48=TRUE,$W$3,IF(X48=TRUE,$X$3,IF(Y48=TRUE,$Y$3,"Non"))))))</f>
        <v>Non</v>
      </c>
      <c r="AB48" s="137" t="b">
        <f t="shared" ref="AB48:AB55" si="204">OR(U48=61,U48=62,U48=51,U48=52)</f>
        <v>0</v>
      </c>
      <c r="AC48" s="137" t="b">
        <f t="shared" ref="AC48:AC55" si="205">OR(U48=41,U48=42)</f>
        <v>0</v>
      </c>
      <c r="AD48" s="137" t="b">
        <f t="shared" ref="AD48:AD55" si="206">OR(U48=31,U48=32,U48=63,U48=64,U48=53,U48=54,)</f>
        <v>0</v>
      </c>
      <c r="AE48" s="137" t="b">
        <f t="shared" ref="AE48:AE55" si="207">OR(U48=21,U48=22,)</f>
        <v>0</v>
      </c>
      <c r="AF48" s="137" t="b">
        <f t="shared" ref="AF48:AF55" si="208">OR(U48=11,U48=12,U48=13,U48=23,)</f>
        <v>0</v>
      </c>
      <c r="AG48" s="141" t="str">
        <f>IF(COUNTA(E48:F48:H48)&lt;3,"",(IF(AB48=TRUE,$AB$3,IF(AC48=TRUE,$AC$3,IF(AD48=TRUE,$AD$3,IF(AE48=TRUE,$AE$3,IF(AF48=TRUE,$AF$3,"Aucune")))))))</f>
        <v>Aucune</v>
      </c>
      <c r="AH48" s="180" t="b">
        <f t="shared" si="35"/>
        <v>0</v>
      </c>
      <c r="AI48" s="180" t="b">
        <f t="shared" si="36"/>
        <v>0</v>
      </c>
      <c r="AJ48" s="180" t="b">
        <f t="shared" si="37"/>
        <v>0</v>
      </c>
      <c r="AK48" s="180" t="b">
        <f t="shared" si="38"/>
        <v>0</v>
      </c>
      <c r="AL48" s="180" t="b">
        <f t="shared" si="39"/>
        <v>0</v>
      </c>
      <c r="AM48" s="180" t="b">
        <f t="shared" si="40"/>
        <v>0</v>
      </c>
      <c r="AN48" s="180" t="b">
        <f t="shared" si="41"/>
        <v>0</v>
      </c>
      <c r="AO48" s="180" t="b">
        <f t="shared" si="42"/>
        <v>0</v>
      </c>
      <c r="AP48" s="180" t="b">
        <f t="shared" si="43"/>
        <v>0</v>
      </c>
      <c r="AQ48" s="180" t="b">
        <f t="shared" si="44"/>
        <v>0</v>
      </c>
      <c r="AR48" s="180" t="b">
        <f t="shared" si="45"/>
        <v>0</v>
      </c>
      <c r="AS48" s="180" t="b">
        <f t="shared" si="46"/>
        <v>0</v>
      </c>
      <c r="AT48" s="180" t="b">
        <f t="shared" si="47"/>
        <v>0</v>
      </c>
      <c r="AU48" s="180" t="b">
        <f t="shared" si="48"/>
        <v>0</v>
      </c>
      <c r="AV48" s="180" t="b">
        <f t="shared" si="49"/>
        <v>0</v>
      </c>
      <c r="AW48" s="180" t="b">
        <f t="shared" si="50"/>
        <v>0</v>
      </c>
      <c r="AX48" s="179" t="str">
        <f>IF(COUNTA(E48:F48:H48)&lt;3,"",(IF(AH48=TRUE,AH$3,IF(AI48=TRUE,AI$3,IF(AJ48=TRUE,AJ$3,IF(AK48=TRUE,AK$3,IF(AL48=TRUE,AL$3,IF(AM48=TRUE,AM$3,IF(AN48=TRUE,AN$3,IF(AO48=TRUE,AO$3,IF(AP48=TRUE,AP$3,IF(AQ48=TRUE,AQ$3,IF(AR48=TRUE,AR$3,IF(AS48=TRUE,AS$3,IF(AT48=TRUE,AT$3,IF(AU48=TRUE,AU$3,IF(AV48=TRUE,AV$3,IF(AW48=TRUE,AW$3,"Aucune"))))))))))))))))))</f>
        <v>Aucune</v>
      </c>
      <c r="AY48" s="137" t="b">
        <f t="shared" si="173"/>
        <v>0</v>
      </c>
      <c r="AZ48" s="137" t="b">
        <f t="shared" si="174"/>
        <v>0</v>
      </c>
      <c r="BA48" s="137" t="b">
        <f t="shared" si="175"/>
        <v>0</v>
      </c>
      <c r="BB48" s="141" t="str">
        <f>IF(COUNTA(E48:F48:H48)&lt;3,"",(IF(AY48=TRUE,$AY$3,IF(AZ48=TRUE,$AZ$3,IF(BA48=TRUE,$BA$3,"Aucune action requise")))))</f>
        <v>Aucune action requise</v>
      </c>
      <c r="BC48" s="137" t="b">
        <f t="shared" si="176"/>
        <v>0</v>
      </c>
      <c r="BD48" s="137" t="b">
        <f t="shared" si="177"/>
        <v>0</v>
      </c>
      <c r="BE48" s="137" t="b">
        <f t="shared" si="178"/>
        <v>0</v>
      </c>
      <c r="BF48" s="137" t="b">
        <f t="shared" si="179"/>
        <v>0</v>
      </c>
      <c r="BG48" s="141" t="str">
        <f>IF(COUNTA(E48:F48:H48)&lt;3,"",(IF(BC48=TRUE,$BC$3,IF(BD48=TRUE,$BD$3,IF(BE48=TRUE,$BE$3,IF(BF48=TRUE,$BF$3,"Aucun"))))))</f>
        <v>Aucun</v>
      </c>
      <c r="BH48" s="318">
        <f t="shared" si="180"/>
        <v>0</v>
      </c>
      <c r="BI48" s="318">
        <f>'ODD 5'!AX8</f>
        <v>0</v>
      </c>
      <c r="BJ48" s="309"/>
      <c r="BK48" s="309"/>
      <c r="BL48" s="327">
        <f t="shared" si="181"/>
        <v>0</v>
      </c>
      <c r="BM48" s="327">
        <f t="shared" si="182"/>
        <v>0</v>
      </c>
      <c r="BR48" s="58">
        <f t="shared" si="183"/>
        <v>1</v>
      </c>
      <c r="BS48" s="58">
        <f t="shared" si="184"/>
        <v>0</v>
      </c>
      <c r="BT48" s="58">
        <f t="shared" si="185"/>
        <v>0</v>
      </c>
      <c r="BU48" s="58">
        <f t="shared" si="186"/>
        <v>0</v>
      </c>
      <c r="BV48" s="58">
        <f t="shared" si="187"/>
        <v>0</v>
      </c>
      <c r="BW48" s="58">
        <f t="shared" si="188"/>
        <v>0</v>
      </c>
      <c r="BX48" s="58">
        <f t="shared" si="189"/>
        <v>0</v>
      </c>
      <c r="BY48" s="58">
        <f t="shared" si="190"/>
        <v>0</v>
      </c>
    </row>
    <row r="49" spans="1:77" s="57" customFormat="1" ht="114" customHeight="1" x14ac:dyDescent="0.35">
      <c r="A49" s="56"/>
      <c r="B49" s="374" t="s">
        <v>94</v>
      </c>
      <c r="C49" s="380" t="s">
        <v>553</v>
      </c>
      <c r="D49" s="176">
        <f>'ODD 5'!D9</f>
        <v>0</v>
      </c>
      <c r="E49" s="264">
        <f>'ODD 5'!E9</f>
        <v>0</v>
      </c>
      <c r="F49" s="282">
        <f>'ODD 5'!F9</f>
        <v>0</v>
      </c>
      <c r="G49" s="177">
        <f>'ODD 5'!G9</f>
        <v>0</v>
      </c>
      <c r="H49" s="300">
        <f>'ODD 5'!H9</f>
        <v>0</v>
      </c>
      <c r="I49" s="178">
        <f>'ODD 5'!I9</f>
        <v>0</v>
      </c>
      <c r="J49" s="136">
        <f t="shared" si="191"/>
        <v>0</v>
      </c>
      <c r="K49" s="137">
        <f t="shared" si="169"/>
        <v>0</v>
      </c>
      <c r="L49" s="137" t="b">
        <f t="shared" si="192"/>
        <v>0</v>
      </c>
      <c r="M49" s="137" t="b">
        <f t="shared" si="193"/>
        <v>0</v>
      </c>
      <c r="N49" s="137" t="b">
        <f t="shared" si="194"/>
        <v>0</v>
      </c>
      <c r="O49" s="137" t="b">
        <f t="shared" si="195"/>
        <v>0</v>
      </c>
      <c r="P49" s="137" t="b">
        <f t="shared" si="196"/>
        <v>0</v>
      </c>
      <c r="Q49" s="137" t="b">
        <f t="shared" si="197"/>
        <v>0</v>
      </c>
      <c r="R49" s="137" t="b">
        <f t="shared" si="198"/>
        <v>0</v>
      </c>
      <c r="S49" s="138">
        <f t="shared" si="170"/>
        <v>0</v>
      </c>
      <c r="T49" s="139">
        <f t="shared" si="171"/>
        <v>0</v>
      </c>
      <c r="U49" s="140">
        <f t="shared" si="172"/>
        <v>0</v>
      </c>
      <c r="V49" s="137" t="b">
        <f t="shared" si="199"/>
        <v>0</v>
      </c>
      <c r="W49" s="137" t="b">
        <f t="shared" si="200"/>
        <v>0</v>
      </c>
      <c r="X49" s="137" t="b">
        <f t="shared" si="201"/>
        <v>0</v>
      </c>
      <c r="Y49" s="137" t="b">
        <f t="shared" si="202"/>
        <v>0</v>
      </c>
      <c r="Z49" s="137" t="b">
        <f t="shared" si="203"/>
        <v>1</v>
      </c>
      <c r="AA49" s="141" t="str">
        <f>IF(COUNTA(E49:F49:H49)&lt;3,"",(IF(V49=TRUE,$V$3,IF(W49=TRUE,$W$3,IF(X49=TRUE,$X$3,IF(Y49=TRUE,$Y$3,"Non"))))))</f>
        <v>Non</v>
      </c>
      <c r="AB49" s="137" t="b">
        <f t="shared" si="204"/>
        <v>0</v>
      </c>
      <c r="AC49" s="137" t="b">
        <f t="shared" si="205"/>
        <v>0</v>
      </c>
      <c r="AD49" s="137" t="b">
        <f t="shared" si="206"/>
        <v>0</v>
      </c>
      <c r="AE49" s="137" t="b">
        <f t="shared" si="207"/>
        <v>0</v>
      </c>
      <c r="AF49" s="137" t="b">
        <f t="shared" si="208"/>
        <v>0</v>
      </c>
      <c r="AG49" s="141" t="str">
        <f>IF(COUNTA(E49:F49:H49)&lt;3,"",(IF(AB49=TRUE,$AB$3,IF(AC49=TRUE,$AC$3,IF(AD49=TRUE,$AD$3,IF(AE49=TRUE,$AE$3,IF(AF49=TRUE,$AF$3,"Aucune")))))))</f>
        <v>Aucune</v>
      </c>
      <c r="AH49" s="180" t="b">
        <f t="shared" si="35"/>
        <v>0</v>
      </c>
      <c r="AI49" s="180" t="b">
        <f t="shared" si="36"/>
        <v>0</v>
      </c>
      <c r="AJ49" s="180" t="b">
        <f t="shared" si="37"/>
        <v>0</v>
      </c>
      <c r="AK49" s="180" t="b">
        <f t="shared" si="38"/>
        <v>0</v>
      </c>
      <c r="AL49" s="180" t="b">
        <f t="shared" si="39"/>
        <v>0</v>
      </c>
      <c r="AM49" s="180" t="b">
        <f t="shared" si="40"/>
        <v>0</v>
      </c>
      <c r="AN49" s="180" t="b">
        <f t="shared" si="41"/>
        <v>0</v>
      </c>
      <c r="AO49" s="180" t="b">
        <f t="shared" si="42"/>
        <v>0</v>
      </c>
      <c r="AP49" s="180" t="b">
        <f t="shared" si="43"/>
        <v>0</v>
      </c>
      <c r="AQ49" s="180" t="b">
        <f t="shared" si="44"/>
        <v>0</v>
      </c>
      <c r="AR49" s="180" t="b">
        <f t="shared" si="45"/>
        <v>0</v>
      </c>
      <c r="AS49" s="180" t="b">
        <f t="shared" si="46"/>
        <v>0</v>
      </c>
      <c r="AT49" s="180" t="b">
        <f t="shared" si="47"/>
        <v>0</v>
      </c>
      <c r="AU49" s="180" t="b">
        <f t="shared" si="48"/>
        <v>0</v>
      </c>
      <c r="AV49" s="180" t="b">
        <f t="shared" si="49"/>
        <v>0</v>
      </c>
      <c r="AW49" s="180" t="b">
        <f t="shared" si="50"/>
        <v>0</v>
      </c>
      <c r="AX49" s="179" t="str">
        <f>IF(COUNTA(E49:F49:H49)&lt;3,"",(IF(AH49=TRUE,AH$3,IF(AI49=TRUE,AI$3,IF(AJ49=TRUE,AJ$3,IF(AK49=TRUE,AK$3,IF(AL49=TRUE,AL$3,IF(AM49=TRUE,AM$3,IF(AN49=TRUE,AN$3,IF(AO49=TRUE,AO$3,IF(AP49=TRUE,AP$3,IF(AQ49=TRUE,AQ$3,IF(AR49=TRUE,AR$3,IF(AS49=TRUE,AS$3,IF(AT49=TRUE,AT$3,IF(AU49=TRUE,AU$3,IF(AV49=TRUE,AV$3,IF(AW49=TRUE,AW$3,"Aucune"))))))))))))))))))</f>
        <v>Aucune</v>
      </c>
      <c r="AY49" s="137" t="b">
        <f t="shared" si="173"/>
        <v>0</v>
      </c>
      <c r="AZ49" s="137" t="b">
        <f t="shared" si="174"/>
        <v>0</v>
      </c>
      <c r="BA49" s="137" t="b">
        <f t="shared" si="175"/>
        <v>0</v>
      </c>
      <c r="BB49" s="141" t="str">
        <f>IF(COUNTA(E49:F49:H49)&lt;3,"",(IF(AY49=TRUE,$AY$3,IF(AZ49=TRUE,$AZ$3,IF(BA49=TRUE,$BA$3,"Aucune action requise")))))</f>
        <v>Aucune action requise</v>
      </c>
      <c r="BC49" s="137" t="b">
        <f t="shared" si="176"/>
        <v>0</v>
      </c>
      <c r="BD49" s="137" t="b">
        <f t="shared" si="177"/>
        <v>0</v>
      </c>
      <c r="BE49" s="137" t="b">
        <f t="shared" si="178"/>
        <v>0</v>
      </c>
      <c r="BF49" s="137" t="b">
        <f t="shared" si="179"/>
        <v>0</v>
      </c>
      <c r="BG49" s="141" t="str">
        <f>IF(COUNTA(E49:F49:H49)&lt;3,"",(IF(BC49=TRUE,$BC$3,IF(BD49=TRUE,$BD$3,IF(BE49=TRUE,$BE$3,IF(BF49=TRUE,$BF$3,"Aucun"))))))</f>
        <v>Aucun</v>
      </c>
      <c r="BH49" s="318">
        <f t="shared" si="180"/>
        <v>0</v>
      </c>
      <c r="BI49" s="318">
        <f>'ODD 5'!AX9</f>
        <v>0</v>
      </c>
      <c r="BJ49" s="309"/>
      <c r="BK49" s="309"/>
      <c r="BL49" s="327">
        <f t="shared" si="181"/>
        <v>0</v>
      </c>
      <c r="BM49" s="327">
        <f t="shared" si="182"/>
        <v>0</v>
      </c>
      <c r="BR49" s="58">
        <f t="shared" si="183"/>
        <v>1</v>
      </c>
      <c r="BS49" s="58">
        <f t="shared" si="184"/>
        <v>0</v>
      </c>
      <c r="BT49" s="58">
        <f t="shared" si="185"/>
        <v>0</v>
      </c>
      <c r="BU49" s="58">
        <f t="shared" si="186"/>
        <v>0</v>
      </c>
      <c r="BV49" s="58">
        <f t="shared" si="187"/>
        <v>0</v>
      </c>
      <c r="BW49" s="58">
        <f t="shared" si="188"/>
        <v>0</v>
      </c>
      <c r="BX49" s="58">
        <f t="shared" si="189"/>
        <v>0</v>
      </c>
      <c r="BY49" s="58">
        <f t="shared" si="190"/>
        <v>0</v>
      </c>
    </row>
    <row r="50" spans="1:77" s="57" customFormat="1" ht="114" customHeight="1" x14ac:dyDescent="0.35">
      <c r="A50" s="56"/>
      <c r="B50" s="374" t="s">
        <v>95</v>
      </c>
      <c r="C50" s="380" t="s">
        <v>554</v>
      </c>
      <c r="D50" s="176">
        <f>'ODD 5'!D10</f>
        <v>0</v>
      </c>
      <c r="E50" s="264">
        <f>'ODD 5'!E10</f>
        <v>0</v>
      </c>
      <c r="F50" s="282">
        <f>'ODD 5'!F10</f>
        <v>0</v>
      </c>
      <c r="G50" s="177">
        <f>'ODD 5'!G10</f>
        <v>0</v>
      </c>
      <c r="H50" s="300">
        <f>'ODD 5'!H10</f>
        <v>0</v>
      </c>
      <c r="I50" s="178">
        <f>'ODD 5'!I10</f>
        <v>0</v>
      </c>
      <c r="J50" s="136">
        <f t="shared" si="191"/>
        <v>0</v>
      </c>
      <c r="K50" s="137">
        <f t="shared" si="169"/>
        <v>0</v>
      </c>
      <c r="L50" s="137" t="b">
        <f t="shared" si="192"/>
        <v>0</v>
      </c>
      <c r="M50" s="137" t="b">
        <f t="shared" si="193"/>
        <v>0</v>
      </c>
      <c r="N50" s="137" t="b">
        <f t="shared" si="194"/>
        <v>0</v>
      </c>
      <c r="O50" s="137" t="b">
        <f t="shared" si="195"/>
        <v>0</v>
      </c>
      <c r="P50" s="137" t="b">
        <f t="shared" si="196"/>
        <v>0</v>
      </c>
      <c r="Q50" s="137" t="b">
        <f t="shared" si="197"/>
        <v>0</v>
      </c>
      <c r="R50" s="137" t="b">
        <f t="shared" si="198"/>
        <v>0</v>
      </c>
      <c r="S50" s="138">
        <f t="shared" si="170"/>
        <v>0</v>
      </c>
      <c r="T50" s="139">
        <f t="shared" si="171"/>
        <v>0</v>
      </c>
      <c r="U50" s="140">
        <f t="shared" si="172"/>
        <v>0</v>
      </c>
      <c r="V50" s="137" t="b">
        <f t="shared" si="199"/>
        <v>0</v>
      </c>
      <c r="W50" s="137" t="b">
        <f t="shared" si="200"/>
        <v>0</v>
      </c>
      <c r="X50" s="137" t="b">
        <f t="shared" si="201"/>
        <v>0</v>
      </c>
      <c r="Y50" s="137" t="b">
        <f t="shared" si="202"/>
        <v>0</v>
      </c>
      <c r="Z50" s="137" t="b">
        <f t="shared" si="203"/>
        <v>1</v>
      </c>
      <c r="AA50" s="141" t="str">
        <f>IF(COUNTA(E50:F50:H50)&lt;3,"",(IF(V50=TRUE,$V$3,IF(W50=TRUE,$W$3,IF(X50=TRUE,$X$3,IF(Y50=TRUE,$Y$3,"Non"))))))</f>
        <v>Non</v>
      </c>
      <c r="AB50" s="137" t="b">
        <f t="shared" si="204"/>
        <v>0</v>
      </c>
      <c r="AC50" s="137" t="b">
        <f t="shared" si="205"/>
        <v>0</v>
      </c>
      <c r="AD50" s="137" t="b">
        <f t="shared" si="206"/>
        <v>0</v>
      </c>
      <c r="AE50" s="137" t="b">
        <f t="shared" si="207"/>
        <v>0</v>
      </c>
      <c r="AF50" s="137" t="b">
        <f t="shared" si="208"/>
        <v>0</v>
      </c>
      <c r="AG50" s="141" t="str">
        <f>IF(COUNTA(E50:F50:H50)&lt;3,"",(IF(AB50=TRUE,$AB$3,IF(AC50=TRUE,$AC$3,IF(AD50=TRUE,$AD$3,IF(AE50=TRUE,$AE$3,IF(AF50=TRUE,$AF$3,"Aucune")))))))</f>
        <v>Aucune</v>
      </c>
      <c r="AH50" s="180" t="b">
        <f t="shared" si="35"/>
        <v>0</v>
      </c>
      <c r="AI50" s="180" t="b">
        <f t="shared" si="36"/>
        <v>0</v>
      </c>
      <c r="AJ50" s="180" t="b">
        <f t="shared" si="37"/>
        <v>0</v>
      </c>
      <c r="AK50" s="180" t="b">
        <f t="shared" si="38"/>
        <v>0</v>
      </c>
      <c r="AL50" s="180" t="b">
        <f t="shared" si="39"/>
        <v>0</v>
      </c>
      <c r="AM50" s="180" t="b">
        <f t="shared" si="40"/>
        <v>0</v>
      </c>
      <c r="AN50" s="180" t="b">
        <f t="shared" si="41"/>
        <v>0</v>
      </c>
      <c r="AO50" s="180" t="b">
        <f t="shared" si="42"/>
        <v>0</v>
      </c>
      <c r="AP50" s="180" t="b">
        <f t="shared" si="43"/>
        <v>0</v>
      </c>
      <c r="AQ50" s="180" t="b">
        <f t="shared" si="44"/>
        <v>0</v>
      </c>
      <c r="AR50" s="180" t="b">
        <f t="shared" si="45"/>
        <v>0</v>
      </c>
      <c r="AS50" s="180" t="b">
        <f t="shared" si="46"/>
        <v>0</v>
      </c>
      <c r="AT50" s="180" t="b">
        <f t="shared" si="47"/>
        <v>0</v>
      </c>
      <c r="AU50" s="180" t="b">
        <f t="shared" si="48"/>
        <v>0</v>
      </c>
      <c r="AV50" s="180" t="b">
        <f t="shared" si="49"/>
        <v>0</v>
      </c>
      <c r="AW50" s="180" t="b">
        <f t="shared" si="50"/>
        <v>0</v>
      </c>
      <c r="AX50" s="179" t="str">
        <f>IF(COUNTA(E50:F50:H50)&lt;3,"",(IF(AH50=TRUE,AH$3,IF(AI50=TRUE,AI$3,IF(AJ50=TRUE,AJ$3,IF(AK50=TRUE,AK$3,IF(AL50=TRUE,AL$3,IF(AM50=TRUE,AM$3,IF(AN50=TRUE,AN$3,IF(AO50=TRUE,AO$3,IF(AP50=TRUE,AP$3,IF(AQ50=TRUE,AQ$3,IF(AR50=TRUE,AR$3,IF(AS50=TRUE,AS$3,IF(AT50=TRUE,AT$3,IF(AU50=TRUE,AU$3,IF(AV50=TRUE,AV$3,IF(AW50=TRUE,AW$3,"Aucune"))))))))))))))))))</f>
        <v>Aucune</v>
      </c>
      <c r="AY50" s="137" t="b">
        <f t="shared" si="173"/>
        <v>0</v>
      </c>
      <c r="AZ50" s="137" t="b">
        <f t="shared" si="174"/>
        <v>0</v>
      </c>
      <c r="BA50" s="137" t="b">
        <f t="shared" si="175"/>
        <v>0</v>
      </c>
      <c r="BB50" s="141" t="str">
        <f>IF(COUNTA(E50:F50:H50)&lt;3,"",(IF(AY50=TRUE,$AY$3,IF(AZ50=TRUE,$AZ$3,IF(BA50=TRUE,$BA$3,"Aucune action requise")))))</f>
        <v>Aucune action requise</v>
      </c>
      <c r="BC50" s="137" t="b">
        <f t="shared" si="176"/>
        <v>0</v>
      </c>
      <c r="BD50" s="137" t="b">
        <f t="shared" si="177"/>
        <v>0</v>
      </c>
      <c r="BE50" s="137" t="b">
        <f t="shared" si="178"/>
        <v>0</v>
      </c>
      <c r="BF50" s="137" t="b">
        <f t="shared" si="179"/>
        <v>0</v>
      </c>
      <c r="BG50" s="141" t="str">
        <f>IF(COUNTA(E50:F50:H50)&lt;3,"",(IF(BC50=TRUE,$BC$3,IF(BD50=TRUE,$BD$3,IF(BE50=TRUE,$BE$3,IF(BF50=TRUE,$BF$3,"Aucun"))))))</f>
        <v>Aucun</v>
      </c>
      <c r="BH50" s="318">
        <f t="shared" si="180"/>
        <v>0</v>
      </c>
      <c r="BI50" s="318">
        <f>'ODD 5'!AX10</f>
        <v>0</v>
      </c>
      <c r="BJ50" s="309"/>
      <c r="BK50" s="309"/>
      <c r="BL50" s="327">
        <f t="shared" si="181"/>
        <v>0</v>
      </c>
      <c r="BM50" s="327">
        <f t="shared" si="182"/>
        <v>0</v>
      </c>
      <c r="BR50" s="58">
        <f t="shared" si="183"/>
        <v>1</v>
      </c>
      <c r="BS50" s="58">
        <f t="shared" si="184"/>
        <v>0</v>
      </c>
      <c r="BT50" s="58">
        <f t="shared" si="185"/>
        <v>0</v>
      </c>
      <c r="BU50" s="58">
        <f t="shared" si="186"/>
        <v>0</v>
      </c>
      <c r="BV50" s="58">
        <f t="shared" si="187"/>
        <v>0</v>
      </c>
      <c r="BW50" s="58">
        <f t="shared" si="188"/>
        <v>0</v>
      </c>
      <c r="BX50" s="58">
        <f t="shared" si="189"/>
        <v>0</v>
      </c>
      <c r="BY50" s="58">
        <f t="shared" si="190"/>
        <v>0</v>
      </c>
    </row>
    <row r="51" spans="1:77" s="57" customFormat="1" ht="114" customHeight="1" x14ac:dyDescent="0.35">
      <c r="A51" s="56"/>
      <c r="B51" s="374" t="s">
        <v>96</v>
      </c>
      <c r="C51" s="380" t="s">
        <v>555</v>
      </c>
      <c r="D51" s="176">
        <f>'ODD 5'!D11</f>
        <v>0</v>
      </c>
      <c r="E51" s="264">
        <f>'ODD 5'!E11</f>
        <v>0</v>
      </c>
      <c r="F51" s="282">
        <f>'ODD 5'!F11</f>
        <v>0</v>
      </c>
      <c r="G51" s="177">
        <f>'ODD 5'!G11</f>
        <v>0</v>
      </c>
      <c r="H51" s="300">
        <f>'ODD 5'!H11</f>
        <v>0</v>
      </c>
      <c r="I51" s="178">
        <f>'ODD 5'!I11</f>
        <v>0</v>
      </c>
      <c r="J51" s="136">
        <f t="shared" si="191"/>
        <v>0</v>
      </c>
      <c r="K51" s="137">
        <f t="shared" si="169"/>
        <v>0</v>
      </c>
      <c r="L51" s="137" t="b">
        <f t="shared" si="192"/>
        <v>0</v>
      </c>
      <c r="M51" s="137" t="b">
        <f t="shared" si="193"/>
        <v>0</v>
      </c>
      <c r="N51" s="137" t="b">
        <f t="shared" si="194"/>
        <v>0</v>
      </c>
      <c r="O51" s="137" t="b">
        <f t="shared" si="195"/>
        <v>0</v>
      </c>
      <c r="P51" s="137" t="b">
        <f t="shared" si="196"/>
        <v>0</v>
      </c>
      <c r="Q51" s="137" t="b">
        <f t="shared" si="197"/>
        <v>0</v>
      </c>
      <c r="R51" s="137" t="b">
        <f t="shared" si="198"/>
        <v>0</v>
      </c>
      <c r="S51" s="138">
        <f t="shared" si="170"/>
        <v>0</v>
      </c>
      <c r="T51" s="139">
        <f t="shared" si="171"/>
        <v>0</v>
      </c>
      <c r="U51" s="140">
        <f t="shared" si="172"/>
        <v>0</v>
      </c>
      <c r="V51" s="137" t="b">
        <f t="shared" si="199"/>
        <v>0</v>
      </c>
      <c r="W51" s="137" t="b">
        <f t="shared" si="200"/>
        <v>0</v>
      </c>
      <c r="X51" s="137" t="b">
        <f t="shared" si="201"/>
        <v>0</v>
      </c>
      <c r="Y51" s="137" t="b">
        <f t="shared" si="202"/>
        <v>0</v>
      </c>
      <c r="Z51" s="137" t="b">
        <f t="shared" si="203"/>
        <v>1</v>
      </c>
      <c r="AA51" s="141" t="str">
        <f>IF(COUNTA(E51:F51:H51)&lt;3,"",(IF(V51=TRUE,$V$3,IF(W51=TRUE,$W$3,IF(X51=TRUE,$X$3,IF(Y51=TRUE,$Y$3,"Non"))))))</f>
        <v>Non</v>
      </c>
      <c r="AB51" s="137" t="b">
        <f t="shared" si="204"/>
        <v>0</v>
      </c>
      <c r="AC51" s="137" t="b">
        <f t="shared" si="205"/>
        <v>0</v>
      </c>
      <c r="AD51" s="137" t="b">
        <f t="shared" si="206"/>
        <v>0</v>
      </c>
      <c r="AE51" s="137" t="b">
        <f t="shared" si="207"/>
        <v>0</v>
      </c>
      <c r="AF51" s="137" t="b">
        <f t="shared" si="208"/>
        <v>0</v>
      </c>
      <c r="AG51" s="141" t="str">
        <f>IF(COUNTA(E51:F51:H51)&lt;3,"",(IF(AB51=TRUE,$AB$3,IF(AC51=TRUE,$AC$3,IF(AD51=TRUE,$AD$3,IF(AE51=TRUE,$AE$3,IF(AF51=TRUE,$AF$3,"Aucune")))))))</f>
        <v>Aucune</v>
      </c>
      <c r="AH51" s="180" t="b">
        <f t="shared" si="35"/>
        <v>0</v>
      </c>
      <c r="AI51" s="180" t="b">
        <f t="shared" si="36"/>
        <v>0</v>
      </c>
      <c r="AJ51" s="180" t="b">
        <f t="shared" si="37"/>
        <v>0</v>
      </c>
      <c r="AK51" s="180" t="b">
        <f t="shared" si="38"/>
        <v>0</v>
      </c>
      <c r="AL51" s="180" t="b">
        <f t="shared" si="39"/>
        <v>0</v>
      </c>
      <c r="AM51" s="180" t="b">
        <f t="shared" si="40"/>
        <v>0</v>
      </c>
      <c r="AN51" s="180" t="b">
        <f t="shared" si="41"/>
        <v>0</v>
      </c>
      <c r="AO51" s="180" t="b">
        <f t="shared" si="42"/>
        <v>0</v>
      </c>
      <c r="AP51" s="180" t="b">
        <f t="shared" si="43"/>
        <v>0</v>
      </c>
      <c r="AQ51" s="180" t="b">
        <f t="shared" si="44"/>
        <v>0</v>
      </c>
      <c r="AR51" s="180" t="b">
        <f t="shared" si="45"/>
        <v>0</v>
      </c>
      <c r="AS51" s="180" t="b">
        <f t="shared" si="46"/>
        <v>0</v>
      </c>
      <c r="AT51" s="180" t="b">
        <f t="shared" si="47"/>
        <v>0</v>
      </c>
      <c r="AU51" s="180" t="b">
        <f t="shared" si="48"/>
        <v>0</v>
      </c>
      <c r="AV51" s="180" t="b">
        <f t="shared" si="49"/>
        <v>0</v>
      </c>
      <c r="AW51" s="180" t="b">
        <f t="shared" si="50"/>
        <v>0</v>
      </c>
      <c r="AX51" s="179" t="str">
        <f>IF(COUNTA(E51:F51:H51)&lt;3,"",(IF(AH51=TRUE,AH$3,IF(AI51=TRUE,AI$3,IF(AJ51=TRUE,AJ$3,IF(AK51=TRUE,AK$3,IF(AL51=TRUE,AL$3,IF(AM51=TRUE,AM$3,IF(AN51=TRUE,AN$3,IF(AO51=TRUE,AO$3,IF(AP51=TRUE,AP$3,IF(AQ51=TRUE,AQ$3,IF(AR51=TRUE,AR$3,IF(AS51=TRUE,AS$3,IF(AT51=TRUE,AT$3,IF(AU51=TRUE,AU$3,IF(AV51=TRUE,AV$3,IF(AW51=TRUE,AW$3,"Aucune"))))))))))))))))))</f>
        <v>Aucune</v>
      </c>
      <c r="AY51" s="137" t="b">
        <f t="shared" si="173"/>
        <v>0</v>
      </c>
      <c r="AZ51" s="137" t="b">
        <f t="shared" si="174"/>
        <v>0</v>
      </c>
      <c r="BA51" s="137" t="b">
        <f t="shared" si="175"/>
        <v>0</v>
      </c>
      <c r="BB51" s="141" t="str">
        <f>IF(COUNTA(E51:F51:H51)&lt;3,"",(IF(AY51=TRUE,$AY$3,IF(AZ51=TRUE,$AZ$3,IF(BA51=TRUE,$BA$3,"Aucune action requise")))))</f>
        <v>Aucune action requise</v>
      </c>
      <c r="BC51" s="137" t="b">
        <f t="shared" si="176"/>
        <v>0</v>
      </c>
      <c r="BD51" s="137" t="b">
        <f t="shared" si="177"/>
        <v>0</v>
      </c>
      <c r="BE51" s="137" t="b">
        <f t="shared" si="178"/>
        <v>0</v>
      </c>
      <c r="BF51" s="137" t="b">
        <f t="shared" si="179"/>
        <v>0</v>
      </c>
      <c r="BG51" s="141" t="str">
        <f>IF(COUNTA(E51:F51:H51)&lt;3,"",(IF(BC51=TRUE,$BC$3,IF(BD51=TRUE,$BD$3,IF(BE51=TRUE,$BE$3,IF(BF51=TRUE,$BF$3,"Aucun"))))))</f>
        <v>Aucun</v>
      </c>
      <c r="BH51" s="318">
        <f t="shared" si="180"/>
        <v>0</v>
      </c>
      <c r="BI51" s="318">
        <f>'ODD 5'!AX11</f>
        <v>0</v>
      </c>
      <c r="BJ51" s="309"/>
      <c r="BK51" s="309"/>
      <c r="BL51" s="327">
        <f t="shared" si="181"/>
        <v>0</v>
      </c>
      <c r="BM51" s="327">
        <f t="shared" si="182"/>
        <v>0</v>
      </c>
      <c r="BR51" s="58">
        <f t="shared" si="183"/>
        <v>1</v>
      </c>
      <c r="BS51" s="58">
        <f t="shared" si="184"/>
        <v>0</v>
      </c>
      <c r="BT51" s="58">
        <f t="shared" si="185"/>
        <v>0</v>
      </c>
      <c r="BU51" s="58">
        <f t="shared" si="186"/>
        <v>0</v>
      </c>
      <c r="BV51" s="58">
        <f t="shared" si="187"/>
        <v>0</v>
      </c>
      <c r="BW51" s="58">
        <f t="shared" si="188"/>
        <v>0</v>
      </c>
      <c r="BX51" s="58">
        <f t="shared" si="189"/>
        <v>0</v>
      </c>
      <c r="BY51" s="58">
        <f t="shared" si="190"/>
        <v>0</v>
      </c>
    </row>
    <row r="52" spans="1:77" s="57" customFormat="1" ht="114" customHeight="1" thickBot="1" x14ac:dyDescent="0.4">
      <c r="A52" s="56"/>
      <c r="B52" s="379" t="s">
        <v>97</v>
      </c>
      <c r="C52" s="385" t="s">
        <v>556</v>
      </c>
      <c r="D52" s="242">
        <f>'ODD 5'!D12</f>
        <v>0</v>
      </c>
      <c r="E52" s="269">
        <f>'ODD 5'!E12</f>
        <v>0</v>
      </c>
      <c r="F52" s="286">
        <f>'ODD 5'!F12</f>
        <v>0</v>
      </c>
      <c r="G52" s="243">
        <f>'ODD 5'!G12</f>
        <v>0</v>
      </c>
      <c r="H52" s="305">
        <f>'ODD 5'!H12</f>
        <v>0</v>
      </c>
      <c r="I52" s="244">
        <f>'ODD 5'!I12</f>
        <v>0</v>
      </c>
      <c r="J52" s="207">
        <f t="shared" si="191"/>
        <v>0</v>
      </c>
      <c r="K52" s="208">
        <f t="shared" si="169"/>
        <v>0</v>
      </c>
      <c r="L52" s="208" t="b">
        <f t="shared" si="192"/>
        <v>0</v>
      </c>
      <c r="M52" s="208" t="b">
        <f t="shared" si="193"/>
        <v>0</v>
      </c>
      <c r="N52" s="208" t="b">
        <f t="shared" si="194"/>
        <v>0</v>
      </c>
      <c r="O52" s="208" t="b">
        <f t="shared" si="195"/>
        <v>0</v>
      </c>
      <c r="P52" s="208" t="b">
        <f t="shared" si="196"/>
        <v>0</v>
      </c>
      <c r="Q52" s="208" t="b">
        <f t="shared" si="197"/>
        <v>0</v>
      </c>
      <c r="R52" s="208" t="b">
        <f t="shared" si="198"/>
        <v>0</v>
      </c>
      <c r="S52" s="209">
        <f t="shared" si="170"/>
        <v>0</v>
      </c>
      <c r="T52" s="210">
        <f t="shared" si="171"/>
        <v>0</v>
      </c>
      <c r="U52" s="211">
        <f t="shared" si="172"/>
        <v>0</v>
      </c>
      <c r="V52" s="208" t="b">
        <f t="shared" si="199"/>
        <v>0</v>
      </c>
      <c r="W52" s="208" t="b">
        <f t="shared" si="200"/>
        <v>0</v>
      </c>
      <c r="X52" s="208" t="b">
        <f t="shared" si="201"/>
        <v>0</v>
      </c>
      <c r="Y52" s="208" t="b">
        <f t="shared" si="202"/>
        <v>0</v>
      </c>
      <c r="Z52" s="208" t="b">
        <f t="shared" si="203"/>
        <v>1</v>
      </c>
      <c r="AA52" s="212" t="str">
        <f>IF(COUNTA(E52:F52:H52)&lt;3,"",(IF(V52=TRUE,$V$3,IF(W52=TRUE,$W$3,IF(X52=TRUE,$X$3,IF(Y52=TRUE,$Y$3,"Non"))))))</f>
        <v>Non</v>
      </c>
      <c r="AB52" s="208" t="b">
        <f t="shared" si="204"/>
        <v>0</v>
      </c>
      <c r="AC52" s="208" t="b">
        <f t="shared" si="205"/>
        <v>0</v>
      </c>
      <c r="AD52" s="208" t="b">
        <f t="shared" si="206"/>
        <v>0</v>
      </c>
      <c r="AE52" s="208" t="b">
        <f t="shared" si="207"/>
        <v>0</v>
      </c>
      <c r="AF52" s="208" t="b">
        <f t="shared" si="208"/>
        <v>0</v>
      </c>
      <c r="AG52" s="212" t="str">
        <f>IF(COUNTA(E52:F52:H52)&lt;3,"",(IF(AB52=TRUE,$AB$3,IF(AC52=TRUE,$AC$3,IF(AD52=TRUE,$AD$3,IF(AE52=TRUE,$AE$3,IF(AF52=TRUE,$AF$3,"Aucune")))))))</f>
        <v>Aucune</v>
      </c>
      <c r="AH52" s="208" t="b">
        <f t="shared" si="35"/>
        <v>0</v>
      </c>
      <c r="AI52" s="208" t="b">
        <f t="shared" si="36"/>
        <v>0</v>
      </c>
      <c r="AJ52" s="208" t="b">
        <f t="shared" si="37"/>
        <v>0</v>
      </c>
      <c r="AK52" s="208" t="b">
        <f t="shared" si="38"/>
        <v>0</v>
      </c>
      <c r="AL52" s="208" t="b">
        <f t="shared" si="39"/>
        <v>0</v>
      </c>
      <c r="AM52" s="208" t="b">
        <f t="shared" si="40"/>
        <v>0</v>
      </c>
      <c r="AN52" s="208" t="b">
        <f t="shared" si="41"/>
        <v>0</v>
      </c>
      <c r="AO52" s="208" t="b">
        <f t="shared" si="42"/>
        <v>0</v>
      </c>
      <c r="AP52" s="208" t="b">
        <f t="shared" si="43"/>
        <v>0</v>
      </c>
      <c r="AQ52" s="208" t="b">
        <f t="shared" si="44"/>
        <v>0</v>
      </c>
      <c r="AR52" s="208" t="b">
        <f t="shared" si="45"/>
        <v>0</v>
      </c>
      <c r="AS52" s="208" t="b">
        <f t="shared" si="46"/>
        <v>0</v>
      </c>
      <c r="AT52" s="208" t="b">
        <f t="shared" si="47"/>
        <v>0</v>
      </c>
      <c r="AU52" s="208" t="b">
        <f t="shared" si="48"/>
        <v>0</v>
      </c>
      <c r="AV52" s="208" t="b">
        <f t="shared" si="49"/>
        <v>0</v>
      </c>
      <c r="AW52" s="208" t="b">
        <f t="shared" si="50"/>
        <v>0</v>
      </c>
      <c r="AX52" s="212" t="str">
        <f>IF(COUNTA(E52:F52:H52)&lt;3,"",(IF(AH52=TRUE,AH$3,IF(AI52=TRUE,AI$3,IF(AJ52=TRUE,AJ$3,IF(AK52=TRUE,AK$3,IF(AL52=TRUE,AL$3,IF(AM52=TRUE,AM$3,IF(AN52=TRUE,AN$3,IF(AO52=TRUE,AO$3,IF(AP52=TRUE,AP$3,IF(AQ52=TRUE,AQ$3,IF(AR52=TRUE,AR$3,IF(AS52=TRUE,AS$3,IF(AT52=TRUE,AT$3,IF(AU52=TRUE,AU$3,IF(AV52=TRUE,AV$3,IF(AW52=TRUE,AW$3,"Aucune"))))))))))))))))))</f>
        <v>Aucune</v>
      </c>
      <c r="AY52" s="208" t="b">
        <f t="shared" si="173"/>
        <v>0</v>
      </c>
      <c r="AZ52" s="208" t="b">
        <f t="shared" si="174"/>
        <v>0</v>
      </c>
      <c r="BA52" s="208" t="b">
        <f t="shared" si="175"/>
        <v>0</v>
      </c>
      <c r="BB52" s="212" t="str">
        <f>IF(COUNTA(E52:F52:H52)&lt;3,"",(IF(AY52=TRUE,$AY$3,IF(AZ52=TRUE,$AZ$3,IF(BA52=TRUE,$BA$3,"Aucune action requise")))))</f>
        <v>Aucune action requise</v>
      </c>
      <c r="BC52" s="208" t="b">
        <f t="shared" si="176"/>
        <v>0</v>
      </c>
      <c r="BD52" s="208" t="b">
        <f t="shared" si="177"/>
        <v>0</v>
      </c>
      <c r="BE52" s="208" t="b">
        <f t="shared" si="178"/>
        <v>0</v>
      </c>
      <c r="BF52" s="208" t="b">
        <f t="shared" si="179"/>
        <v>0</v>
      </c>
      <c r="BG52" s="212" t="str">
        <f>IF(COUNTA(E52:F52:H52)&lt;3,"",(IF(BC52=TRUE,$BC$3,IF(BD52=TRUE,$BD$3,IF(BE52=TRUE,$BE$3,IF(BF52=TRUE,$BF$3,"Aucun"))))))</f>
        <v>Aucun</v>
      </c>
      <c r="BH52" s="323">
        <f t="shared" si="180"/>
        <v>0</v>
      </c>
      <c r="BI52" s="323">
        <f>'ODD 5'!AX12</f>
        <v>0</v>
      </c>
      <c r="BJ52" s="314"/>
      <c r="BK52" s="314"/>
      <c r="BL52" s="331">
        <f t="shared" si="181"/>
        <v>0</v>
      </c>
      <c r="BM52" s="331">
        <f t="shared" si="182"/>
        <v>0</v>
      </c>
      <c r="BR52" s="58">
        <f t="shared" si="183"/>
        <v>1</v>
      </c>
      <c r="BS52" s="58">
        <f t="shared" si="184"/>
        <v>0</v>
      </c>
      <c r="BT52" s="58">
        <f t="shared" si="185"/>
        <v>0</v>
      </c>
      <c r="BU52" s="58">
        <f t="shared" si="186"/>
        <v>0</v>
      </c>
      <c r="BV52" s="58">
        <f t="shared" si="187"/>
        <v>0</v>
      </c>
      <c r="BW52" s="58">
        <f t="shared" si="188"/>
        <v>0</v>
      </c>
      <c r="BX52" s="58">
        <f t="shared" si="189"/>
        <v>0</v>
      </c>
      <c r="BY52" s="58">
        <f t="shared" si="190"/>
        <v>0</v>
      </c>
    </row>
    <row r="53" spans="1:77" s="57" customFormat="1" ht="114" customHeight="1" x14ac:dyDescent="0.35">
      <c r="A53" s="56"/>
      <c r="B53" s="387" t="s">
        <v>98</v>
      </c>
      <c r="C53" s="389" t="s">
        <v>557</v>
      </c>
      <c r="D53" s="245">
        <f>'ODD 5'!D13</f>
        <v>0</v>
      </c>
      <c r="E53" s="272">
        <f>'ODD 5'!E13</f>
        <v>0</v>
      </c>
      <c r="F53" s="287">
        <f>'ODD 5'!F13</f>
        <v>0</v>
      </c>
      <c r="G53" s="246">
        <f>'ODD 5'!G13</f>
        <v>0</v>
      </c>
      <c r="H53" s="308">
        <f>'ODD 5'!H13</f>
        <v>0</v>
      </c>
      <c r="I53" s="247">
        <f>'ODD 5'!I13</f>
        <v>0</v>
      </c>
      <c r="J53" s="214">
        <f t="shared" si="191"/>
        <v>0</v>
      </c>
      <c r="K53" s="221">
        <f t="shared" si="169"/>
        <v>0</v>
      </c>
      <c r="L53" s="221" t="b">
        <f t="shared" si="192"/>
        <v>0</v>
      </c>
      <c r="M53" s="221" t="b">
        <f t="shared" si="193"/>
        <v>0</v>
      </c>
      <c r="N53" s="221" t="b">
        <f t="shared" si="194"/>
        <v>0</v>
      </c>
      <c r="O53" s="221" t="b">
        <f t="shared" si="195"/>
        <v>0</v>
      </c>
      <c r="P53" s="221" t="b">
        <f t="shared" si="196"/>
        <v>0</v>
      </c>
      <c r="Q53" s="221" t="b">
        <f t="shared" si="197"/>
        <v>0</v>
      </c>
      <c r="R53" s="221" t="b">
        <f t="shared" si="198"/>
        <v>0</v>
      </c>
      <c r="S53" s="222">
        <f t="shared" si="170"/>
        <v>0</v>
      </c>
      <c r="T53" s="223">
        <f t="shared" si="171"/>
        <v>0</v>
      </c>
      <c r="U53" s="224">
        <f t="shared" si="172"/>
        <v>0</v>
      </c>
      <c r="V53" s="221" t="b">
        <f t="shared" si="199"/>
        <v>0</v>
      </c>
      <c r="W53" s="221" t="b">
        <f t="shared" si="200"/>
        <v>0</v>
      </c>
      <c r="X53" s="221" t="b">
        <f t="shared" si="201"/>
        <v>0</v>
      </c>
      <c r="Y53" s="221" t="b">
        <f t="shared" si="202"/>
        <v>0</v>
      </c>
      <c r="Z53" s="221" t="b">
        <f t="shared" si="203"/>
        <v>1</v>
      </c>
      <c r="AA53" s="225" t="str">
        <f>IF(COUNTA(E53:F53:H53)&lt;3,"",(IF(V53=TRUE,$V$3,IF(W53=TRUE,$W$3,IF(X53=TRUE,$X$3,IF(Y53=TRUE,$Y$3,"Non"))))))</f>
        <v>Non</v>
      </c>
      <c r="AB53" s="221" t="b">
        <f t="shared" si="204"/>
        <v>0</v>
      </c>
      <c r="AC53" s="221" t="b">
        <f t="shared" si="205"/>
        <v>0</v>
      </c>
      <c r="AD53" s="221" t="b">
        <f t="shared" si="206"/>
        <v>0</v>
      </c>
      <c r="AE53" s="221" t="b">
        <f t="shared" si="207"/>
        <v>0</v>
      </c>
      <c r="AF53" s="221" t="b">
        <f t="shared" si="208"/>
        <v>0</v>
      </c>
      <c r="AG53" s="225" t="str">
        <f>IF(COUNTA(E53:F53:H53)&lt;3,"",(IF(AB53=TRUE,$AB$3,IF(AC53=TRUE,$AC$3,IF(AD53=TRUE,$AD$3,IF(AE53=TRUE,$AE$3,IF(AF53=TRUE,$AF$3,"Aucune")))))))</f>
        <v>Aucune</v>
      </c>
      <c r="AH53" s="248" t="b">
        <f t="shared" si="35"/>
        <v>0</v>
      </c>
      <c r="AI53" s="248" t="b">
        <f t="shared" si="36"/>
        <v>0</v>
      </c>
      <c r="AJ53" s="248" t="b">
        <f t="shared" si="37"/>
        <v>0</v>
      </c>
      <c r="AK53" s="248" t="b">
        <f t="shared" si="38"/>
        <v>0</v>
      </c>
      <c r="AL53" s="248" t="b">
        <f t="shared" si="39"/>
        <v>0</v>
      </c>
      <c r="AM53" s="248" t="b">
        <f t="shared" si="40"/>
        <v>0</v>
      </c>
      <c r="AN53" s="248" t="b">
        <f t="shared" si="41"/>
        <v>0</v>
      </c>
      <c r="AO53" s="248" t="b">
        <f t="shared" si="42"/>
        <v>0</v>
      </c>
      <c r="AP53" s="248" t="b">
        <f t="shared" si="43"/>
        <v>0</v>
      </c>
      <c r="AQ53" s="248" t="b">
        <f t="shared" si="44"/>
        <v>0</v>
      </c>
      <c r="AR53" s="248" t="b">
        <f t="shared" si="45"/>
        <v>0</v>
      </c>
      <c r="AS53" s="248" t="b">
        <f t="shared" si="46"/>
        <v>0</v>
      </c>
      <c r="AT53" s="248" t="b">
        <f t="shared" si="47"/>
        <v>0</v>
      </c>
      <c r="AU53" s="248" t="b">
        <f t="shared" si="48"/>
        <v>0</v>
      </c>
      <c r="AV53" s="248" t="b">
        <f t="shared" si="49"/>
        <v>0</v>
      </c>
      <c r="AW53" s="248" t="b">
        <f t="shared" si="50"/>
        <v>0</v>
      </c>
      <c r="AX53" s="249" t="str">
        <f>IF(COUNTA(E53:F53:H53)&lt;3,"",(IF(AH53=TRUE,AH$3,IF(AI53=TRUE,AI$3,IF(AJ53=TRUE,AJ$3,IF(AK53=TRUE,AK$3,IF(AL53=TRUE,AL$3,IF(AM53=TRUE,AM$3,IF(AN53=TRUE,AN$3,IF(AO53=TRUE,AO$3,IF(AP53=TRUE,AP$3,IF(AQ53=TRUE,AQ$3,IF(AR53=TRUE,AR$3,IF(AS53=TRUE,AS$3,IF(AT53=TRUE,AT$3,IF(AU53=TRUE,AU$3,IF(AV53=TRUE,AV$3,IF(AW53=TRUE,AW$3,"Aucune"))))))))))))))))))</f>
        <v>Aucune</v>
      </c>
      <c r="AY53" s="221" t="b">
        <f t="shared" si="173"/>
        <v>0</v>
      </c>
      <c r="AZ53" s="221" t="b">
        <f t="shared" si="174"/>
        <v>0</v>
      </c>
      <c r="BA53" s="221" t="b">
        <f t="shared" si="175"/>
        <v>0</v>
      </c>
      <c r="BB53" s="225" t="str">
        <f>IF(COUNTA(E53:F53:H53)&lt;3,"",(IF(AY53=TRUE,$AY$3,IF(AZ53=TRUE,$AZ$3,IF(BA53=TRUE,$BA$3,"Aucune action requise")))))</f>
        <v>Aucune action requise</v>
      </c>
      <c r="BC53" s="221" t="b">
        <f t="shared" si="176"/>
        <v>0</v>
      </c>
      <c r="BD53" s="221" t="b">
        <f t="shared" si="177"/>
        <v>0</v>
      </c>
      <c r="BE53" s="221" t="b">
        <f t="shared" si="178"/>
        <v>0</v>
      </c>
      <c r="BF53" s="221" t="b">
        <f t="shared" si="179"/>
        <v>0</v>
      </c>
      <c r="BG53" s="225" t="str">
        <f>IF(COUNTA(E53:F53:H53)&lt;3,"",(IF(BC53=TRUE,$BC$3,IF(BD53=TRUE,$BD$3,IF(BE53=TRUE,$BE$3,IF(BF53=TRUE,$BF$3,"Aucun"))))))</f>
        <v>Aucun</v>
      </c>
      <c r="BH53" s="326">
        <f t="shared" si="180"/>
        <v>0</v>
      </c>
      <c r="BI53" s="326">
        <f>'ODD 5'!AX13</f>
        <v>0</v>
      </c>
      <c r="BJ53" s="317"/>
      <c r="BK53" s="317"/>
      <c r="BL53" s="335">
        <f t="shared" si="181"/>
        <v>0</v>
      </c>
      <c r="BM53" s="335">
        <f t="shared" si="182"/>
        <v>0</v>
      </c>
      <c r="BR53" s="58">
        <f t="shared" si="183"/>
        <v>1</v>
      </c>
      <c r="BS53" s="58">
        <f t="shared" si="184"/>
        <v>0</v>
      </c>
      <c r="BT53" s="58">
        <f t="shared" si="185"/>
        <v>0</v>
      </c>
      <c r="BU53" s="58">
        <f t="shared" si="186"/>
        <v>0</v>
      </c>
      <c r="BV53" s="58">
        <f t="shared" si="187"/>
        <v>0</v>
      </c>
      <c r="BW53" s="58">
        <f t="shared" si="188"/>
        <v>0</v>
      </c>
      <c r="BX53" s="58">
        <f t="shared" si="189"/>
        <v>0</v>
      </c>
      <c r="BY53" s="58">
        <f t="shared" si="190"/>
        <v>0</v>
      </c>
    </row>
    <row r="54" spans="1:77" s="57" customFormat="1" ht="114" customHeight="1" x14ac:dyDescent="0.35">
      <c r="A54" s="56"/>
      <c r="B54" s="378" t="s">
        <v>99</v>
      </c>
      <c r="C54" s="386" t="s">
        <v>360</v>
      </c>
      <c r="D54" s="189">
        <f>'ODD 5'!D14</f>
        <v>0</v>
      </c>
      <c r="E54" s="268">
        <f>'ODD 5'!E14</f>
        <v>0</v>
      </c>
      <c r="F54" s="283">
        <f>'ODD 5'!F14</f>
        <v>0</v>
      </c>
      <c r="G54" s="190">
        <f>'ODD 5'!G14</f>
        <v>0</v>
      </c>
      <c r="H54" s="304">
        <f>'ODD 5'!H14</f>
        <v>0</v>
      </c>
      <c r="I54" s="191">
        <f>'ODD 5'!I14</f>
        <v>0</v>
      </c>
      <c r="J54" s="157">
        <f t="shared" si="191"/>
        <v>0</v>
      </c>
      <c r="K54" s="158">
        <f t="shared" si="169"/>
        <v>0</v>
      </c>
      <c r="L54" s="158" t="b">
        <f t="shared" si="192"/>
        <v>0</v>
      </c>
      <c r="M54" s="158" t="b">
        <f t="shared" si="193"/>
        <v>0</v>
      </c>
      <c r="N54" s="158" t="b">
        <f t="shared" si="194"/>
        <v>0</v>
      </c>
      <c r="O54" s="158" t="b">
        <f t="shared" si="195"/>
        <v>0</v>
      </c>
      <c r="P54" s="158" t="b">
        <f t="shared" si="196"/>
        <v>0</v>
      </c>
      <c r="Q54" s="158" t="b">
        <f t="shared" si="197"/>
        <v>0</v>
      </c>
      <c r="R54" s="158" t="b">
        <f t="shared" si="198"/>
        <v>0</v>
      </c>
      <c r="S54" s="159">
        <f t="shared" si="170"/>
        <v>0</v>
      </c>
      <c r="T54" s="160">
        <f t="shared" si="171"/>
        <v>0</v>
      </c>
      <c r="U54" s="161">
        <f t="shared" si="172"/>
        <v>0</v>
      </c>
      <c r="V54" s="158" t="b">
        <f t="shared" si="199"/>
        <v>0</v>
      </c>
      <c r="W54" s="158" t="b">
        <f t="shared" si="200"/>
        <v>0</v>
      </c>
      <c r="X54" s="158" t="b">
        <f t="shared" si="201"/>
        <v>0</v>
      </c>
      <c r="Y54" s="158" t="b">
        <f t="shared" si="202"/>
        <v>0</v>
      </c>
      <c r="Z54" s="158" t="b">
        <f t="shared" si="203"/>
        <v>1</v>
      </c>
      <c r="AA54" s="162" t="str">
        <f>IF(COUNTA(E54:F54:H54)&lt;3,"",(IF(V54=TRUE,$V$3,IF(W54=TRUE,$W$3,IF(X54=TRUE,$X$3,IF(Y54=TRUE,$Y$3,"Non"))))))</f>
        <v>Non</v>
      </c>
      <c r="AB54" s="158" t="b">
        <f t="shared" si="204"/>
        <v>0</v>
      </c>
      <c r="AC54" s="158" t="b">
        <f t="shared" si="205"/>
        <v>0</v>
      </c>
      <c r="AD54" s="158" t="b">
        <f t="shared" si="206"/>
        <v>0</v>
      </c>
      <c r="AE54" s="158" t="b">
        <f t="shared" si="207"/>
        <v>0</v>
      </c>
      <c r="AF54" s="158" t="b">
        <f t="shared" si="208"/>
        <v>0</v>
      </c>
      <c r="AG54" s="162" t="str">
        <f>IF(COUNTA(E54:F54:H54)&lt;3,"",(IF(AB54=TRUE,$AB$3,IF(AC54=TRUE,$AC$3,IF(AD54=TRUE,$AD$3,IF(AE54=TRUE,$AE$3,IF(AF54=TRUE,$AF$3,"Aucune")))))))</f>
        <v>Aucune</v>
      </c>
      <c r="AH54" s="158" t="b">
        <f t="shared" si="35"/>
        <v>0</v>
      </c>
      <c r="AI54" s="158" t="b">
        <f t="shared" si="36"/>
        <v>0</v>
      </c>
      <c r="AJ54" s="158" t="b">
        <f t="shared" si="37"/>
        <v>0</v>
      </c>
      <c r="AK54" s="158" t="b">
        <f t="shared" si="38"/>
        <v>0</v>
      </c>
      <c r="AL54" s="158" t="b">
        <f t="shared" si="39"/>
        <v>0</v>
      </c>
      <c r="AM54" s="158" t="b">
        <f t="shared" si="40"/>
        <v>0</v>
      </c>
      <c r="AN54" s="158" t="b">
        <f t="shared" si="41"/>
        <v>0</v>
      </c>
      <c r="AO54" s="158" t="b">
        <f t="shared" si="42"/>
        <v>0</v>
      </c>
      <c r="AP54" s="158" t="b">
        <f t="shared" si="43"/>
        <v>0</v>
      </c>
      <c r="AQ54" s="158" t="b">
        <f t="shared" si="44"/>
        <v>0</v>
      </c>
      <c r="AR54" s="158" t="b">
        <f t="shared" si="45"/>
        <v>0</v>
      </c>
      <c r="AS54" s="158" t="b">
        <f t="shared" si="46"/>
        <v>0</v>
      </c>
      <c r="AT54" s="158" t="b">
        <f t="shared" si="47"/>
        <v>0</v>
      </c>
      <c r="AU54" s="158" t="b">
        <f t="shared" si="48"/>
        <v>0</v>
      </c>
      <c r="AV54" s="158" t="b">
        <f t="shared" si="49"/>
        <v>0</v>
      </c>
      <c r="AW54" s="158" t="b">
        <f t="shared" si="50"/>
        <v>0</v>
      </c>
      <c r="AX54" s="162" t="str">
        <f>IF(COUNTA(E54:F54:H54)&lt;3,"",(IF(AH54=TRUE,AH$3,IF(AI54=TRUE,AI$3,IF(AJ54=TRUE,AJ$3,IF(AK54=TRUE,AK$3,IF(AL54=TRUE,AL$3,IF(AM54=TRUE,AM$3,IF(AN54=TRUE,AN$3,IF(AO54=TRUE,AO$3,IF(AP54=TRUE,AP$3,IF(AQ54=TRUE,AQ$3,IF(AR54=TRUE,AR$3,IF(AS54=TRUE,AS$3,IF(AT54=TRUE,AT$3,IF(AU54=TRUE,AU$3,IF(AV54=TRUE,AV$3,IF(AW54=TRUE,AW$3,"Aucune"))))))))))))))))))</f>
        <v>Aucune</v>
      </c>
      <c r="AY54" s="158" t="b">
        <f t="shared" si="173"/>
        <v>0</v>
      </c>
      <c r="AZ54" s="158" t="b">
        <f t="shared" si="174"/>
        <v>0</v>
      </c>
      <c r="BA54" s="158" t="b">
        <f t="shared" si="175"/>
        <v>0</v>
      </c>
      <c r="BB54" s="162" t="str">
        <f>IF(COUNTA(E54:F54:H54)&lt;3,"",(IF(AY54=TRUE,$AY$3,IF(AZ54=TRUE,$AZ$3,IF(BA54=TRUE,$BA$3,"Aucune action requise")))))</f>
        <v>Aucune action requise</v>
      </c>
      <c r="BC54" s="158" t="b">
        <f t="shared" si="176"/>
        <v>0</v>
      </c>
      <c r="BD54" s="158" t="b">
        <f t="shared" si="177"/>
        <v>0</v>
      </c>
      <c r="BE54" s="158" t="b">
        <f t="shared" si="178"/>
        <v>0</v>
      </c>
      <c r="BF54" s="158" t="b">
        <f t="shared" si="179"/>
        <v>0</v>
      </c>
      <c r="BG54" s="162" t="str">
        <f>IF(COUNTA(E54:F54:H54)&lt;3,"",(IF(BC54=TRUE,$BC$3,IF(BD54=TRUE,$BD$3,IF(BE54=TRUE,$BE$3,IF(BF54=TRUE,$BF$3,"Aucun"))))))</f>
        <v>Aucun</v>
      </c>
      <c r="BH54" s="322">
        <f t="shared" si="180"/>
        <v>0</v>
      </c>
      <c r="BI54" s="322">
        <f>'ODD 5'!AX14</f>
        <v>0</v>
      </c>
      <c r="BJ54" s="313"/>
      <c r="BK54" s="313"/>
      <c r="BL54" s="330">
        <f t="shared" si="181"/>
        <v>0</v>
      </c>
      <c r="BM54" s="330">
        <f t="shared" si="182"/>
        <v>0</v>
      </c>
      <c r="BR54" s="58">
        <f t="shared" si="183"/>
        <v>1</v>
      </c>
      <c r="BS54" s="58">
        <f t="shared" si="184"/>
        <v>0</v>
      </c>
      <c r="BT54" s="58">
        <f t="shared" si="185"/>
        <v>0</v>
      </c>
      <c r="BU54" s="58">
        <f t="shared" si="186"/>
        <v>0</v>
      </c>
      <c r="BV54" s="58">
        <f t="shared" si="187"/>
        <v>0</v>
      </c>
      <c r="BW54" s="58">
        <f t="shared" si="188"/>
        <v>0</v>
      </c>
      <c r="BX54" s="58">
        <f t="shared" si="189"/>
        <v>0</v>
      </c>
      <c r="BY54" s="58">
        <f t="shared" si="190"/>
        <v>0</v>
      </c>
    </row>
    <row r="55" spans="1:77" ht="114" customHeight="1" x14ac:dyDescent="0.35">
      <c r="B55" s="374" t="s">
        <v>100</v>
      </c>
      <c r="C55" s="380" t="s">
        <v>558</v>
      </c>
      <c r="D55" s="176">
        <f>'ODD 5'!D15</f>
        <v>0</v>
      </c>
      <c r="E55" s="264">
        <f>'ODD 5'!E15</f>
        <v>0</v>
      </c>
      <c r="F55" s="282">
        <f>'ODD 5'!F15</f>
        <v>0</v>
      </c>
      <c r="G55" s="177">
        <f>'ODD 5'!G15</f>
        <v>0</v>
      </c>
      <c r="H55" s="300">
        <f>'ODD 5'!H15</f>
        <v>0</v>
      </c>
      <c r="I55" s="178">
        <f>'ODD 5'!I15</f>
        <v>0</v>
      </c>
      <c r="J55" s="136">
        <f t="shared" si="191"/>
        <v>0</v>
      </c>
      <c r="K55" s="137">
        <f t="shared" si="169"/>
        <v>0</v>
      </c>
      <c r="L55" s="137" t="b">
        <f t="shared" si="192"/>
        <v>0</v>
      </c>
      <c r="M55" s="137" t="b">
        <f t="shared" si="193"/>
        <v>0</v>
      </c>
      <c r="N55" s="137" t="b">
        <f t="shared" si="194"/>
        <v>0</v>
      </c>
      <c r="O55" s="137" t="b">
        <f t="shared" si="195"/>
        <v>0</v>
      </c>
      <c r="P55" s="137" t="b">
        <f t="shared" si="196"/>
        <v>0</v>
      </c>
      <c r="Q55" s="137" t="b">
        <f t="shared" si="197"/>
        <v>0</v>
      </c>
      <c r="R55" s="137" t="b">
        <f t="shared" si="198"/>
        <v>0</v>
      </c>
      <c r="S55" s="138">
        <f t="shared" si="170"/>
        <v>0</v>
      </c>
      <c r="T55" s="139">
        <f t="shared" si="171"/>
        <v>0</v>
      </c>
      <c r="U55" s="140">
        <f t="shared" si="172"/>
        <v>0</v>
      </c>
      <c r="V55" s="137" t="b">
        <f t="shared" si="199"/>
        <v>0</v>
      </c>
      <c r="W55" s="137" t="b">
        <f t="shared" si="200"/>
        <v>0</v>
      </c>
      <c r="X55" s="137" t="b">
        <f t="shared" si="201"/>
        <v>0</v>
      </c>
      <c r="Y55" s="137" t="b">
        <f t="shared" si="202"/>
        <v>0</v>
      </c>
      <c r="Z55" s="137" t="b">
        <f t="shared" si="203"/>
        <v>1</v>
      </c>
      <c r="AA55" s="141" t="str">
        <f>IF(COUNTA(E55:F55:H55)&lt;3,"",(IF(V55=TRUE,$V$3,IF(W55=TRUE,$W$3,IF(X55=TRUE,$X$3,IF(Y55=TRUE,$Y$3,"Non"))))))</f>
        <v>Non</v>
      </c>
      <c r="AB55" s="137" t="b">
        <f t="shared" si="204"/>
        <v>0</v>
      </c>
      <c r="AC55" s="137" t="b">
        <f t="shared" si="205"/>
        <v>0</v>
      </c>
      <c r="AD55" s="137" t="b">
        <f t="shared" si="206"/>
        <v>0</v>
      </c>
      <c r="AE55" s="137" t="b">
        <f t="shared" si="207"/>
        <v>0</v>
      </c>
      <c r="AF55" s="137" t="b">
        <f t="shared" si="208"/>
        <v>0</v>
      </c>
      <c r="AG55" s="141" t="str">
        <f>IF(COUNTA(E55:F55:H55)&lt;3,"",(IF(AB55=TRUE,$AB$3,IF(AC55=TRUE,$AC$3,IF(AD55=TRUE,$AD$3,IF(AE55=TRUE,$AE$3,IF(AF55=TRUE,$AF$3,"Aucune")))))))</f>
        <v>Aucune</v>
      </c>
      <c r="AH55" s="180" t="b">
        <f t="shared" si="35"/>
        <v>0</v>
      </c>
      <c r="AI55" s="180" t="b">
        <f t="shared" si="36"/>
        <v>0</v>
      </c>
      <c r="AJ55" s="180" t="b">
        <f t="shared" si="37"/>
        <v>0</v>
      </c>
      <c r="AK55" s="180" t="b">
        <f t="shared" si="38"/>
        <v>0</v>
      </c>
      <c r="AL55" s="180" t="b">
        <f t="shared" si="39"/>
        <v>0</v>
      </c>
      <c r="AM55" s="180" t="b">
        <f t="shared" si="40"/>
        <v>0</v>
      </c>
      <c r="AN55" s="180" t="b">
        <f t="shared" si="41"/>
        <v>0</v>
      </c>
      <c r="AO55" s="180" t="b">
        <f t="shared" si="42"/>
        <v>0</v>
      </c>
      <c r="AP55" s="180" t="b">
        <f t="shared" si="43"/>
        <v>0</v>
      </c>
      <c r="AQ55" s="180" t="b">
        <f t="shared" si="44"/>
        <v>0</v>
      </c>
      <c r="AR55" s="180" t="b">
        <f t="shared" si="45"/>
        <v>0</v>
      </c>
      <c r="AS55" s="180" t="b">
        <f t="shared" si="46"/>
        <v>0</v>
      </c>
      <c r="AT55" s="180" t="b">
        <f t="shared" si="47"/>
        <v>0</v>
      </c>
      <c r="AU55" s="180" t="b">
        <f t="shared" si="48"/>
        <v>0</v>
      </c>
      <c r="AV55" s="180" t="b">
        <f t="shared" si="49"/>
        <v>0</v>
      </c>
      <c r="AW55" s="180" t="b">
        <f t="shared" si="50"/>
        <v>0</v>
      </c>
      <c r="AX55" s="179" t="str">
        <f>IF(COUNTA(E55:F55:H55)&lt;3,"",(IF(AH55=TRUE,AH$3,IF(AI55=TRUE,AI$3,IF(AJ55=TRUE,AJ$3,IF(AK55=TRUE,AK$3,IF(AL55=TRUE,AL$3,IF(AM55=TRUE,AM$3,IF(AN55=TRUE,AN$3,IF(AO55=TRUE,AO$3,IF(AP55=TRUE,AP$3,IF(AQ55=TRUE,AQ$3,IF(AR55=TRUE,AR$3,IF(AS55=TRUE,AS$3,IF(AT55=TRUE,AT$3,IF(AU55=TRUE,AU$3,IF(AV55=TRUE,AV$3,IF(AW55=TRUE,AW$3,"Aucune"))))))))))))))))))</f>
        <v>Aucune</v>
      </c>
      <c r="AY55" s="137" t="b">
        <f t="shared" si="173"/>
        <v>0</v>
      </c>
      <c r="AZ55" s="137" t="b">
        <f t="shared" si="174"/>
        <v>0</v>
      </c>
      <c r="BA55" s="137" t="b">
        <f t="shared" si="175"/>
        <v>0</v>
      </c>
      <c r="BB55" s="141" t="str">
        <f>IF(COUNTA(E55:F55:H55)&lt;3,"",(IF(AY55=TRUE,$AY$3,IF(AZ55=TRUE,$AZ$3,IF(BA55=TRUE,$BA$3,"Aucune action requise")))))</f>
        <v>Aucune action requise</v>
      </c>
      <c r="BC55" s="137" t="b">
        <f t="shared" si="176"/>
        <v>0</v>
      </c>
      <c r="BD55" s="137" t="b">
        <f t="shared" si="177"/>
        <v>0</v>
      </c>
      <c r="BE55" s="137" t="b">
        <f t="shared" si="178"/>
        <v>0</v>
      </c>
      <c r="BF55" s="137" t="b">
        <f t="shared" si="179"/>
        <v>0</v>
      </c>
      <c r="BG55" s="141" t="str">
        <f>IF(COUNTA(E55:F55:H55)&lt;3,"",(IF(BC55=TRUE,$BC$3,IF(BD55=TRUE,$BD$3,IF(BE55=TRUE,$BE$3,IF(BF55=TRUE,$BF$3,"Aucun"))))))</f>
        <v>Aucun</v>
      </c>
      <c r="BH55" s="318">
        <f t="shared" si="180"/>
        <v>0</v>
      </c>
      <c r="BI55" s="318">
        <f>'ODD 5'!AX15</f>
        <v>0</v>
      </c>
      <c r="BJ55" s="309"/>
      <c r="BK55" s="309"/>
      <c r="BL55" s="327">
        <f t="shared" si="181"/>
        <v>0</v>
      </c>
      <c r="BM55" s="327">
        <f t="shared" si="182"/>
        <v>0</v>
      </c>
      <c r="BR55" s="58">
        <f t="shared" si="183"/>
        <v>1</v>
      </c>
      <c r="BS55" s="58">
        <f t="shared" si="184"/>
        <v>0</v>
      </c>
      <c r="BT55" s="58">
        <f t="shared" si="185"/>
        <v>0</v>
      </c>
      <c r="BU55" s="58">
        <f t="shared" si="186"/>
        <v>0</v>
      </c>
      <c r="BV55" s="58">
        <f t="shared" si="187"/>
        <v>0</v>
      </c>
      <c r="BW55" s="58">
        <f t="shared" si="188"/>
        <v>0</v>
      </c>
      <c r="BX55" s="58">
        <f t="shared" si="189"/>
        <v>0</v>
      </c>
      <c r="BY55" s="58">
        <f t="shared" si="190"/>
        <v>0</v>
      </c>
    </row>
    <row r="56" spans="1:77" s="54" customFormat="1" ht="30.75" customHeight="1" x14ac:dyDescent="0.4">
      <c r="A56" s="53"/>
      <c r="B56" s="449" t="str">
        <f>'ODD 6'!B2:C2</f>
        <v xml:space="preserve">ODD 6  -   Garantir l’accès de tous à l’eau et à l’assainissement et assurer une gestion durable des ressources en eau </v>
      </c>
      <c r="C56" s="449"/>
      <c r="D56" s="449"/>
      <c r="E56" s="449"/>
      <c r="F56" s="449"/>
      <c r="G56" s="449"/>
      <c r="H56" s="449"/>
      <c r="I56" s="449"/>
      <c r="J56" s="449"/>
      <c r="K56" s="449"/>
      <c r="L56" s="449"/>
      <c r="M56" s="449"/>
      <c r="N56" s="449"/>
      <c r="O56" s="449"/>
      <c r="P56" s="449"/>
      <c r="Q56" s="449"/>
      <c r="R56" s="449"/>
      <c r="S56" s="449"/>
      <c r="T56" s="449"/>
      <c r="U56" s="449"/>
      <c r="V56" s="449"/>
      <c r="W56" s="449"/>
      <c r="X56" s="449"/>
      <c r="Y56" s="449"/>
      <c r="Z56" s="449"/>
      <c r="AA56" s="449"/>
      <c r="AB56" s="449"/>
      <c r="AC56" s="449"/>
      <c r="AD56" s="449"/>
      <c r="AE56" s="449"/>
      <c r="AF56" s="449"/>
      <c r="AG56" s="449"/>
      <c r="AH56" s="449"/>
      <c r="AI56" s="449"/>
      <c r="AJ56" s="449"/>
      <c r="AK56" s="449"/>
      <c r="AL56" s="449"/>
      <c r="AM56" s="449"/>
      <c r="AN56" s="449"/>
      <c r="AO56" s="449"/>
      <c r="AP56" s="449"/>
      <c r="AQ56" s="449"/>
      <c r="AR56" s="449"/>
      <c r="AS56" s="449"/>
      <c r="AT56" s="449"/>
      <c r="AU56" s="449"/>
      <c r="AV56" s="449"/>
      <c r="AW56" s="449"/>
      <c r="AX56" s="449"/>
      <c r="AY56" s="449"/>
      <c r="AZ56" s="449"/>
      <c r="BA56" s="449"/>
      <c r="BB56" s="449"/>
      <c r="BC56" s="449"/>
      <c r="BD56" s="449"/>
      <c r="BE56" s="449"/>
      <c r="BF56" s="449"/>
      <c r="BG56" s="449"/>
      <c r="BH56" s="449"/>
      <c r="BI56" s="449"/>
      <c r="BJ56" s="449"/>
      <c r="BK56" s="449"/>
      <c r="BL56" s="449"/>
      <c r="BM56" s="449"/>
      <c r="BO56" s="54" t="str">
        <f>B56</f>
        <v xml:space="preserve">ODD 6  -   Garantir l’accès de tous à l’eau et à l’assainissement et assurer une gestion durable des ressources en eau </v>
      </c>
      <c r="BP56" s="54">
        <v>8</v>
      </c>
      <c r="BQ56" s="54">
        <f>BP56-BR56</f>
        <v>0</v>
      </c>
      <c r="BR56" s="55">
        <f>SUM(BR57:BR64)</f>
        <v>8</v>
      </c>
      <c r="BS56" s="55">
        <f t="shared" ref="BS56:BY56" si="209">SUM(BS57:BS64)</f>
        <v>0</v>
      </c>
      <c r="BT56" s="55">
        <f t="shared" si="209"/>
        <v>0</v>
      </c>
      <c r="BU56" s="55">
        <f t="shared" si="209"/>
        <v>0</v>
      </c>
      <c r="BV56" s="55">
        <f t="shared" si="209"/>
        <v>0</v>
      </c>
      <c r="BW56" s="55">
        <f t="shared" si="209"/>
        <v>0</v>
      </c>
      <c r="BX56" s="55">
        <f t="shared" si="209"/>
        <v>0</v>
      </c>
      <c r="BY56" s="55">
        <f t="shared" si="209"/>
        <v>0</v>
      </c>
    </row>
    <row r="57" spans="1:77" s="57" customFormat="1" ht="114" customHeight="1" x14ac:dyDescent="0.35">
      <c r="A57" s="56"/>
      <c r="B57" s="374" t="s">
        <v>102</v>
      </c>
      <c r="C57" s="380" t="s">
        <v>559</v>
      </c>
      <c r="D57" s="176">
        <f>'ODD 6'!D7</f>
        <v>0</v>
      </c>
      <c r="E57" s="264">
        <f>'ODD 6'!E7</f>
        <v>0</v>
      </c>
      <c r="F57" s="282">
        <f>'ODD 6'!F7</f>
        <v>0</v>
      </c>
      <c r="G57" s="177">
        <f>'ODD 6'!G7</f>
        <v>0</v>
      </c>
      <c r="H57" s="300">
        <f>'ODD 6'!H7</f>
        <v>0</v>
      </c>
      <c r="I57" s="178">
        <f>'ODD 6'!I7</f>
        <v>0</v>
      </c>
      <c r="J57" s="136">
        <f>S57</f>
        <v>0</v>
      </c>
      <c r="K57" s="137">
        <f t="shared" ref="K57:K64" si="210">E57*10+F57</f>
        <v>0</v>
      </c>
      <c r="L57" s="137" t="b">
        <f>OR(K57=31)</f>
        <v>0</v>
      </c>
      <c r="M57" s="137" t="b">
        <f>OR(K57=21,K57=32)</f>
        <v>0</v>
      </c>
      <c r="N57" s="137" t="b">
        <f>OR(K57=22,K57=33)</f>
        <v>0</v>
      </c>
      <c r="O57" s="137" t="b">
        <f>OR(K57=11,K57=12)</f>
        <v>0</v>
      </c>
      <c r="P57" s="137" t="b">
        <f>OR(K57=23,K57=34)</f>
        <v>0</v>
      </c>
      <c r="Q57" s="137" t="b">
        <f>OR(K57=13,K57=14,K57=24)</f>
        <v>0</v>
      </c>
      <c r="R57" s="137" t="b">
        <f>OR(K57=1,K57=2,K57=3,K57=4)</f>
        <v>0</v>
      </c>
      <c r="S57" s="138">
        <f t="shared" ref="S57:S64" si="211">IF(COUNTA(E57:F57)&lt;2,"",(IF(L57=TRUE,$L$3,IF(M57=TRUE,$M$3,IF(N57=TRUE,$N$3,IF(O57=TRUE,$O$3,IF(P57=TRUE,$P$3,IF(Q57=TRUE,$Q$3,IF(R57=TRUE,$R$3,0)))))))))</f>
        <v>0</v>
      </c>
      <c r="T57" s="139">
        <f t="shared" ref="T57:T64" si="212">IF(COUNTA(E57:F57)&lt;2,"",(IF(L57=TRUE,6,IF(M57=TRUE,5,IF(N57=TRUE,4,IF(O57=TRUE,3,IF(P57=TRUE,2,IF(Q57=TRUE,1,IF(R57=TRUE,0,0)))))))))</f>
        <v>0</v>
      </c>
      <c r="U57" s="140">
        <f t="shared" ref="U57:U64" si="213">T57*10+H57</f>
        <v>0</v>
      </c>
      <c r="V57" s="137" t="b">
        <f>OR(U57=61,U57=62,U57=63)</f>
        <v>0</v>
      </c>
      <c r="W57" s="137" t="b">
        <f>OR(U57=51,U57=52)</f>
        <v>0</v>
      </c>
      <c r="X57" s="137" t="b">
        <f>OR(U57=31,U57=41,U57=42,U57=53)</f>
        <v>0</v>
      </c>
      <c r="Y57" s="137" t="b">
        <f>OR(U57=21,U57=32)</f>
        <v>0</v>
      </c>
      <c r="Z57" s="137" t="b">
        <f>AND(V57=FALSE,W57=FALSE,X57=FALSE,Y57=FALSE)</f>
        <v>1</v>
      </c>
      <c r="AA57" s="141" t="str">
        <f>IF(COUNTA(E57:F57:H57)&lt;3,"",(IF(V57=TRUE,$V$3,IF(W57=TRUE,$W$3,IF(X57=TRUE,$X$3,IF(Y57=TRUE,$Y$3,"Non"))))))</f>
        <v>Non</v>
      </c>
      <c r="AB57" s="137" t="b">
        <f>OR(U57=61,U57=62,U57=51,U57=52)</f>
        <v>0</v>
      </c>
      <c r="AC57" s="137" t="b">
        <f>OR(U57=41,U57=42)</f>
        <v>0</v>
      </c>
      <c r="AD57" s="137" t="b">
        <f>OR(U57=31,U57=32,U57=63,U57=64,U57=53,U57=54,)</f>
        <v>0</v>
      </c>
      <c r="AE57" s="137" t="b">
        <f>OR(U57=21,U57=22,)</f>
        <v>0</v>
      </c>
      <c r="AF57" s="137" t="b">
        <f>OR(U57=11,U57=12,U57=13,U57=23,)</f>
        <v>0</v>
      </c>
      <c r="AG57" s="141" t="str">
        <f>IF(COUNTA(E57:F57:H57)&lt;3,"",(IF(AB57=TRUE,$AB$3,IF(AC57=TRUE,$AC$3,IF(AD57=TRUE,$AD$3,IF(AE57=TRUE,$AE$3,IF(AF57=TRUE,$AF$3,"Aucune")))))))</f>
        <v>Aucune</v>
      </c>
      <c r="AH57" s="180" t="b">
        <f t="shared" si="35"/>
        <v>0</v>
      </c>
      <c r="AI57" s="180" t="b">
        <f t="shared" si="36"/>
        <v>0</v>
      </c>
      <c r="AJ57" s="180" t="b">
        <f t="shared" si="37"/>
        <v>0</v>
      </c>
      <c r="AK57" s="180" t="b">
        <f t="shared" si="38"/>
        <v>0</v>
      </c>
      <c r="AL57" s="180" t="b">
        <f t="shared" si="39"/>
        <v>0</v>
      </c>
      <c r="AM57" s="180" t="b">
        <f t="shared" si="40"/>
        <v>0</v>
      </c>
      <c r="AN57" s="180" t="b">
        <f t="shared" si="41"/>
        <v>0</v>
      </c>
      <c r="AO57" s="180" t="b">
        <f t="shared" si="42"/>
        <v>0</v>
      </c>
      <c r="AP57" s="180" t="b">
        <f t="shared" si="43"/>
        <v>0</v>
      </c>
      <c r="AQ57" s="180" t="b">
        <f t="shared" si="44"/>
        <v>0</v>
      </c>
      <c r="AR57" s="180" t="b">
        <f t="shared" si="45"/>
        <v>0</v>
      </c>
      <c r="AS57" s="180" t="b">
        <f t="shared" si="46"/>
        <v>0</v>
      </c>
      <c r="AT57" s="180" t="b">
        <f t="shared" si="47"/>
        <v>0</v>
      </c>
      <c r="AU57" s="180" t="b">
        <f t="shared" si="48"/>
        <v>0</v>
      </c>
      <c r="AV57" s="180" t="b">
        <f t="shared" si="49"/>
        <v>0</v>
      </c>
      <c r="AW57" s="180" t="b">
        <f t="shared" si="50"/>
        <v>0</v>
      </c>
      <c r="AX57" s="179" t="str">
        <f>IF(COUNTA(E57:F57:H57)&lt;3,"",(IF(AH57=TRUE,AH$3,IF(AI57=TRUE,AI$3,IF(AJ57=TRUE,AJ$3,IF(AK57=TRUE,AK$3,IF(AL57=TRUE,AL$3,IF(AM57=TRUE,AM$3,IF(AN57=TRUE,AN$3,IF(AO57=TRUE,AO$3,IF(AP57=TRUE,AP$3,IF(AQ57=TRUE,AQ$3,IF(AR57=TRUE,AR$3,IF(AS57=TRUE,AS$3,IF(AT57=TRUE,AT$3,IF(AU57=TRUE,AU$3,IF(AV57=TRUE,AV$3,IF(AW57=TRUE,AW$3,"Aucune"))))))))))))))))))</f>
        <v>Aucune</v>
      </c>
      <c r="AY57" s="137" t="b">
        <f t="shared" ref="AY57:AY64" si="214">OR(U57=61,U57=62,U57=63,U57=51,U57=52,U57=53)</f>
        <v>0</v>
      </c>
      <c r="AZ57" s="137" t="b">
        <f t="shared" ref="AZ57:AZ64" si="215">OR(U57=41,U57=42,U57=43,U57=31,U57=32,U57=33)</f>
        <v>0</v>
      </c>
      <c r="BA57" s="137" t="b">
        <f t="shared" ref="BA57:BA64" si="216">OR(U57=21,U57=22,U57=23,U57=11,U57=12,U57=13)</f>
        <v>0</v>
      </c>
      <c r="BB57" s="141" t="str">
        <f>IF(COUNTA(E57:F57:H57)&lt;3,"",(IF(AY57=TRUE,$AY$3,IF(AZ57=TRUE,$AZ$3,IF(BA57=TRUE,$BA$3,"Aucune action requise")))))</f>
        <v>Aucune action requise</v>
      </c>
      <c r="BC57" s="137" t="b">
        <f t="shared" ref="BC57:BC64" si="217">OR(U57=61,U57=51,U57=41,U57=31,U57=21)</f>
        <v>0</v>
      </c>
      <c r="BD57" s="137" t="b">
        <f t="shared" ref="BD57:BD64" si="218">OR(U57=62,U57=52,U57=42,U57=32,U57=22,U57=63,U57=53)</f>
        <v>0</v>
      </c>
      <c r="BE57" s="137" t="b">
        <f t="shared" ref="BE57:BE64" si="219">OR(U57=43,U57=33,U57=23,U57=34,U57=24)</f>
        <v>0</v>
      </c>
      <c r="BF57" s="137" t="b">
        <f t="shared" ref="BF57:BF64" si="220">OR(U57=64,U57=54,U57=44)</f>
        <v>0</v>
      </c>
      <c r="BG57" s="141" t="str">
        <f>IF(COUNTA(E57:F57:H57)&lt;3,"",(IF(BC57=TRUE,$BC$3,IF(BD57=TRUE,$BD$3,IF(BE57=TRUE,$BE$3,IF(BF57=TRUE,$BF$3,"Aucun"))))))</f>
        <v>Aucun</v>
      </c>
      <c r="BH57" s="318">
        <f t="shared" ref="BH57:BH64" si="221">G57</f>
        <v>0</v>
      </c>
      <c r="BI57" s="318">
        <f>'ODD 6'!AX7</f>
        <v>0</v>
      </c>
      <c r="BJ57" s="309"/>
      <c r="BK57" s="309"/>
      <c r="BL57" s="327">
        <f t="shared" ref="BL57:BL64" si="222">I57</f>
        <v>0</v>
      </c>
      <c r="BM57" s="327">
        <f t="shared" ref="BM57:BM64" si="223">D57</f>
        <v>0</v>
      </c>
      <c r="BR57" s="58">
        <f t="shared" ref="BR57:BR64" si="224">IF(K57=0,1,0)</f>
        <v>1</v>
      </c>
      <c r="BS57" s="58">
        <f t="shared" ref="BS57:BY64" si="225">IF(L57=TRUE,1,0)</f>
        <v>0</v>
      </c>
      <c r="BT57" s="58">
        <f t="shared" si="225"/>
        <v>0</v>
      </c>
      <c r="BU57" s="58">
        <f t="shared" si="225"/>
        <v>0</v>
      </c>
      <c r="BV57" s="58">
        <f t="shared" si="225"/>
        <v>0</v>
      </c>
      <c r="BW57" s="58">
        <f t="shared" si="225"/>
        <v>0</v>
      </c>
      <c r="BX57" s="58">
        <f t="shared" si="225"/>
        <v>0</v>
      </c>
      <c r="BY57" s="58">
        <f t="shared" si="225"/>
        <v>0</v>
      </c>
    </row>
    <row r="58" spans="1:77" s="57" customFormat="1" ht="114" customHeight="1" x14ac:dyDescent="0.35">
      <c r="A58" s="56"/>
      <c r="B58" s="374" t="s">
        <v>103</v>
      </c>
      <c r="C58" s="380" t="s">
        <v>363</v>
      </c>
      <c r="D58" s="176">
        <f>'ODD 6'!D8</f>
        <v>0</v>
      </c>
      <c r="E58" s="264">
        <f>'ODD 6'!E8</f>
        <v>0</v>
      </c>
      <c r="F58" s="282">
        <f>'ODD 6'!F8</f>
        <v>0</v>
      </c>
      <c r="G58" s="177">
        <f>'ODD 6'!G8</f>
        <v>0</v>
      </c>
      <c r="H58" s="300">
        <f>'ODD 6'!H8</f>
        <v>0</v>
      </c>
      <c r="I58" s="178">
        <f>'ODD 6'!I8</f>
        <v>0</v>
      </c>
      <c r="J58" s="136">
        <f t="shared" ref="J58:J64" si="226">S58</f>
        <v>0</v>
      </c>
      <c r="K58" s="137">
        <f t="shared" si="210"/>
        <v>0</v>
      </c>
      <c r="L58" s="137" t="b">
        <f t="shared" ref="L58:L64" si="227">OR(K58=31)</f>
        <v>0</v>
      </c>
      <c r="M58" s="137" t="b">
        <f t="shared" ref="M58:M64" si="228">OR(K58=21,K58=32)</f>
        <v>0</v>
      </c>
      <c r="N58" s="137" t="b">
        <f t="shared" ref="N58:N64" si="229">OR(K58=22,K58=33)</f>
        <v>0</v>
      </c>
      <c r="O58" s="137" t="b">
        <f t="shared" ref="O58:O64" si="230">OR(K58=11,K58=12)</f>
        <v>0</v>
      </c>
      <c r="P58" s="137" t="b">
        <f t="shared" ref="P58:P64" si="231">OR(K58=23,K58=34)</f>
        <v>0</v>
      </c>
      <c r="Q58" s="137" t="b">
        <f t="shared" ref="Q58:Q64" si="232">OR(K58=13,K58=14,K58=24)</f>
        <v>0</v>
      </c>
      <c r="R58" s="137" t="b">
        <f t="shared" ref="R58:R64" si="233">OR(K58=1,K58=2,K58=3,K58=4)</f>
        <v>0</v>
      </c>
      <c r="S58" s="138">
        <f t="shared" si="211"/>
        <v>0</v>
      </c>
      <c r="T58" s="139">
        <f t="shared" si="212"/>
        <v>0</v>
      </c>
      <c r="U58" s="140">
        <f t="shared" si="213"/>
        <v>0</v>
      </c>
      <c r="V58" s="137" t="b">
        <f t="shared" ref="V58:V64" si="234">OR(U58=61,U58=62,U58=63)</f>
        <v>0</v>
      </c>
      <c r="W58" s="137" t="b">
        <f t="shared" ref="W58:W64" si="235">OR(U58=51,U58=52)</f>
        <v>0</v>
      </c>
      <c r="X58" s="137" t="b">
        <f t="shared" ref="X58:X64" si="236">OR(U58=31,U58=41,U58=42,U58=53)</f>
        <v>0</v>
      </c>
      <c r="Y58" s="137" t="b">
        <f t="shared" ref="Y58:Y64" si="237">OR(U58=21,U58=32)</f>
        <v>0</v>
      </c>
      <c r="Z58" s="137" t="b">
        <f t="shared" ref="Z58:Z64" si="238">AND(V58=FALSE,W58=FALSE,X58=FALSE,Y58=FALSE)</f>
        <v>1</v>
      </c>
      <c r="AA58" s="141" t="str">
        <f>IF(COUNTA(E58:F58:H58)&lt;3,"",(IF(V58=TRUE,$V$3,IF(W58=TRUE,$W$3,IF(X58=TRUE,$X$3,IF(Y58=TRUE,$Y$3,"Non"))))))</f>
        <v>Non</v>
      </c>
      <c r="AB58" s="137" t="b">
        <f t="shared" ref="AB58:AB64" si="239">OR(U58=61,U58=62,U58=51,U58=52)</f>
        <v>0</v>
      </c>
      <c r="AC58" s="137" t="b">
        <f t="shared" ref="AC58:AC64" si="240">OR(U58=41,U58=42)</f>
        <v>0</v>
      </c>
      <c r="AD58" s="137" t="b">
        <f t="shared" ref="AD58:AD64" si="241">OR(U58=31,U58=32,U58=63,U58=64,U58=53,U58=54,)</f>
        <v>0</v>
      </c>
      <c r="AE58" s="137" t="b">
        <f t="shared" ref="AE58:AE64" si="242">OR(U58=21,U58=22,)</f>
        <v>0</v>
      </c>
      <c r="AF58" s="137" t="b">
        <f t="shared" ref="AF58:AF64" si="243">OR(U58=11,U58=12,U58=13,U58=23,)</f>
        <v>0</v>
      </c>
      <c r="AG58" s="141" t="str">
        <f>IF(COUNTA(E58:F58:H58)&lt;3,"",(IF(AB58=TRUE,$AB$3,IF(AC58=TRUE,$AC$3,IF(AD58=TRUE,$AD$3,IF(AE58=TRUE,$AE$3,IF(AF58=TRUE,$AF$3,"Aucune")))))))</f>
        <v>Aucune</v>
      </c>
      <c r="AH58" s="180" t="b">
        <f t="shared" si="35"/>
        <v>0</v>
      </c>
      <c r="AI58" s="180" t="b">
        <f t="shared" si="36"/>
        <v>0</v>
      </c>
      <c r="AJ58" s="180" t="b">
        <f t="shared" si="37"/>
        <v>0</v>
      </c>
      <c r="AK58" s="180" t="b">
        <f t="shared" si="38"/>
        <v>0</v>
      </c>
      <c r="AL58" s="180" t="b">
        <f t="shared" si="39"/>
        <v>0</v>
      </c>
      <c r="AM58" s="180" t="b">
        <f t="shared" si="40"/>
        <v>0</v>
      </c>
      <c r="AN58" s="180" t="b">
        <f t="shared" si="41"/>
        <v>0</v>
      </c>
      <c r="AO58" s="180" t="b">
        <f t="shared" si="42"/>
        <v>0</v>
      </c>
      <c r="AP58" s="180" t="b">
        <f t="shared" si="43"/>
        <v>0</v>
      </c>
      <c r="AQ58" s="180" t="b">
        <f t="shared" si="44"/>
        <v>0</v>
      </c>
      <c r="AR58" s="180" t="b">
        <f t="shared" si="45"/>
        <v>0</v>
      </c>
      <c r="AS58" s="180" t="b">
        <f t="shared" si="46"/>
        <v>0</v>
      </c>
      <c r="AT58" s="180" t="b">
        <f t="shared" si="47"/>
        <v>0</v>
      </c>
      <c r="AU58" s="180" t="b">
        <f t="shared" si="48"/>
        <v>0</v>
      </c>
      <c r="AV58" s="180" t="b">
        <f t="shared" si="49"/>
        <v>0</v>
      </c>
      <c r="AW58" s="180" t="b">
        <f t="shared" si="50"/>
        <v>0</v>
      </c>
      <c r="AX58" s="179" t="str">
        <f>IF(COUNTA(E58:F58:H58)&lt;3,"",(IF(AH58=TRUE,AH$3,IF(AI58=TRUE,AI$3,IF(AJ58=TRUE,AJ$3,IF(AK58=TRUE,AK$3,IF(AL58=TRUE,AL$3,IF(AM58=TRUE,AM$3,IF(AN58=TRUE,AN$3,IF(AO58=TRUE,AO$3,IF(AP58=TRUE,AP$3,IF(AQ58=TRUE,AQ$3,IF(AR58=TRUE,AR$3,IF(AS58=TRUE,AS$3,IF(AT58=TRUE,AT$3,IF(AU58=TRUE,AU$3,IF(AV58=TRUE,AV$3,IF(AW58=TRUE,AW$3,"Aucune"))))))))))))))))))</f>
        <v>Aucune</v>
      </c>
      <c r="AY58" s="137" t="b">
        <f t="shared" si="214"/>
        <v>0</v>
      </c>
      <c r="AZ58" s="137" t="b">
        <f t="shared" si="215"/>
        <v>0</v>
      </c>
      <c r="BA58" s="137" t="b">
        <f t="shared" si="216"/>
        <v>0</v>
      </c>
      <c r="BB58" s="141" t="str">
        <f>IF(COUNTA(E58:F58:H58)&lt;3,"",(IF(AY58=TRUE,$AY$3,IF(AZ58=TRUE,$AZ$3,IF(BA58=TRUE,$BA$3,"Aucune action requise")))))</f>
        <v>Aucune action requise</v>
      </c>
      <c r="BC58" s="137" t="b">
        <f t="shared" si="217"/>
        <v>0</v>
      </c>
      <c r="BD58" s="137" t="b">
        <f t="shared" si="218"/>
        <v>0</v>
      </c>
      <c r="BE58" s="137" t="b">
        <f t="shared" si="219"/>
        <v>0</v>
      </c>
      <c r="BF58" s="137" t="b">
        <f t="shared" si="220"/>
        <v>0</v>
      </c>
      <c r="BG58" s="141" t="str">
        <f>IF(COUNTA(E58:F58:H58)&lt;3,"",(IF(BC58=TRUE,$BC$3,IF(BD58=TRUE,$BD$3,IF(BE58=TRUE,$BE$3,IF(BF58=TRUE,$BF$3,"Aucun"))))))</f>
        <v>Aucun</v>
      </c>
      <c r="BH58" s="318">
        <f t="shared" si="221"/>
        <v>0</v>
      </c>
      <c r="BI58" s="318">
        <f>'ODD 6'!AX8</f>
        <v>0</v>
      </c>
      <c r="BJ58" s="309"/>
      <c r="BK58" s="309"/>
      <c r="BL58" s="327">
        <f t="shared" si="222"/>
        <v>0</v>
      </c>
      <c r="BM58" s="327">
        <f t="shared" si="223"/>
        <v>0</v>
      </c>
      <c r="BR58" s="58">
        <f t="shared" si="224"/>
        <v>1</v>
      </c>
      <c r="BS58" s="58">
        <f t="shared" si="225"/>
        <v>0</v>
      </c>
      <c r="BT58" s="58">
        <f t="shared" si="225"/>
        <v>0</v>
      </c>
      <c r="BU58" s="58">
        <f t="shared" si="225"/>
        <v>0</v>
      </c>
      <c r="BV58" s="58">
        <f t="shared" si="225"/>
        <v>0</v>
      </c>
      <c r="BW58" s="58">
        <f t="shared" si="225"/>
        <v>0</v>
      </c>
      <c r="BX58" s="58">
        <f t="shared" si="225"/>
        <v>0</v>
      </c>
      <c r="BY58" s="58">
        <f t="shared" si="225"/>
        <v>0</v>
      </c>
    </row>
    <row r="59" spans="1:77" s="57" customFormat="1" ht="114" customHeight="1" x14ac:dyDescent="0.35">
      <c r="A59" s="56"/>
      <c r="B59" s="374" t="s">
        <v>104</v>
      </c>
      <c r="C59" s="380" t="s">
        <v>560</v>
      </c>
      <c r="D59" s="176">
        <f>'ODD 6'!D9</f>
        <v>0</v>
      </c>
      <c r="E59" s="264">
        <f>'ODD 6'!E9</f>
        <v>0</v>
      </c>
      <c r="F59" s="282">
        <f>'ODD 6'!F9</f>
        <v>0</v>
      </c>
      <c r="G59" s="177">
        <f>'ODD 6'!G9</f>
        <v>0</v>
      </c>
      <c r="H59" s="300">
        <f>'ODD 6'!H9</f>
        <v>0</v>
      </c>
      <c r="I59" s="178">
        <f>'ODD 6'!I9</f>
        <v>0</v>
      </c>
      <c r="J59" s="136">
        <f t="shared" si="226"/>
        <v>0</v>
      </c>
      <c r="K59" s="137">
        <f t="shared" si="210"/>
        <v>0</v>
      </c>
      <c r="L59" s="137" t="b">
        <f t="shared" si="227"/>
        <v>0</v>
      </c>
      <c r="M59" s="137" t="b">
        <f t="shared" si="228"/>
        <v>0</v>
      </c>
      <c r="N59" s="137" t="b">
        <f t="shared" si="229"/>
        <v>0</v>
      </c>
      <c r="O59" s="137" t="b">
        <f t="shared" si="230"/>
        <v>0</v>
      </c>
      <c r="P59" s="137" t="b">
        <f t="shared" si="231"/>
        <v>0</v>
      </c>
      <c r="Q59" s="137" t="b">
        <f t="shared" si="232"/>
        <v>0</v>
      </c>
      <c r="R59" s="137" t="b">
        <f t="shared" si="233"/>
        <v>0</v>
      </c>
      <c r="S59" s="138">
        <f t="shared" si="211"/>
        <v>0</v>
      </c>
      <c r="T59" s="139">
        <f t="shared" si="212"/>
        <v>0</v>
      </c>
      <c r="U59" s="140">
        <f t="shared" si="213"/>
        <v>0</v>
      </c>
      <c r="V59" s="137" t="b">
        <f t="shared" si="234"/>
        <v>0</v>
      </c>
      <c r="W59" s="137" t="b">
        <f t="shared" si="235"/>
        <v>0</v>
      </c>
      <c r="X59" s="137" t="b">
        <f t="shared" si="236"/>
        <v>0</v>
      </c>
      <c r="Y59" s="137" t="b">
        <f t="shared" si="237"/>
        <v>0</v>
      </c>
      <c r="Z59" s="137" t="b">
        <f t="shared" si="238"/>
        <v>1</v>
      </c>
      <c r="AA59" s="141" t="str">
        <f>IF(COUNTA(E59:F59:H59)&lt;3,"",(IF(V59=TRUE,$V$3,IF(W59=TRUE,$W$3,IF(X59=TRUE,$X$3,IF(Y59=TRUE,$Y$3,"Non"))))))</f>
        <v>Non</v>
      </c>
      <c r="AB59" s="137" t="b">
        <f t="shared" si="239"/>
        <v>0</v>
      </c>
      <c r="AC59" s="137" t="b">
        <f t="shared" si="240"/>
        <v>0</v>
      </c>
      <c r="AD59" s="137" t="b">
        <f t="shared" si="241"/>
        <v>0</v>
      </c>
      <c r="AE59" s="137" t="b">
        <f t="shared" si="242"/>
        <v>0</v>
      </c>
      <c r="AF59" s="137" t="b">
        <f t="shared" si="243"/>
        <v>0</v>
      </c>
      <c r="AG59" s="141" t="str">
        <f>IF(COUNTA(E59:F59:H59)&lt;3,"",(IF(AB59=TRUE,$AB$3,IF(AC59=TRUE,$AC$3,IF(AD59=TRUE,$AD$3,IF(AE59=TRUE,$AE$3,IF(AF59=TRUE,$AF$3,"Aucune")))))))</f>
        <v>Aucune</v>
      </c>
      <c r="AH59" s="180" t="b">
        <f t="shared" si="35"/>
        <v>0</v>
      </c>
      <c r="AI59" s="180" t="b">
        <f t="shared" si="36"/>
        <v>0</v>
      </c>
      <c r="AJ59" s="180" t="b">
        <f t="shared" si="37"/>
        <v>0</v>
      </c>
      <c r="AK59" s="180" t="b">
        <f t="shared" si="38"/>
        <v>0</v>
      </c>
      <c r="AL59" s="180" t="b">
        <f t="shared" si="39"/>
        <v>0</v>
      </c>
      <c r="AM59" s="180" t="b">
        <f t="shared" si="40"/>
        <v>0</v>
      </c>
      <c r="AN59" s="180" t="b">
        <f t="shared" si="41"/>
        <v>0</v>
      </c>
      <c r="AO59" s="180" t="b">
        <f t="shared" si="42"/>
        <v>0</v>
      </c>
      <c r="AP59" s="180" t="b">
        <f t="shared" si="43"/>
        <v>0</v>
      </c>
      <c r="AQ59" s="180" t="b">
        <f t="shared" si="44"/>
        <v>0</v>
      </c>
      <c r="AR59" s="180" t="b">
        <f t="shared" si="45"/>
        <v>0</v>
      </c>
      <c r="AS59" s="180" t="b">
        <f t="shared" si="46"/>
        <v>0</v>
      </c>
      <c r="AT59" s="180" t="b">
        <f t="shared" si="47"/>
        <v>0</v>
      </c>
      <c r="AU59" s="180" t="b">
        <f t="shared" si="48"/>
        <v>0</v>
      </c>
      <c r="AV59" s="180" t="b">
        <f t="shared" si="49"/>
        <v>0</v>
      </c>
      <c r="AW59" s="180" t="b">
        <f t="shared" si="50"/>
        <v>0</v>
      </c>
      <c r="AX59" s="179" t="str">
        <f>IF(COUNTA(E59:F59:H59)&lt;3,"",(IF(AH59=TRUE,AH$3,IF(AI59=TRUE,AI$3,IF(AJ59=TRUE,AJ$3,IF(AK59=TRUE,AK$3,IF(AL59=TRUE,AL$3,IF(AM59=TRUE,AM$3,IF(AN59=TRUE,AN$3,IF(AO59=TRUE,AO$3,IF(AP59=TRUE,AP$3,IF(AQ59=TRUE,AQ$3,IF(AR59=TRUE,AR$3,IF(AS59=TRUE,AS$3,IF(AT59=TRUE,AT$3,IF(AU59=TRUE,AU$3,IF(AV59=TRUE,AV$3,IF(AW59=TRUE,AW$3,"Aucune"))))))))))))))))))</f>
        <v>Aucune</v>
      </c>
      <c r="AY59" s="137" t="b">
        <f t="shared" si="214"/>
        <v>0</v>
      </c>
      <c r="AZ59" s="137" t="b">
        <f t="shared" si="215"/>
        <v>0</v>
      </c>
      <c r="BA59" s="137" t="b">
        <f t="shared" si="216"/>
        <v>0</v>
      </c>
      <c r="BB59" s="141" t="str">
        <f>IF(COUNTA(E59:F59:H59)&lt;3,"",(IF(AY59=TRUE,$AY$3,IF(AZ59=TRUE,$AZ$3,IF(BA59=TRUE,$BA$3,"Aucune action requise")))))</f>
        <v>Aucune action requise</v>
      </c>
      <c r="BC59" s="137" t="b">
        <f t="shared" si="217"/>
        <v>0</v>
      </c>
      <c r="BD59" s="137" t="b">
        <f t="shared" si="218"/>
        <v>0</v>
      </c>
      <c r="BE59" s="137" t="b">
        <f t="shared" si="219"/>
        <v>0</v>
      </c>
      <c r="BF59" s="137" t="b">
        <f t="shared" si="220"/>
        <v>0</v>
      </c>
      <c r="BG59" s="141" t="str">
        <f>IF(COUNTA(E59:F59:H59)&lt;3,"",(IF(BC59=TRUE,$BC$3,IF(BD59=TRUE,$BD$3,IF(BE59=TRUE,$BE$3,IF(BF59=TRUE,$BF$3,"Aucun"))))))</f>
        <v>Aucun</v>
      </c>
      <c r="BH59" s="318">
        <f t="shared" si="221"/>
        <v>0</v>
      </c>
      <c r="BI59" s="318">
        <f>'ODD 6'!AX9</f>
        <v>0</v>
      </c>
      <c r="BJ59" s="309"/>
      <c r="BK59" s="309"/>
      <c r="BL59" s="327">
        <f t="shared" si="222"/>
        <v>0</v>
      </c>
      <c r="BM59" s="327">
        <f t="shared" si="223"/>
        <v>0</v>
      </c>
      <c r="BR59" s="58">
        <f t="shared" si="224"/>
        <v>1</v>
      </c>
      <c r="BS59" s="58">
        <f t="shared" si="225"/>
        <v>0</v>
      </c>
      <c r="BT59" s="58">
        <f t="shared" si="225"/>
        <v>0</v>
      </c>
      <c r="BU59" s="58">
        <f t="shared" si="225"/>
        <v>0</v>
      </c>
      <c r="BV59" s="58">
        <f t="shared" si="225"/>
        <v>0</v>
      </c>
      <c r="BW59" s="58">
        <f t="shared" si="225"/>
        <v>0</v>
      </c>
      <c r="BX59" s="58">
        <f t="shared" si="225"/>
        <v>0</v>
      </c>
      <c r="BY59" s="58">
        <f t="shared" si="225"/>
        <v>0</v>
      </c>
    </row>
    <row r="60" spans="1:77" s="57" customFormat="1" ht="114" customHeight="1" x14ac:dyDescent="0.35">
      <c r="A60" s="56"/>
      <c r="B60" s="374" t="s">
        <v>105</v>
      </c>
      <c r="C60" s="380" t="s">
        <v>365</v>
      </c>
      <c r="D60" s="176">
        <f>'ODD 6'!D10</f>
        <v>0</v>
      </c>
      <c r="E60" s="264">
        <f>'ODD 6'!E10</f>
        <v>0</v>
      </c>
      <c r="F60" s="282">
        <f>'ODD 6'!F10</f>
        <v>0</v>
      </c>
      <c r="G60" s="177">
        <f>'ODD 6'!G10</f>
        <v>0</v>
      </c>
      <c r="H60" s="300">
        <f>'ODD 6'!H10</f>
        <v>0</v>
      </c>
      <c r="I60" s="178">
        <f>'ODD 6'!I10</f>
        <v>0</v>
      </c>
      <c r="J60" s="136">
        <f t="shared" si="226"/>
        <v>0</v>
      </c>
      <c r="K60" s="137">
        <f t="shared" si="210"/>
        <v>0</v>
      </c>
      <c r="L60" s="137" t="b">
        <f t="shared" si="227"/>
        <v>0</v>
      </c>
      <c r="M60" s="137" t="b">
        <f t="shared" si="228"/>
        <v>0</v>
      </c>
      <c r="N60" s="137" t="b">
        <f t="shared" si="229"/>
        <v>0</v>
      </c>
      <c r="O60" s="137" t="b">
        <f t="shared" si="230"/>
        <v>0</v>
      </c>
      <c r="P60" s="137" t="b">
        <f t="shared" si="231"/>
        <v>0</v>
      </c>
      <c r="Q60" s="137" t="b">
        <f t="shared" si="232"/>
        <v>0</v>
      </c>
      <c r="R60" s="137" t="b">
        <f t="shared" si="233"/>
        <v>0</v>
      </c>
      <c r="S60" s="138">
        <f t="shared" si="211"/>
        <v>0</v>
      </c>
      <c r="T60" s="139">
        <f t="shared" si="212"/>
        <v>0</v>
      </c>
      <c r="U60" s="140">
        <f t="shared" si="213"/>
        <v>0</v>
      </c>
      <c r="V60" s="137" t="b">
        <f t="shared" si="234"/>
        <v>0</v>
      </c>
      <c r="W60" s="137" t="b">
        <f t="shared" si="235"/>
        <v>0</v>
      </c>
      <c r="X60" s="137" t="b">
        <f t="shared" si="236"/>
        <v>0</v>
      </c>
      <c r="Y60" s="137" t="b">
        <f t="shared" si="237"/>
        <v>0</v>
      </c>
      <c r="Z60" s="137" t="b">
        <f t="shared" si="238"/>
        <v>1</v>
      </c>
      <c r="AA60" s="141" t="str">
        <f>IF(COUNTA(E60:F60:H60)&lt;3,"",(IF(V60=TRUE,$V$3,IF(W60=TRUE,$W$3,IF(X60=TRUE,$X$3,IF(Y60=TRUE,$Y$3,"Non"))))))</f>
        <v>Non</v>
      </c>
      <c r="AB60" s="137" t="b">
        <f t="shared" si="239"/>
        <v>0</v>
      </c>
      <c r="AC60" s="137" t="b">
        <f t="shared" si="240"/>
        <v>0</v>
      </c>
      <c r="AD60" s="137" t="b">
        <f t="shared" si="241"/>
        <v>0</v>
      </c>
      <c r="AE60" s="137" t="b">
        <f t="shared" si="242"/>
        <v>0</v>
      </c>
      <c r="AF60" s="137" t="b">
        <f t="shared" si="243"/>
        <v>0</v>
      </c>
      <c r="AG60" s="141" t="str">
        <f>IF(COUNTA(E60:F60:H60)&lt;3,"",(IF(AB60=TRUE,$AB$3,IF(AC60=TRUE,$AC$3,IF(AD60=TRUE,$AD$3,IF(AE60=TRUE,$AE$3,IF(AF60=TRUE,$AF$3,"Aucune")))))))</f>
        <v>Aucune</v>
      </c>
      <c r="AH60" s="180" t="b">
        <f t="shared" si="35"/>
        <v>0</v>
      </c>
      <c r="AI60" s="180" t="b">
        <f t="shared" si="36"/>
        <v>0</v>
      </c>
      <c r="AJ60" s="180" t="b">
        <f t="shared" si="37"/>
        <v>0</v>
      </c>
      <c r="AK60" s="180" t="b">
        <f t="shared" si="38"/>
        <v>0</v>
      </c>
      <c r="AL60" s="180" t="b">
        <f t="shared" si="39"/>
        <v>0</v>
      </c>
      <c r="AM60" s="180" t="b">
        <f t="shared" si="40"/>
        <v>0</v>
      </c>
      <c r="AN60" s="180" t="b">
        <f t="shared" si="41"/>
        <v>0</v>
      </c>
      <c r="AO60" s="180" t="b">
        <f t="shared" si="42"/>
        <v>0</v>
      </c>
      <c r="AP60" s="180" t="b">
        <f t="shared" si="43"/>
        <v>0</v>
      </c>
      <c r="AQ60" s="180" t="b">
        <f t="shared" si="44"/>
        <v>0</v>
      </c>
      <c r="AR60" s="180" t="b">
        <f t="shared" si="45"/>
        <v>0</v>
      </c>
      <c r="AS60" s="180" t="b">
        <f t="shared" si="46"/>
        <v>0</v>
      </c>
      <c r="AT60" s="180" t="b">
        <f t="shared" si="47"/>
        <v>0</v>
      </c>
      <c r="AU60" s="180" t="b">
        <f t="shared" si="48"/>
        <v>0</v>
      </c>
      <c r="AV60" s="180" t="b">
        <f t="shared" si="49"/>
        <v>0</v>
      </c>
      <c r="AW60" s="180" t="b">
        <f t="shared" si="50"/>
        <v>0</v>
      </c>
      <c r="AX60" s="179" t="str">
        <f>IF(COUNTA(E60:F60:H60)&lt;3,"",(IF(AH60=TRUE,AH$3,IF(AI60=TRUE,AI$3,IF(AJ60=TRUE,AJ$3,IF(AK60=TRUE,AK$3,IF(AL60=TRUE,AL$3,IF(AM60=TRUE,AM$3,IF(AN60=TRUE,AN$3,IF(AO60=TRUE,AO$3,IF(AP60=TRUE,AP$3,IF(AQ60=TRUE,AQ$3,IF(AR60=TRUE,AR$3,IF(AS60=TRUE,AS$3,IF(AT60=TRUE,AT$3,IF(AU60=TRUE,AU$3,IF(AV60=TRUE,AV$3,IF(AW60=TRUE,AW$3,"Aucune"))))))))))))))))))</f>
        <v>Aucune</v>
      </c>
      <c r="AY60" s="137" t="b">
        <f t="shared" si="214"/>
        <v>0</v>
      </c>
      <c r="AZ60" s="137" t="b">
        <f t="shared" si="215"/>
        <v>0</v>
      </c>
      <c r="BA60" s="137" t="b">
        <f t="shared" si="216"/>
        <v>0</v>
      </c>
      <c r="BB60" s="141" t="str">
        <f>IF(COUNTA(E60:F60:H60)&lt;3,"",(IF(AY60=TRUE,$AY$3,IF(AZ60=TRUE,$AZ$3,IF(BA60=TRUE,$BA$3,"Aucune action requise")))))</f>
        <v>Aucune action requise</v>
      </c>
      <c r="BC60" s="137" t="b">
        <f t="shared" si="217"/>
        <v>0</v>
      </c>
      <c r="BD60" s="137" t="b">
        <f t="shared" si="218"/>
        <v>0</v>
      </c>
      <c r="BE60" s="137" t="b">
        <f t="shared" si="219"/>
        <v>0</v>
      </c>
      <c r="BF60" s="137" t="b">
        <f t="shared" si="220"/>
        <v>0</v>
      </c>
      <c r="BG60" s="141" t="str">
        <f>IF(COUNTA(E60:F60:H60)&lt;3,"",(IF(BC60=TRUE,$BC$3,IF(BD60=TRUE,$BD$3,IF(BE60=TRUE,$BE$3,IF(BF60=TRUE,$BF$3,"Aucun"))))))</f>
        <v>Aucun</v>
      </c>
      <c r="BH60" s="318">
        <f t="shared" si="221"/>
        <v>0</v>
      </c>
      <c r="BI60" s="318">
        <f>'ODD 6'!AX10</f>
        <v>0</v>
      </c>
      <c r="BJ60" s="309"/>
      <c r="BK60" s="309"/>
      <c r="BL60" s="327">
        <f t="shared" si="222"/>
        <v>0</v>
      </c>
      <c r="BM60" s="327">
        <f t="shared" si="223"/>
        <v>0</v>
      </c>
      <c r="BR60" s="58">
        <f t="shared" si="224"/>
        <v>1</v>
      </c>
      <c r="BS60" s="58">
        <f t="shared" si="225"/>
        <v>0</v>
      </c>
      <c r="BT60" s="58">
        <f t="shared" si="225"/>
        <v>0</v>
      </c>
      <c r="BU60" s="58">
        <f t="shared" si="225"/>
        <v>0</v>
      </c>
      <c r="BV60" s="58">
        <f t="shared" si="225"/>
        <v>0</v>
      </c>
      <c r="BW60" s="58">
        <f t="shared" si="225"/>
        <v>0</v>
      </c>
      <c r="BX60" s="58">
        <f t="shared" si="225"/>
        <v>0</v>
      </c>
      <c r="BY60" s="58">
        <f t="shared" si="225"/>
        <v>0</v>
      </c>
    </row>
    <row r="61" spans="1:77" s="57" customFormat="1" ht="114" customHeight="1" x14ac:dyDescent="0.35">
      <c r="A61" s="56"/>
      <c r="B61" s="374" t="s">
        <v>106</v>
      </c>
      <c r="C61" s="380" t="s">
        <v>561</v>
      </c>
      <c r="D61" s="176">
        <f>'ODD 6'!D11</f>
        <v>0</v>
      </c>
      <c r="E61" s="264">
        <f>'ODD 6'!E11</f>
        <v>0</v>
      </c>
      <c r="F61" s="282">
        <f>'ODD 6'!F11</f>
        <v>0</v>
      </c>
      <c r="G61" s="177">
        <f>'ODD 6'!G11</f>
        <v>0</v>
      </c>
      <c r="H61" s="300">
        <f>'ODD 6'!H11</f>
        <v>0</v>
      </c>
      <c r="I61" s="178">
        <f>'ODD 6'!I11</f>
        <v>0</v>
      </c>
      <c r="J61" s="136">
        <f t="shared" si="226"/>
        <v>0</v>
      </c>
      <c r="K61" s="137">
        <f t="shared" si="210"/>
        <v>0</v>
      </c>
      <c r="L61" s="137" t="b">
        <f t="shared" si="227"/>
        <v>0</v>
      </c>
      <c r="M61" s="137" t="b">
        <f t="shared" si="228"/>
        <v>0</v>
      </c>
      <c r="N61" s="137" t="b">
        <f t="shared" si="229"/>
        <v>0</v>
      </c>
      <c r="O61" s="137" t="b">
        <f t="shared" si="230"/>
        <v>0</v>
      </c>
      <c r="P61" s="137" t="b">
        <f t="shared" si="231"/>
        <v>0</v>
      </c>
      <c r="Q61" s="137" t="b">
        <f t="shared" si="232"/>
        <v>0</v>
      </c>
      <c r="R61" s="137" t="b">
        <f t="shared" si="233"/>
        <v>0</v>
      </c>
      <c r="S61" s="138">
        <f t="shared" si="211"/>
        <v>0</v>
      </c>
      <c r="T61" s="139">
        <f t="shared" si="212"/>
        <v>0</v>
      </c>
      <c r="U61" s="140">
        <f t="shared" si="213"/>
        <v>0</v>
      </c>
      <c r="V61" s="137" t="b">
        <f t="shared" si="234"/>
        <v>0</v>
      </c>
      <c r="W61" s="137" t="b">
        <f t="shared" si="235"/>
        <v>0</v>
      </c>
      <c r="X61" s="137" t="b">
        <f t="shared" si="236"/>
        <v>0</v>
      </c>
      <c r="Y61" s="137" t="b">
        <f t="shared" si="237"/>
        <v>0</v>
      </c>
      <c r="Z61" s="137" t="b">
        <f t="shared" si="238"/>
        <v>1</v>
      </c>
      <c r="AA61" s="141" t="str">
        <f>IF(COUNTA(E61:F61:H61)&lt;3,"",(IF(V61=TRUE,$V$3,IF(W61=TRUE,$W$3,IF(X61=TRUE,$X$3,IF(Y61=TRUE,$Y$3,"Non"))))))</f>
        <v>Non</v>
      </c>
      <c r="AB61" s="137" t="b">
        <f t="shared" si="239"/>
        <v>0</v>
      </c>
      <c r="AC61" s="137" t="b">
        <f t="shared" si="240"/>
        <v>0</v>
      </c>
      <c r="AD61" s="137" t="b">
        <f t="shared" si="241"/>
        <v>0</v>
      </c>
      <c r="AE61" s="137" t="b">
        <f t="shared" si="242"/>
        <v>0</v>
      </c>
      <c r="AF61" s="137" t="b">
        <f t="shared" si="243"/>
        <v>0</v>
      </c>
      <c r="AG61" s="141" t="str">
        <f>IF(COUNTA(E61:F61:H61)&lt;3,"",(IF(AB61=TRUE,$AB$3,IF(AC61=TRUE,$AC$3,IF(AD61=TRUE,$AD$3,IF(AE61=TRUE,$AE$3,IF(AF61=TRUE,$AF$3,"Aucune")))))))</f>
        <v>Aucune</v>
      </c>
      <c r="AH61" s="180" t="b">
        <f t="shared" si="35"/>
        <v>0</v>
      </c>
      <c r="AI61" s="180" t="b">
        <f t="shared" si="36"/>
        <v>0</v>
      </c>
      <c r="AJ61" s="180" t="b">
        <f t="shared" si="37"/>
        <v>0</v>
      </c>
      <c r="AK61" s="180" t="b">
        <f t="shared" si="38"/>
        <v>0</v>
      </c>
      <c r="AL61" s="180" t="b">
        <f t="shared" si="39"/>
        <v>0</v>
      </c>
      <c r="AM61" s="180" t="b">
        <f t="shared" si="40"/>
        <v>0</v>
      </c>
      <c r="AN61" s="180" t="b">
        <f t="shared" si="41"/>
        <v>0</v>
      </c>
      <c r="AO61" s="180" t="b">
        <f t="shared" si="42"/>
        <v>0</v>
      </c>
      <c r="AP61" s="180" t="b">
        <f t="shared" si="43"/>
        <v>0</v>
      </c>
      <c r="AQ61" s="180" t="b">
        <f t="shared" si="44"/>
        <v>0</v>
      </c>
      <c r="AR61" s="180" t="b">
        <f t="shared" si="45"/>
        <v>0</v>
      </c>
      <c r="AS61" s="180" t="b">
        <f t="shared" si="46"/>
        <v>0</v>
      </c>
      <c r="AT61" s="180" t="b">
        <f t="shared" si="47"/>
        <v>0</v>
      </c>
      <c r="AU61" s="180" t="b">
        <f t="shared" si="48"/>
        <v>0</v>
      </c>
      <c r="AV61" s="180" t="b">
        <f t="shared" si="49"/>
        <v>0</v>
      </c>
      <c r="AW61" s="180" t="b">
        <f t="shared" si="50"/>
        <v>0</v>
      </c>
      <c r="AX61" s="179" t="str">
        <f>IF(COUNTA(E61:F61:H61)&lt;3,"",(IF(AH61=TRUE,AH$3,IF(AI61=TRUE,AI$3,IF(AJ61=TRUE,AJ$3,IF(AK61=TRUE,AK$3,IF(AL61=TRUE,AL$3,IF(AM61=TRUE,AM$3,IF(AN61=TRUE,AN$3,IF(AO61=TRUE,AO$3,IF(AP61=TRUE,AP$3,IF(AQ61=TRUE,AQ$3,IF(AR61=TRUE,AR$3,IF(AS61=TRUE,AS$3,IF(AT61=TRUE,AT$3,IF(AU61=TRUE,AU$3,IF(AV61=TRUE,AV$3,IF(AW61=TRUE,AW$3,"Aucune"))))))))))))))))))</f>
        <v>Aucune</v>
      </c>
      <c r="AY61" s="137" t="b">
        <f t="shared" si="214"/>
        <v>0</v>
      </c>
      <c r="AZ61" s="137" t="b">
        <f t="shared" si="215"/>
        <v>0</v>
      </c>
      <c r="BA61" s="137" t="b">
        <f t="shared" si="216"/>
        <v>0</v>
      </c>
      <c r="BB61" s="141" t="str">
        <f>IF(COUNTA(E61:F61:H61)&lt;3,"",(IF(AY61=TRUE,$AY$3,IF(AZ61=TRUE,$AZ$3,IF(BA61=TRUE,$BA$3,"Aucune action requise")))))</f>
        <v>Aucune action requise</v>
      </c>
      <c r="BC61" s="137" t="b">
        <f t="shared" si="217"/>
        <v>0</v>
      </c>
      <c r="BD61" s="137" t="b">
        <f t="shared" si="218"/>
        <v>0</v>
      </c>
      <c r="BE61" s="137" t="b">
        <f t="shared" si="219"/>
        <v>0</v>
      </c>
      <c r="BF61" s="137" t="b">
        <f t="shared" si="220"/>
        <v>0</v>
      </c>
      <c r="BG61" s="141" t="str">
        <f>IF(COUNTA(E61:F61:H61)&lt;3,"",(IF(BC61=TRUE,$BC$3,IF(BD61=TRUE,$BD$3,IF(BE61=TRUE,$BE$3,IF(BF61=TRUE,$BF$3,"Aucun"))))))</f>
        <v>Aucun</v>
      </c>
      <c r="BH61" s="318">
        <f t="shared" si="221"/>
        <v>0</v>
      </c>
      <c r="BI61" s="318">
        <f>'ODD 6'!AX11</f>
        <v>0</v>
      </c>
      <c r="BJ61" s="309"/>
      <c r="BK61" s="309"/>
      <c r="BL61" s="327">
        <f t="shared" si="222"/>
        <v>0</v>
      </c>
      <c r="BM61" s="327">
        <f t="shared" si="223"/>
        <v>0</v>
      </c>
      <c r="BR61" s="58">
        <f t="shared" si="224"/>
        <v>1</v>
      </c>
      <c r="BS61" s="58">
        <f t="shared" si="225"/>
        <v>0</v>
      </c>
      <c r="BT61" s="58">
        <f t="shared" si="225"/>
        <v>0</v>
      </c>
      <c r="BU61" s="58">
        <f t="shared" si="225"/>
        <v>0</v>
      </c>
      <c r="BV61" s="58">
        <f t="shared" si="225"/>
        <v>0</v>
      </c>
      <c r="BW61" s="58">
        <f t="shared" si="225"/>
        <v>0</v>
      </c>
      <c r="BX61" s="58">
        <f t="shared" si="225"/>
        <v>0</v>
      </c>
      <c r="BY61" s="58">
        <f t="shared" si="225"/>
        <v>0</v>
      </c>
    </row>
    <row r="62" spans="1:77" s="57" customFormat="1" ht="114" customHeight="1" thickBot="1" x14ac:dyDescent="0.4">
      <c r="A62" s="56"/>
      <c r="B62" s="376" t="s">
        <v>107</v>
      </c>
      <c r="C62" s="382" t="s">
        <v>562</v>
      </c>
      <c r="D62" s="234">
        <f>'ODD 6'!D12</f>
        <v>0</v>
      </c>
      <c r="E62" s="271">
        <f>'ODD 6'!E12</f>
        <v>0</v>
      </c>
      <c r="F62" s="284">
        <f>'ODD 6'!F12</f>
        <v>0</v>
      </c>
      <c r="G62" s="235">
        <f>'ODD 6'!G12</f>
        <v>0</v>
      </c>
      <c r="H62" s="307">
        <f>'ODD 6'!H12</f>
        <v>0</v>
      </c>
      <c r="I62" s="236">
        <f>'ODD 6'!I12</f>
        <v>0</v>
      </c>
      <c r="J62" s="192">
        <f t="shared" si="226"/>
        <v>0</v>
      </c>
      <c r="K62" s="215">
        <f t="shared" si="210"/>
        <v>0</v>
      </c>
      <c r="L62" s="215" t="b">
        <f t="shared" si="227"/>
        <v>0</v>
      </c>
      <c r="M62" s="215" t="b">
        <f t="shared" si="228"/>
        <v>0</v>
      </c>
      <c r="N62" s="215" t="b">
        <f t="shared" si="229"/>
        <v>0</v>
      </c>
      <c r="O62" s="215" t="b">
        <f t="shared" si="230"/>
        <v>0</v>
      </c>
      <c r="P62" s="215" t="b">
        <f t="shared" si="231"/>
        <v>0</v>
      </c>
      <c r="Q62" s="215" t="b">
        <f t="shared" si="232"/>
        <v>0</v>
      </c>
      <c r="R62" s="215" t="b">
        <f t="shared" si="233"/>
        <v>0</v>
      </c>
      <c r="S62" s="216">
        <f t="shared" si="211"/>
        <v>0</v>
      </c>
      <c r="T62" s="217">
        <f t="shared" si="212"/>
        <v>0</v>
      </c>
      <c r="U62" s="218">
        <f t="shared" si="213"/>
        <v>0</v>
      </c>
      <c r="V62" s="215" t="b">
        <f t="shared" si="234"/>
        <v>0</v>
      </c>
      <c r="W62" s="215" t="b">
        <f t="shared" si="235"/>
        <v>0</v>
      </c>
      <c r="X62" s="215" t="b">
        <f t="shared" si="236"/>
        <v>0</v>
      </c>
      <c r="Y62" s="215" t="b">
        <f t="shared" si="237"/>
        <v>0</v>
      </c>
      <c r="Z62" s="215" t="b">
        <f t="shared" si="238"/>
        <v>1</v>
      </c>
      <c r="AA62" s="219" t="str">
        <f>IF(COUNTA(E62:F62:H62)&lt;3,"",(IF(V62=TRUE,$V$3,IF(W62=TRUE,$W$3,IF(X62=TRUE,$X$3,IF(Y62=TRUE,$Y$3,"Non"))))))</f>
        <v>Non</v>
      </c>
      <c r="AB62" s="215" t="b">
        <f t="shared" si="239"/>
        <v>0</v>
      </c>
      <c r="AC62" s="215" t="b">
        <f t="shared" si="240"/>
        <v>0</v>
      </c>
      <c r="AD62" s="215" t="b">
        <f t="shared" si="241"/>
        <v>0</v>
      </c>
      <c r="AE62" s="215" t="b">
        <f t="shared" si="242"/>
        <v>0</v>
      </c>
      <c r="AF62" s="215" t="b">
        <f t="shared" si="243"/>
        <v>0</v>
      </c>
      <c r="AG62" s="219" t="str">
        <f>IF(COUNTA(E62:F62:H62)&lt;3,"",(IF(AB62=TRUE,$AB$3,IF(AC62=TRUE,$AC$3,IF(AD62=TRUE,$AD$3,IF(AE62=TRUE,$AE$3,IF(AF62=TRUE,$AF$3,"Aucune")))))))</f>
        <v>Aucune</v>
      </c>
      <c r="AH62" s="237" t="b">
        <f t="shared" si="35"/>
        <v>0</v>
      </c>
      <c r="AI62" s="237" t="b">
        <f t="shared" si="36"/>
        <v>0</v>
      </c>
      <c r="AJ62" s="237" t="b">
        <f t="shared" si="37"/>
        <v>0</v>
      </c>
      <c r="AK62" s="237" t="b">
        <f t="shared" si="38"/>
        <v>0</v>
      </c>
      <c r="AL62" s="237" t="b">
        <f t="shared" si="39"/>
        <v>0</v>
      </c>
      <c r="AM62" s="237" t="b">
        <f t="shared" si="40"/>
        <v>0</v>
      </c>
      <c r="AN62" s="237" t="b">
        <f t="shared" si="41"/>
        <v>0</v>
      </c>
      <c r="AO62" s="237" t="b">
        <f t="shared" si="42"/>
        <v>0</v>
      </c>
      <c r="AP62" s="237" t="b">
        <f t="shared" si="43"/>
        <v>0</v>
      </c>
      <c r="AQ62" s="237" t="b">
        <f t="shared" si="44"/>
        <v>0</v>
      </c>
      <c r="AR62" s="237" t="b">
        <f t="shared" si="45"/>
        <v>0</v>
      </c>
      <c r="AS62" s="237" t="b">
        <f t="shared" si="46"/>
        <v>0</v>
      </c>
      <c r="AT62" s="237" t="b">
        <f t="shared" si="47"/>
        <v>0</v>
      </c>
      <c r="AU62" s="237" t="b">
        <f t="shared" si="48"/>
        <v>0</v>
      </c>
      <c r="AV62" s="237" t="b">
        <f t="shared" si="49"/>
        <v>0</v>
      </c>
      <c r="AW62" s="237" t="b">
        <f t="shared" si="50"/>
        <v>0</v>
      </c>
      <c r="AX62" s="238" t="str">
        <f>IF(COUNTA(E62:F62:H62)&lt;3,"",(IF(AH62=TRUE,AH$3,IF(AI62=TRUE,AI$3,IF(AJ62=TRUE,AJ$3,IF(AK62=TRUE,AK$3,IF(AL62=TRUE,AL$3,IF(AM62=TRUE,AM$3,IF(AN62=TRUE,AN$3,IF(AO62=TRUE,AO$3,IF(AP62=TRUE,AP$3,IF(AQ62=TRUE,AQ$3,IF(AR62=TRUE,AR$3,IF(AS62=TRUE,AS$3,IF(AT62=TRUE,AT$3,IF(AU62=TRUE,AU$3,IF(AV62=TRUE,AV$3,IF(AW62=TRUE,AW$3,"Aucune"))))))))))))))))))</f>
        <v>Aucune</v>
      </c>
      <c r="AY62" s="215" t="b">
        <f t="shared" si="214"/>
        <v>0</v>
      </c>
      <c r="AZ62" s="215" t="b">
        <f t="shared" si="215"/>
        <v>0</v>
      </c>
      <c r="BA62" s="215" t="b">
        <f t="shared" si="216"/>
        <v>0</v>
      </c>
      <c r="BB62" s="219" t="str">
        <f>IF(COUNTA(E62:F62:H62)&lt;3,"",(IF(AY62=TRUE,$AY$3,IF(AZ62=TRUE,$AZ$3,IF(BA62=TRUE,$BA$3,"Aucune action requise")))))</f>
        <v>Aucune action requise</v>
      </c>
      <c r="BC62" s="215" t="b">
        <f t="shared" si="217"/>
        <v>0</v>
      </c>
      <c r="BD62" s="215" t="b">
        <f t="shared" si="218"/>
        <v>0</v>
      </c>
      <c r="BE62" s="215" t="b">
        <f t="shared" si="219"/>
        <v>0</v>
      </c>
      <c r="BF62" s="215" t="b">
        <f t="shared" si="220"/>
        <v>0</v>
      </c>
      <c r="BG62" s="219" t="str">
        <f>IF(COUNTA(E62:F62:H62)&lt;3,"",(IF(BC62=TRUE,$BC$3,IF(BD62=TRUE,$BD$3,IF(BE62=TRUE,$BE$3,IF(BF62=TRUE,$BF$3,"Aucun"))))))</f>
        <v>Aucun</v>
      </c>
      <c r="BH62" s="325">
        <f t="shared" si="221"/>
        <v>0</v>
      </c>
      <c r="BI62" s="325">
        <f>'ODD 6'!AX12</f>
        <v>0</v>
      </c>
      <c r="BJ62" s="316"/>
      <c r="BK62" s="316"/>
      <c r="BL62" s="328">
        <f t="shared" si="222"/>
        <v>0</v>
      </c>
      <c r="BM62" s="328">
        <f t="shared" si="223"/>
        <v>0</v>
      </c>
      <c r="BR62" s="58">
        <f t="shared" si="224"/>
        <v>1</v>
      </c>
      <c r="BS62" s="58">
        <f t="shared" si="225"/>
        <v>0</v>
      </c>
      <c r="BT62" s="58">
        <f t="shared" si="225"/>
        <v>0</v>
      </c>
      <c r="BU62" s="58">
        <f t="shared" si="225"/>
        <v>0</v>
      </c>
      <c r="BV62" s="58">
        <f t="shared" si="225"/>
        <v>0</v>
      </c>
      <c r="BW62" s="58">
        <f t="shared" si="225"/>
        <v>0</v>
      </c>
      <c r="BX62" s="58">
        <f t="shared" si="225"/>
        <v>0</v>
      </c>
      <c r="BY62" s="58">
        <f t="shared" si="225"/>
        <v>0</v>
      </c>
    </row>
    <row r="63" spans="1:77" s="57" customFormat="1" ht="114" customHeight="1" x14ac:dyDescent="0.35">
      <c r="A63" s="56"/>
      <c r="B63" s="387" t="s">
        <v>108</v>
      </c>
      <c r="C63" s="389" t="s">
        <v>563</v>
      </c>
      <c r="D63" s="245">
        <f>'ODD 6'!D13</f>
        <v>0</v>
      </c>
      <c r="E63" s="272">
        <f>'ODD 6'!E13</f>
        <v>0</v>
      </c>
      <c r="F63" s="287">
        <f>'ODD 6'!F13</f>
        <v>0</v>
      </c>
      <c r="G63" s="246">
        <f>'ODD 6'!G13</f>
        <v>0</v>
      </c>
      <c r="H63" s="308">
        <f>'ODD 6'!H13</f>
        <v>0</v>
      </c>
      <c r="I63" s="247">
        <f>'ODD 6'!I13</f>
        <v>0</v>
      </c>
      <c r="J63" s="214">
        <f t="shared" si="226"/>
        <v>0</v>
      </c>
      <c r="K63" s="221">
        <f t="shared" si="210"/>
        <v>0</v>
      </c>
      <c r="L63" s="221" t="b">
        <f t="shared" si="227"/>
        <v>0</v>
      </c>
      <c r="M63" s="221" t="b">
        <f t="shared" si="228"/>
        <v>0</v>
      </c>
      <c r="N63" s="221" t="b">
        <f t="shared" si="229"/>
        <v>0</v>
      </c>
      <c r="O63" s="221" t="b">
        <f t="shared" si="230"/>
        <v>0</v>
      </c>
      <c r="P63" s="221" t="b">
        <f t="shared" si="231"/>
        <v>0</v>
      </c>
      <c r="Q63" s="221" t="b">
        <f t="shared" si="232"/>
        <v>0</v>
      </c>
      <c r="R63" s="221" t="b">
        <f t="shared" si="233"/>
        <v>0</v>
      </c>
      <c r="S63" s="222">
        <f t="shared" si="211"/>
        <v>0</v>
      </c>
      <c r="T63" s="223">
        <f t="shared" si="212"/>
        <v>0</v>
      </c>
      <c r="U63" s="224">
        <f t="shared" si="213"/>
        <v>0</v>
      </c>
      <c r="V63" s="221" t="b">
        <f t="shared" si="234"/>
        <v>0</v>
      </c>
      <c r="W63" s="221" t="b">
        <f t="shared" si="235"/>
        <v>0</v>
      </c>
      <c r="X63" s="221" t="b">
        <f t="shared" si="236"/>
        <v>0</v>
      </c>
      <c r="Y63" s="221" t="b">
        <f t="shared" si="237"/>
        <v>0</v>
      </c>
      <c r="Z63" s="221" t="b">
        <f t="shared" si="238"/>
        <v>1</v>
      </c>
      <c r="AA63" s="225" t="str">
        <f>IF(COUNTA(E63:F63:H63)&lt;3,"",(IF(V63=TRUE,$V$3,IF(W63=TRUE,$W$3,IF(X63=TRUE,$X$3,IF(Y63=TRUE,$Y$3,"Non"))))))</f>
        <v>Non</v>
      </c>
      <c r="AB63" s="221" t="b">
        <f t="shared" si="239"/>
        <v>0</v>
      </c>
      <c r="AC63" s="221" t="b">
        <f t="shared" si="240"/>
        <v>0</v>
      </c>
      <c r="AD63" s="221" t="b">
        <f t="shared" si="241"/>
        <v>0</v>
      </c>
      <c r="AE63" s="221" t="b">
        <f t="shared" si="242"/>
        <v>0</v>
      </c>
      <c r="AF63" s="221" t="b">
        <f t="shared" si="243"/>
        <v>0</v>
      </c>
      <c r="AG63" s="225" t="str">
        <f>IF(COUNTA(E63:F63:H63)&lt;3,"",(IF(AB63=TRUE,$AB$3,IF(AC63=TRUE,$AC$3,IF(AD63=TRUE,$AD$3,IF(AE63=TRUE,$AE$3,IF(AF63=TRUE,$AF$3,"Aucune")))))))</f>
        <v>Aucune</v>
      </c>
      <c r="AH63" s="248" t="b">
        <f t="shared" si="35"/>
        <v>0</v>
      </c>
      <c r="AI63" s="248" t="b">
        <f t="shared" si="36"/>
        <v>0</v>
      </c>
      <c r="AJ63" s="248" t="b">
        <f t="shared" si="37"/>
        <v>0</v>
      </c>
      <c r="AK63" s="248" t="b">
        <f t="shared" si="38"/>
        <v>0</v>
      </c>
      <c r="AL63" s="248" t="b">
        <f t="shared" si="39"/>
        <v>0</v>
      </c>
      <c r="AM63" s="248" t="b">
        <f t="shared" si="40"/>
        <v>0</v>
      </c>
      <c r="AN63" s="248" t="b">
        <f t="shared" si="41"/>
        <v>0</v>
      </c>
      <c r="AO63" s="248" t="b">
        <f t="shared" si="42"/>
        <v>0</v>
      </c>
      <c r="AP63" s="248" t="b">
        <f t="shared" si="43"/>
        <v>0</v>
      </c>
      <c r="AQ63" s="248" t="b">
        <f t="shared" si="44"/>
        <v>0</v>
      </c>
      <c r="AR63" s="248" t="b">
        <f t="shared" si="45"/>
        <v>0</v>
      </c>
      <c r="AS63" s="248" t="b">
        <f t="shared" si="46"/>
        <v>0</v>
      </c>
      <c r="AT63" s="248" t="b">
        <f t="shared" si="47"/>
        <v>0</v>
      </c>
      <c r="AU63" s="248" t="b">
        <f t="shared" si="48"/>
        <v>0</v>
      </c>
      <c r="AV63" s="248" t="b">
        <f t="shared" si="49"/>
        <v>0</v>
      </c>
      <c r="AW63" s="248" t="b">
        <f t="shared" si="50"/>
        <v>0</v>
      </c>
      <c r="AX63" s="249" t="str">
        <f>IF(COUNTA(E63:F63:H63)&lt;3,"",(IF(AH63=TRUE,AH$3,IF(AI63=TRUE,AI$3,IF(AJ63=TRUE,AJ$3,IF(AK63=TRUE,AK$3,IF(AL63=TRUE,AL$3,IF(AM63=TRUE,AM$3,IF(AN63=TRUE,AN$3,IF(AO63=TRUE,AO$3,IF(AP63=TRUE,AP$3,IF(AQ63=TRUE,AQ$3,IF(AR63=TRUE,AR$3,IF(AS63=TRUE,AS$3,IF(AT63=TRUE,AT$3,IF(AU63=TRUE,AU$3,IF(AV63=TRUE,AV$3,IF(AW63=TRUE,AW$3,"Aucune"))))))))))))))))))</f>
        <v>Aucune</v>
      </c>
      <c r="AY63" s="221" t="b">
        <f t="shared" si="214"/>
        <v>0</v>
      </c>
      <c r="AZ63" s="221" t="b">
        <f t="shared" si="215"/>
        <v>0</v>
      </c>
      <c r="BA63" s="221" t="b">
        <f t="shared" si="216"/>
        <v>0</v>
      </c>
      <c r="BB63" s="225" t="str">
        <f>IF(COUNTA(E63:F63:H63)&lt;3,"",(IF(AY63=TRUE,$AY$3,IF(AZ63=TRUE,$AZ$3,IF(BA63=TRUE,$BA$3,"Aucune action requise")))))</f>
        <v>Aucune action requise</v>
      </c>
      <c r="BC63" s="221" t="b">
        <f t="shared" si="217"/>
        <v>0</v>
      </c>
      <c r="BD63" s="221" t="b">
        <f t="shared" si="218"/>
        <v>0</v>
      </c>
      <c r="BE63" s="221" t="b">
        <f t="shared" si="219"/>
        <v>0</v>
      </c>
      <c r="BF63" s="221" t="b">
        <f t="shared" si="220"/>
        <v>0</v>
      </c>
      <c r="BG63" s="225" t="str">
        <f>IF(COUNTA(E63:F63:H63)&lt;3,"",(IF(BC63=TRUE,$BC$3,IF(BD63=TRUE,$BD$3,IF(BE63=TRUE,$BE$3,IF(BF63=TRUE,$BF$3,"Aucun"))))))</f>
        <v>Aucun</v>
      </c>
      <c r="BH63" s="326">
        <f t="shared" si="221"/>
        <v>0</v>
      </c>
      <c r="BI63" s="326">
        <f>'ODD 6'!AX13</f>
        <v>0</v>
      </c>
      <c r="BJ63" s="317"/>
      <c r="BK63" s="317"/>
      <c r="BL63" s="335">
        <f t="shared" si="222"/>
        <v>0</v>
      </c>
      <c r="BM63" s="335">
        <f t="shared" si="223"/>
        <v>0</v>
      </c>
      <c r="BR63" s="58">
        <f t="shared" si="224"/>
        <v>1</v>
      </c>
      <c r="BS63" s="58">
        <f t="shared" si="225"/>
        <v>0</v>
      </c>
      <c r="BT63" s="58">
        <f t="shared" si="225"/>
        <v>0</v>
      </c>
      <c r="BU63" s="58">
        <f t="shared" si="225"/>
        <v>0</v>
      </c>
      <c r="BV63" s="58">
        <f t="shared" si="225"/>
        <v>0</v>
      </c>
      <c r="BW63" s="58">
        <f t="shared" si="225"/>
        <v>0</v>
      </c>
      <c r="BX63" s="58">
        <f t="shared" si="225"/>
        <v>0</v>
      </c>
      <c r="BY63" s="58">
        <f t="shared" si="225"/>
        <v>0</v>
      </c>
    </row>
    <row r="64" spans="1:77" s="57" customFormat="1" ht="114" customHeight="1" x14ac:dyDescent="0.35">
      <c r="A64" s="56"/>
      <c r="B64" s="378" t="s">
        <v>109</v>
      </c>
      <c r="C64" s="384" t="s">
        <v>564</v>
      </c>
      <c r="D64" s="189">
        <f>'ODD 6'!D14</f>
        <v>0</v>
      </c>
      <c r="E64" s="268">
        <f>'ODD 6'!E14</f>
        <v>0</v>
      </c>
      <c r="F64" s="283">
        <f>'ODD 6'!F14</f>
        <v>0</v>
      </c>
      <c r="G64" s="190">
        <f>'ODD 6'!G14</f>
        <v>0</v>
      </c>
      <c r="H64" s="304">
        <f>'ODD 6'!H14</f>
        <v>0</v>
      </c>
      <c r="I64" s="191">
        <f>'ODD 6'!I14</f>
        <v>0</v>
      </c>
      <c r="J64" s="157">
        <f t="shared" si="226"/>
        <v>0</v>
      </c>
      <c r="K64" s="158">
        <f t="shared" si="210"/>
        <v>0</v>
      </c>
      <c r="L64" s="158" t="b">
        <f t="shared" si="227"/>
        <v>0</v>
      </c>
      <c r="M64" s="158" t="b">
        <f t="shared" si="228"/>
        <v>0</v>
      </c>
      <c r="N64" s="158" t="b">
        <f t="shared" si="229"/>
        <v>0</v>
      </c>
      <c r="O64" s="158" t="b">
        <f t="shared" si="230"/>
        <v>0</v>
      </c>
      <c r="P64" s="158" t="b">
        <f t="shared" si="231"/>
        <v>0</v>
      </c>
      <c r="Q64" s="158" t="b">
        <f t="shared" si="232"/>
        <v>0</v>
      </c>
      <c r="R64" s="158" t="b">
        <f t="shared" si="233"/>
        <v>0</v>
      </c>
      <c r="S64" s="159">
        <f t="shared" si="211"/>
        <v>0</v>
      </c>
      <c r="T64" s="160">
        <f t="shared" si="212"/>
        <v>0</v>
      </c>
      <c r="U64" s="161">
        <f t="shared" si="213"/>
        <v>0</v>
      </c>
      <c r="V64" s="158" t="b">
        <f t="shared" si="234"/>
        <v>0</v>
      </c>
      <c r="W64" s="158" t="b">
        <f t="shared" si="235"/>
        <v>0</v>
      </c>
      <c r="X64" s="158" t="b">
        <f t="shared" si="236"/>
        <v>0</v>
      </c>
      <c r="Y64" s="158" t="b">
        <f t="shared" si="237"/>
        <v>0</v>
      </c>
      <c r="Z64" s="158" t="b">
        <f t="shared" si="238"/>
        <v>1</v>
      </c>
      <c r="AA64" s="162" t="str">
        <f>IF(COUNTA(E64:F64:H64)&lt;3,"",(IF(V64=TRUE,$V$3,IF(W64=TRUE,$W$3,IF(X64=TRUE,$X$3,IF(Y64=TRUE,$Y$3,"Non"))))))</f>
        <v>Non</v>
      </c>
      <c r="AB64" s="158" t="b">
        <f t="shared" si="239"/>
        <v>0</v>
      </c>
      <c r="AC64" s="158" t="b">
        <f t="shared" si="240"/>
        <v>0</v>
      </c>
      <c r="AD64" s="158" t="b">
        <f t="shared" si="241"/>
        <v>0</v>
      </c>
      <c r="AE64" s="158" t="b">
        <f t="shared" si="242"/>
        <v>0</v>
      </c>
      <c r="AF64" s="158" t="b">
        <f t="shared" si="243"/>
        <v>0</v>
      </c>
      <c r="AG64" s="162" t="str">
        <f>IF(COUNTA(E64:F64:H64)&lt;3,"",(IF(AB64=TRUE,$AB$3,IF(AC64=TRUE,$AC$3,IF(AD64=TRUE,$AD$3,IF(AE64=TRUE,$AE$3,IF(AF64=TRUE,$AF$3,"Aucune")))))))</f>
        <v>Aucune</v>
      </c>
      <c r="AH64" s="158" t="b">
        <f t="shared" si="35"/>
        <v>0</v>
      </c>
      <c r="AI64" s="158" t="b">
        <f t="shared" si="36"/>
        <v>0</v>
      </c>
      <c r="AJ64" s="158" t="b">
        <f t="shared" si="37"/>
        <v>0</v>
      </c>
      <c r="AK64" s="158" t="b">
        <f t="shared" si="38"/>
        <v>0</v>
      </c>
      <c r="AL64" s="158" t="b">
        <f t="shared" si="39"/>
        <v>0</v>
      </c>
      <c r="AM64" s="158" t="b">
        <f t="shared" si="40"/>
        <v>0</v>
      </c>
      <c r="AN64" s="158" t="b">
        <f t="shared" si="41"/>
        <v>0</v>
      </c>
      <c r="AO64" s="158" t="b">
        <f t="shared" si="42"/>
        <v>0</v>
      </c>
      <c r="AP64" s="158" t="b">
        <f t="shared" si="43"/>
        <v>0</v>
      </c>
      <c r="AQ64" s="158" t="b">
        <f t="shared" si="44"/>
        <v>0</v>
      </c>
      <c r="AR64" s="158" t="b">
        <f t="shared" si="45"/>
        <v>0</v>
      </c>
      <c r="AS64" s="158" t="b">
        <f t="shared" si="46"/>
        <v>0</v>
      </c>
      <c r="AT64" s="158" t="b">
        <f t="shared" si="47"/>
        <v>0</v>
      </c>
      <c r="AU64" s="158" t="b">
        <f t="shared" si="48"/>
        <v>0</v>
      </c>
      <c r="AV64" s="158" t="b">
        <f t="shared" si="49"/>
        <v>0</v>
      </c>
      <c r="AW64" s="158" t="b">
        <f t="shared" si="50"/>
        <v>0</v>
      </c>
      <c r="AX64" s="162" t="str">
        <f>IF(COUNTA(E64:F64:H64)&lt;3,"",(IF(AH64=TRUE,AH$3,IF(AI64=TRUE,AI$3,IF(AJ64=TRUE,AJ$3,IF(AK64=TRUE,AK$3,IF(AL64=TRUE,AL$3,IF(AM64=TRUE,AM$3,IF(AN64=TRUE,AN$3,IF(AO64=TRUE,AO$3,IF(AP64=TRUE,AP$3,IF(AQ64=TRUE,AQ$3,IF(AR64=TRUE,AR$3,IF(AS64=TRUE,AS$3,IF(AT64=TRUE,AT$3,IF(AU64=TRUE,AU$3,IF(AV64=TRUE,AV$3,IF(AW64=TRUE,AW$3,"Aucune"))))))))))))))))))</f>
        <v>Aucune</v>
      </c>
      <c r="AY64" s="158" t="b">
        <f t="shared" si="214"/>
        <v>0</v>
      </c>
      <c r="AZ64" s="158" t="b">
        <f t="shared" si="215"/>
        <v>0</v>
      </c>
      <c r="BA64" s="158" t="b">
        <f t="shared" si="216"/>
        <v>0</v>
      </c>
      <c r="BB64" s="162" t="str">
        <f>IF(COUNTA(E64:F64:H64)&lt;3,"",(IF(AY64=TRUE,$AY$3,IF(AZ64=TRUE,$AZ$3,IF(BA64=TRUE,$BA$3,"Aucune action requise")))))</f>
        <v>Aucune action requise</v>
      </c>
      <c r="BC64" s="158" t="b">
        <f t="shared" si="217"/>
        <v>0</v>
      </c>
      <c r="BD64" s="158" t="b">
        <f t="shared" si="218"/>
        <v>0</v>
      </c>
      <c r="BE64" s="158" t="b">
        <f t="shared" si="219"/>
        <v>0</v>
      </c>
      <c r="BF64" s="158" t="b">
        <f t="shared" si="220"/>
        <v>0</v>
      </c>
      <c r="BG64" s="162" t="str">
        <f>IF(COUNTA(E64:F64:H64)&lt;3,"",(IF(BC64=TRUE,$BC$3,IF(BD64=TRUE,$BD$3,IF(BE64=TRUE,$BE$3,IF(BF64=TRUE,$BF$3,"Aucun"))))))</f>
        <v>Aucun</v>
      </c>
      <c r="BH64" s="322">
        <f t="shared" si="221"/>
        <v>0</v>
      </c>
      <c r="BI64" s="322">
        <f>'ODD 6'!AX14</f>
        <v>0</v>
      </c>
      <c r="BJ64" s="313"/>
      <c r="BK64" s="313"/>
      <c r="BL64" s="330">
        <f t="shared" si="222"/>
        <v>0</v>
      </c>
      <c r="BM64" s="330">
        <f t="shared" si="223"/>
        <v>0</v>
      </c>
      <c r="BR64" s="58">
        <f t="shared" si="224"/>
        <v>1</v>
      </c>
      <c r="BS64" s="58">
        <f t="shared" si="225"/>
        <v>0</v>
      </c>
      <c r="BT64" s="58">
        <f t="shared" si="225"/>
        <v>0</v>
      </c>
      <c r="BU64" s="58">
        <f t="shared" si="225"/>
        <v>0</v>
      </c>
      <c r="BV64" s="58">
        <f t="shared" si="225"/>
        <v>0</v>
      </c>
      <c r="BW64" s="58">
        <f t="shared" si="225"/>
        <v>0</v>
      </c>
      <c r="BX64" s="58">
        <f t="shared" si="225"/>
        <v>0</v>
      </c>
      <c r="BY64" s="58">
        <f t="shared" si="225"/>
        <v>0</v>
      </c>
    </row>
    <row r="65" spans="1:77" s="54" customFormat="1" ht="30.75" customHeight="1" x14ac:dyDescent="0.4">
      <c r="A65" s="53"/>
      <c r="B65" s="449" t="str">
        <f>'ODD 7'!B2:C2</f>
        <v xml:space="preserve">ODD 7  -   Garantir l’accès de tous à des services énergétiques fiables, durables et modernes, à un coût abordable </v>
      </c>
      <c r="C65" s="449"/>
      <c r="D65" s="449"/>
      <c r="E65" s="449"/>
      <c r="F65" s="449"/>
      <c r="G65" s="449"/>
      <c r="H65" s="449"/>
      <c r="I65" s="449"/>
      <c r="J65" s="449"/>
      <c r="K65" s="449"/>
      <c r="L65" s="449"/>
      <c r="M65" s="449"/>
      <c r="N65" s="449"/>
      <c r="O65" s="449"/>
      <c r="P65" s="449"/>
      <c r="Q65" s="449"/>
      <c r="R65" s="449"/>
      <c r="S65" s="449"/>
      <c r="T65" s="449"/>
      <c r="U65" s="449"/>
      <c r="V65" s="449"/>
      <c r="W65" s="449"/>
      <c r="X65" s="449"/>
      <c r="Y65" s="449"/>
      <c r="Z65" s="449"/>
      <c r="AA65" s="449"/>
      <c r="AB65" s="44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449"/>
      <c r="BF65" s="449"/>
      <c r="BG65" s="449"/>
      <c r="BH65" s="449"/>
      <c r="BI65" s="449"/>
      <c r="BJ65" s="449"/>
      <c r="BK65" s="449"/>
      <c r="BL65" s="449"/>
      <c r="BM65" s="449"/>
      <c r="BO65" s="54" t="str">
        <f>B65</f>
        <v xml:space="preserve">ODD 7  -   Garantir l’accès de tous à des services énergétiques fiables, durables et modernes, à un coût abordable </v>
      </c>
      <c r="BP65" s="54">
        <v>5</v>
      </c>
      <c r="BQ65" s="54">
        <f>BP65-BR65</f>
        <v>0</v>
      </c>
      <c r="BR65" s="55">
        <f>SUM(BR66:BR70)</f>
        <v>5</v>
      </c>
      <c r="BS65" s="55">
        <f t="shared" ref="BS65:BY65" si="244">SUM(BS66:BS70)</f>
        <v>0</v>
      </c>
      <c r="BT65" s="55">
        <f t="shared" si="244"/>
        <v>0</v>
      </c>
      <c r="BU65" s="55">
        <f t="shared" si="244"/>
        <v>0</v>
      </c>
      <c r="BV65" s="55">
        <f t="shared" si="244"/>
        <v>0</v>
      </c>
      <c r="BW65" s="55">
        <f t="shared" si="244"/>
        <v>0</v>
      </c>
      <c r="BX65" s="55">
        <f t="shared" si="244"/>
        <v>0</v>
      </c>
      <c r="BY65" s="55">
        <f t="shared" si="244"/>
        <v>0</v>
      </c>
    </row>
    <row r="66" spans="1:77" s="57" customFormat="1" ht="114" customHeight="1" x14ac:dyDescent="0.35">
      <c r="A66" s="56"/>
      <c r="B66" s="374" t="s">
        <v>111</v>
      </c>
      <c r="C66" s="380" t="s">
        <v>370</v>
      </c>
      <c r="D66" s="176">
        <f>'ODD 7'!D7</f>
        <v>0</v>
      </c>
      <c r="E66" s="264">
        <f>'ODD 7'!E7</f>
        <v>0</v>
      </c>
      <c r="F66" s="282">
        <f>'ODD 7'!F7</f>
        <v>0</v>
      </c>
      <c r="G66" s="177">
        <f>'ODD 7'!G7</f>
        <v>0</v>
      </c>
      <c r="H66" s="300">
        <f>'ODD 7'!H7</f>
        <v>0</v>
      </c>
      <c r="I66" s="178">
        <f>'ODD 7'!I7</f>
        <v>0</v>
      </c>
      <c r="J66" s="136">
        <f>S66</f>
        <v>0</v>
      </c>
      <c r="K66" s="137">
        <f>E66*10+F66</f>
        <v>0</v>
      </c>
      <c r="L66" s="137" t="b">
        <f>OR(K66=31)</f>
        <v>0</v>
      </c>
      <c r="M66" s="137" t="b">
        <f>OR(K66=21,K66=32)</f>
        <v>0</v>
      </c>
      <c r="N66" s="137" t="b">
        <f>OR(K66=22,K66=33)</f>
        <v>0</v>
      </c>
      <c r="O66" s="137" t="b">
        <f>OR(K66=11,K66=12)</f>
        <v>0</v>
      </c>
      <c r="P66" s="137" t="b">
        <f>OR(K66=23,K66=34)</f>
        <v>0</v>
      </c>
      <c r="Q66" s="137" t="b">
        <f>OR(K66=13,K66=14,K66=24)</f>
        <v>0</v>
      </c>
      <c r="R66" s="137" t="b">
        <f>OR(K66=1,K66=2,K66=3,K66=4)</f>
        <v>0</v>
      </c>
      <c r="S66" s="138">
        <f>IF(COUNTA(E66:F66)&lt;2,"",(IF(L66=TRUE,$L$3,IF(M66=TRUE,$M$3,IF(N66=TRUE,$N$3,IF(O66=TRUE,$O$3,IF(P66=TRUE,$P$3,IF(Q66=TRUE,$Q$3,IF(R66=TRUE,$R$3,0)))))))))</f>
        <v>0</v>
      </c>
      <c r="T66" s="139">
        <f>IF(COUNTA(E66:F66)&lt;2,"",(IF(L66=TRUE,6,IF(M66=TRUE,5,IF(N66=TRUE,4,IF(O66=TRUE,3,IF(P66=TRUE,2,IF(Q66=TRUE,1,IF(R66=TRUE,0,0)))))))))</f>
        <v>0</v>
      </c>
      <c r="U66" s="140">
        <f>T66*10+H66</f>
        <v>0</v>
      </c>
      <c r="V66" s="137" t="b">
        <f>OR(U66=61,U66=62,U66=63)</f>
        <v>0</v>
      </c>
      <c r="W66" s="137" t="b">
        <f>OR(U66=51,U66=52)</f>
        <v>0</v>
      </c>
      <c r="X66" s="137" t="b">
        <f>OR(U66=31,U66=41,U66=42,U66=53)</f>
        <v>0</v>
      </c>
      <c r="Y66" s="137" t="b">
        <f>OR(U66=21,U66=32)</f>
        <v>0</v>
      </c>
      <c r="Z66" s="137" t="b">
        <f>AND(V66=FALSE,W66=FALSE,X66=FALSE,Y66=FALSE)</f>
        <v>1</v>
      </c>
      <c r="AA66" s="141" t="str">
        <f>IF(COUNTA(E66:F66:H66)&lt;3,"",(IF(V66=TRUE,$V$3,IF(W66=TRUE,$W$3,IF(X66=TRUE,$X$3,IF(Y66=TRUE,$Y$3,"Non"))))))</f>
        <v>Non</v>
      </c>
      <c r="AB66" s="137" t="b">
        <f>OR(U66=61,U66=62,U66=51,U66=52)</f>
        <v>0</v>
      </c>
      <c r="AC66" s="137" t="b">
        <f>OR(U66=41,U66=42)</f>
        <v>0</v>
      </c>
      <c r="AD66" s="137" t="b">
        <f>OR(U66=31,U66=32,U66=63,U66=64,U66=53,U66=54,)</f>
        <v>0</v>
      </c>
      <c r="AE66" s="137" t="b">
        <f>OR(U66=21,U66=22,)</f>
        <v>0</v>
      </c>
      <c r="AF66" s="137" t="b">
        <f>OR(U66=11,U66=12,U66=13,U66=23,)</f>
        <v>0</v>
      </c>
      <c r="AG66" s="141" t="str">
        <f>IF(COUNTA(E66:F66:H66)&lt;3,"",(IF(AB66=TRUE,$AB$3,IF(AC66=TRUE,$AC$3,IF(AD66=TRUE,$AD$3,IF(AE66=TRUE,$AE$3,IF(AF66=TRUE,$AF$3,"Aucune")))))))</f>
        <v>Aucune</v>
      </c>
      <c r="AH66" s="180" t="b">
        <f t="shared" si="35"/>
        <v>0</v>
      </c>
      <c r="AI66" s="180" t="b">
        <f t="shared" si="36"/>
        <v>0</v>
      </c>
      <c r="AJ66" s="180" t="b">
        <f t="shared" si="37"/>
        <v>0</v>
      </c>
      <c r="AK66" s="180" t="b">
        <f t="shared" si="38"/>
        <v>0</v>
      </c>
      <c r="AL66" s="180" t="b">
        <f t="shared" si="39"/>
        <v>0</v>
      </c>
      <c r="AM66" s="180" t="b">
        <f t="shared" si="40"/>
        <v>0</v>
      </c>
      <c r="AN66" s="180" t="b">
        <f t="shared" si="41"/>
        <v>0</v>
      </c>
      <c r="AO66" s="180" t="b">
        <f t="shared" si="42"/>
        <v>0</v>
      </c>
      <c r="AP66" s="180" t="b">
        <f t="shared" si="43"/>
        <v>0</v>
      </c>
      <c r="AQ66" s="180" t="b">
        <f t="shared" si="44"/>
        <v>0</v>
      </c>
      <c r="AR66" s="180" t="b">
        <f t="shared" si="45"/>
        <v>0</v>
      </c>
      <c r="AS66" s="180" t="b">
        <f t="shared" si="46"/>
        <v>0</v>
      </c>
      <c r="AT66" s="180" t="b">
        <f t="shared" si="47"/>
        <v>0</v>
      </c>
      <c r="AU66" s="180" t="b">
        <f t="shared" si="48"/>
        <v>0</v>
      </c>
      <c r="AV66" s="180" t="b">
        <f t="shared" si="49"/>
        <v>0</v>
      </c>
      <c r="AW66" s="180" t="b">
        <f t="shared" si="50"/>
        <v>0</v>
      </c>
      <c r="AX66" s="179" t="str">
        <f>IF(COUNTA(E66:F66:H66)&lt;3,"",(IF(AH66=TRUE,AH$3,IF(AI66=TRUE,AI$3,IF(AJ66=TRUE,AJ$3,IF(AK66=TRUE,AK$3,IF(AL66=TRUE,AL$3,IF(AM66=TRUE,AM$3,IF(AN66=TRUE,AN$3,IF(AO66=TRUE,AO$3,IF(AP66=TRUE,AP$3,IF(AQ66=TRUE,AQ$3,IF(AR66=TRUE,AR$3,IF(AS66=TRUE,AS$3,IF(AT66=TRUE,AT$3,IF(AU66=TRUE,AU$3,IF(AV66=TRUE,AV$3,IF(AW66=TRUE,AW$3,"Aucune"))))))))))))))))))</f>
        <v>Aucune</v>
      </c>
      <c r="AY66" s="137" t="b">
        <f>OR(U66=61,U66=62,U66=63,U66=51,U66=52,U66=53)</f>
        <v>0</v>
      </c>
      <c r="AZ66" s="137" t="b">
        <f>OR(U66=41,U66=42,U66=43,U66=31,U66=32,U66=33)</f>
        <v>0</v>
      </c>
      <c r="BA66" s="137" t="b">
        <f>OR(U66=21,U66=22,U66=23,U66=11,U66=12,U66=13)</f>
        <v>0</v>
      </c>
      <c r="BB66" s="141" t="str">
        <f>IF(COUNTA(E66:F66:H66)&lt;3,"",(IF(AY66=TRUE,$AY$3,IF(AZ66=TRUE,$AZ$3,IF(BA66=TRUE,$BA$3,"Aucune action requise")))))</f>
        <v>Aucune action requise</v>
      </c>
      <c r="BC66" s="137" t="b">
        <f>OR(U66=61,U66=51,U66=41,U66=31,U66=21)</f>
        <v>0</v>
      </c>
      <c r="BD66" s="137" t="b">
        <f>OR(U66=62,U66=52,U66=42,U66=32,U66=22,U66=63,U66=53)</f>
        <v>0</v>
      </c>
      <c r="BE66" s="137" t="b">
        <f>OR(U66=43,U66=33,U66=23,U66=34,U66=24)</f>
        <v>0</v>
      </c>
      <c r="BF66" s="137" t="b">
        <f>OR(U66=64,U66=54,U66=44)</f>
        <v>0</v>
      </c>
      <c r="BG66" s="141" t="str">
        <f>IF(COUNTA(E66:F66:H66)&lt;3,"",(IF(BC66=TRUE,$BC$3,IF(BD66=TRUE,$BD$3,IF(BE66=TRUE,$BE$3,IF(BF66=TRUE,$BF$3,"Aucun"))))))</f>
        <v>Aucun</v>
      </c>
      <c r="BH66" s="318">
        <f>G66</f>
        <v>0</v>
      </c>
      <c r="BI66" s="318">
        <f>'ODD 7'!AX7</f>
        <v>0</v>
      </c>
      <c r="BJ66" s="309"/>
      <c r="BK66" s="309"/>
      <c r="BL66" s="327">
        <f>I66</f>
        <v>0</v>
      </c>
      <c r="BM66" s="327">
        <f>D66</f>
        <v>0</v>
      </c>
      <c r="BR66" s="58">
        <f>IF(K66=0,1,0)</f>
        <v>1</v>
      </c>
      <c r="BS66" s="58">
        <f t="shared" ref="BS66:BY70" si="245">IF(L66=TRUE,1,0)</f>
        <v>0</v>
      </c>
      <c r="BT66" s="58">
        <f t="shared" si="245"/>
        <v>0</v>
      </c>
      <c r="BU66" s="58">
        <f t="shared" si="245"/>
        <v>0</v>
      </c>
      <c r="BV66" s="58">
        <f t="shared" si="245"/>
        <v>0</v>
      </c>
      <c r="BW66" s="58">
        <f t="shared" si="245"/>
        <v>0</v>
      </c>
      <c r="BX66" s="58">
        <f t="shared" si="245"/>
        <v>0</v>
      </c>
      <c r="BY66" s="58">
        <f t="shared" si="245"/>
        <v>0</v>
      </c>
    </row>
    <row r="67" spans="1:77" s="57" customFormat="1" ht="114" customHeight="1" x14ac:dyDescent="0.35">
      <c r="A67" s="56"/>
      <c r="B67" s="374" t="s">
        <v>112</v>
      </c>
      <c r="C67" s="380" t="s">
        <v>565</v>
      </c>
      <c r="D67" s="176">
        <f>'ODD 7'!D8</f>
        <v>0</v>
      </c>
      <c r="E67" s="264">
        <f>'ODD 7'!E8</f>
        <v>0</v>
      </c>
      <c r="F67" s="282">
        <f>'ODD 7'!F8</f>
        <v>0</v>
      </c>
      <c r="G67" s="177">
        <f>'ODD 7'!G8</f>
        <v>0</v>
      </c>
      <c r="H67" s="300">
        <f>'ODD 7'!H8</f>
        <v>0</v>
      </c>
      <c r="I67" s="178">
        <f>'ODD 7'!I8</f>
        <v>0</v>
      </c>
      <c r="J67" s="136">
        <f>S67</f>
        <v>0</v>
      </c>
      <c r="K67" s="137">
        <f>E67*10+F67</f>
        <v>0</v>
      </c>
      <c r="L67" s="137" t="b">
        <f>OR(K67=31)</f>
        <v>0</v>
      </c>
      <c r="M67" s="137" t="b">
        <f>OR(K67=21,K67=32)</f>
        <v>0</v>
      </c>
      <c r="N67" s="137" t="b">
        <f>OR(K67=22,K67=33)</f>
        <v>0</v>
      </c>
      <c r="O67" s="137" t="b">
        <f>OR(K67=11,K67=12)</f>
        <v>0</v>
      </c>
      <c r="P67" s="137" t="b">
        <f>OR(K67=23,K67=34)</f>
        <v>0</v>
      </c>
      <c r="Q67" s="137" t="b">
        <f>OR(K67=13,K67=14,K67=24)</f>
        <v>0</v>
      </c>
      <c r="R67" s="137" t="b">
        <f>OR(K67=1,K67=2,K67=3,K67=4)</f>
        <v>0</v>
      </c>
      <c r="S67" s="138">
        <f>IF(COUNTA(E67:F67)&lt;2,"",(IF(L67=TRUE,$L$3,IF(M67=TRUE,$M$3,IF(N67=TRUE,$N$3,IF(O67=TRUE,$O$3,IF(P67=TRUE,$P$3,IF(Q67=TRUE,$Q$3,IF(R67=TRUE,$R$3,0)))))))))</f>
        <v>0</v>
      </c>
      <c r="T67" s="139">
        <f>IF(COUNTA(E67:F67)&lt;2,"",(IF(L67=TRUE,6,IF(M67=TRUE,5,IF(N67=TRUE,4,IF(O67=TRUE,3,IF(P67=TRUE,2,IF(Q67=TRUE,1,IF(R67=TRUE,0,0)))))))))</f>
        <v>0</v>
      </c>
      <c r="U67" s="140">
        <f>T67*10+H67</f>
        <v>0</v>
      </c>
      <c r="V67" s="137" t="b">
        <f>OR(U67=61,U67=62,U67=63)</f>
        <v>0</v>
      </c>
      <c r="W67" s="137" t="b">
        <f>OR(U67=51,U67=52)</f>
        <v>0</v>
      </c>
      <c r="X67" s="137" t="b">
        <f>OR(U67=31,U67=41,U67=42,U67=53)</f>
        <v>0</v>
      </c>
      <c r="Y67" s="137" t="b">
        <f>OR(U67=21,U67=32)</f>
        <v>0</v>
      </c>
      <c r="Z67" s="137" t="b">
        <f>AND(V67=FALSE,W67=FALSE,X67=FALSE,Y67=FALSE)</f>
        <v>1</v>
      </c>
      <c r="AA67" s="141" t="str">
        <f>IF(COUNTA(E67:F67:H67)&lt;3,"",(IF(V67=TRUE,$V$3,IF(W67=TRUE,$W$3,IF(X67=TRUE,$X$3,IF(Y67=TRUE,$Y$3,"Non"))))))</f>
        <v>Non</v>
      </c>
      <c r="AB67" s="137" t="b">
        <f>OR(U67=61,U67=62,U67=51,U67=52)</f>
        <v>0</v>
      </c>
      <c r="AC67" s="137" t="b">
        <f>OR(U67=41,U67=42)</f>
        <v>0</v>
      </c>
      <c r="AD67" s="137" t="b">
        <f>OR(U67=31,U67=32,U67=63,U67=64,U67=53,U67=54,)</f>
        <v>0</v>
      </c>
      <c r="AE67" s="137" t="b">
        <f>OR(U67=21,U67=22,)</f>
        <v>0</v>
      </c>
      <c r="AF67" s="137" t="b">
        <f>OR(U67=11,U67=12,U67=13,U67=23,)</f>
        <v>0</v>
      </c>
      <c r="AG67" s="141" t="str">
        <f>IF(COUNTA(E67:F67:H67)&lt;3,"",(IF(AB67=TRUE,$AB$3,IF(AC67=TRUE,$AC$3,IF(AD67=TRUE,$AD$3,IF(AE67=TRUE,$AE$3,IF(AF67=TRUE,$AF$3,"Aucune")))))))</f>
        <v>Aucune</v>
      </c>
      <c r="AH67" s="180" t="b">
        <f t="shared" si="35"/>
        <v>0</v>
      </c>
      <c r="AI67" s="180" t="b">
        <f t="shared" si="36"/>
        <v>0</v>
      </c>
      <c r="AJ67" s="180" t="b">
        <f t="shared" si="37"/>
        <v>0</v>
      </c>
      <c r="AK67" s="180" t="b">
        <f t="shared" si="38"/>
        <v>0</v>
      </c>
      <c r="AL67" s="180" t="b">
        <f t="shared" si="39"/>
        <v>0</v>
      </c>
      <c r="AM67" s="180" t="b">
        <f t="shared" si="40"/>
        <v>0</v>
      </c>
      <c r="AN67" s="180" t="b">
        <f t="shared" si="41"/>
        <v>0</v>
      </c>
      <c r="AO67" s="180" t="b">
        <f t="shared" si="42"/>
        <v>0</v>
      </c>
      <c r="AP67" s="180" t="b">
        <f t="shared" si="43"/>
        <v>0</v>
      </c>
      <c r="AQ67" s="180" t="b">
        <f t="shared" si="44"/>
        <v>0</v>
      </c>
      <c r="AR67" s="180" t="b">
        <f t="shared" si="45"/>
        <v>0</v>
      </c>
      <c r="AS67" s="180" t="b">
        <f t="shared" si="46"/>
        <v>0</v>
      </c>
      <c r="AT67" s="180" t="b">
        <f t="shared" si="47"/>
        <v>0</v>
      </c>
      <c r="AU67" s="180" t="b">
        <f t="shared" si="48"/>
        <v>0</v>
      </c>
      <c r="AV67" s="180" t="b">
        <f t="shared" si="49"/>
        <v>0</v>
      </c>
      <c r="AW67" s="180" t="b">
        <f t="shared" si="50"/>
        <v>0</v>
      </c>
      <c r="AX67" s="179" t="str">
        <f>IF(COUNTA(E67:F67:H67)&lt;3,"",(IF(AH67=TRUE,AH$3,IF(AI67=TRUE,AI$3,IF(AJ67=TRUE,AJ$3,IF(AK67=TRUE,AK$3,IF(AL67=TRUE,AL$3,IF(AM67=TRUE,AM$3,IF(AN67=TRUE,AN$3,IF(AO67=TRUE,AO$3,IF(AP67=TRUE,AP$3,IF(AQ67=TRUE,AQ$3,IF(AR67=TRUE,AR$3,IF(AS67=TRUE,AS$3,IF(AT67=TRUE,AT$3,IF(AU67=TRUE,AU$3,IF(AV67=TRUE,AV$3,IF(AW67=TRUE,AW$3,"Aucune"))))))))))))))))))</f>
        <v>Aucune</v>
      </c>
      <c r="AY67" s="137" t="b">
        <f>OR(U67=61,U67=62,U67=63,U67=51,U67=52,U67=53)</f>
        <v>0</v>
      </c>
      <c r="AZ67" s="137" t="b">
        <f>OR(U67=41,U67=42,U67=43,U67=31,U67=32,U67=33)</f>
        <v>0</v>
      </c>
      <c r="BA67" s="137" t="b">
        <f>OR(U67=21,U67=22,U67=23,U67=11,U67=12,U67=13)</f>
        <v>0</v>
      </c>
      <c r="BB67" s="141" t="str">
        <f>IF(COUNTA(E67:F67:H67)&lt;3,"",(IF(AY67=TRUE,$AY$3,IF(AZ67=TRUE,$AZ$3,IF(BA67=TRUE,$BA$3,"Aucune action requise")))))</f>
        <v>Aucune action requise</v>
      </c>
      <c r="BC67" s="137" t="b">
        <f>OR(U67=61,U67=51,U67=41,U67=31,U67=21)</f>
        <v>0</v>
      </c>
      <c r="BD67" s="137" t="b">
        <f>OR(U67=62,U67=52,U67=42,U67=32,U67=22,U67=63,U67=53)</f>
        <v>0</v>
      </c>
      <c r="BE67" s="137" t="b">
        <f>OR(U67=43,U67=33,U67=23,U67=34,U67=24)</f>
        <v>0</v>
      </c>
      <c r="BF67" s="137" t="b">
        <f>OR(U67=64,U67=54,U67=44)</f>
        <v>0</v>
      </c>
      <c r="BG67" s="141" t="str">
        <f>IF(COUNTA(E67:F67:H67)&lt;3,"",(IF(BC67=TRUE,$BC$3,IF(BD67=TRUE,$BD$3,IF(BE67=TRUE,$BE$3,IF(BF67=TRUE,$BF$3,"Aucun"))))))</f>
        <v>Aucun</v>
      </c>
      <c r="BH67" s="318">
        <f>G67</f>
        <v>0</v>
      </c>
      <c r="BI67" s="318">
        <f>'ODD 7'!AX8</f>
        <v>0</v>
      </c>
      <c r="BJ67" s="309"/>
      <c r="BK67" s="309"/>
      <c r="BL67" s="327">
        <f>I67</f>
        <v>0</v>
      </c>
      <c r="BM67" s="327">
        <f>D67</f>
        <v>0</v>
      </c>
      <c r="BR67" s="58">
        <f>IF(K67=0,1,0)</f>
        <v>1</v>
      </c>
      <c r="BS67" s="58">
        <f t="shared" si="245"/>
        <v>0</v>
      </c>
      <c r="BT67" s="58">
        <f t="shared" si="245"/>
        <v>0</v>
      </c>
      <c r="BU67" s="58">
        <f t="shared" si="245"/>
        <v>0</v>
      </c>
      <c r="BV67" s="58">
        <f t="shared" si="245"/>
        <v>0</v>
      </c>
      <c r="BW67" s="58">
        <f t="shared" si="245"/>
        <v>0</v>
      </c>
      <c r="BX67" s="58">
        <f t="shared" si="245"/>
        <v>0</v>
      </c>
      <c r="BY67" s="58">
        <f t="shared" si="245"/>
        <v>0</v>
      </c>
    </row>
    <row r="68" spans="1:77" s="57" customFormat="1" ht="114" customHeight="1" thickBot="1" x14ac:dyDescent="0.4">
      <c r="A68" s="56"/>
      <c r="B68" s="376" t="s">
        <v>113</v>
      </c>
      <c r="C68" s="382" t="s">
        <v>566</v>
      </c>
      <c r="D68" s="234">
        <f>'ODD 7'!D9</f>
        <v>0</v>
      </c>
      <c r="E68" s="271">
        <f>'ODD 7'!E9</f>
        <v>0</v>
      </c>
      <c r="F68" s="284">
        <f>'ODD 7'!F9</f>
        <v>0</v>
      </c>
      <c r="G68" s="235">
        <f>'ODD 7'!G9</f>
        <v>0</v>
      </c>
      <c r="H68" s="307">
        <f>'ODD 7'!H9</f>
        <v>0</v>
      </c>
      <c r="I68" s="236">
        <f>'ODD 7'!I9</f>
        <v>0</v>
      </c>
      <c r="J68" s="192">
        <f>S68</f>
        <v>0</v>
      </c>
      <c r="K68" s="215">
        <f>E68*10+F68</f>
        <v>0</v>
      </c>
      <c r="L68" s="215" t="b">
        <f>OR(K68=31)</f>
        <v>0</v>
      </c>
      <c r="M68" s="215" t="b">
        <f>OR(K68=21,K68=32)</f>
        <v>0</v>
      </c>
      <c r="N68" s="215" t="b">
        <f>OR(K68=22,K68=33)</f>
        <v>0</v>
      </c>
      <c r="O68" s="215" t="b">
        <f>OR(K68=11,K68=12)</f>
        <v>0</v>
      </c>
      <c r="P68" s="215" t="b">
        <f>OR(K68=23,K68=34)</f>
        <v>0</v>
      </c>
      <c r="Q68" s="215" t="b">
        <f>OR(K68=13,K68=14,K68=24)</f>
        <v>0</v>
      </c>
      <c r="R68" s="215" t="b">
        <f>OR(K68=1,K68=2,K68=3,K68=4)</f>
        <v>0</v>
      </c>
      <c r="S68" s="216">
        <f>IF(COUNTA(E68:F68)&lt;2,"",(IF(L68=TRUE,$L$3,IF(M68=TRUE,$M$3,IF(N68=TRUE,$N$3,IF(O68=TRUE,$O$3,IF(P68=TRUE,$P$3,IF(Q68=TRUE,$Q$3,IF(R68=TRUE,$R$3,0)))))))))</f>
        <v>0</v>
      </c>
      <c r="T68" s="217">
        <f>IF(COUNTA(E68:F68)&lt;2,"",(IF(L68=TRUE,6,IF(M68=TRUE,5,IF(N68=TRUE,4,IF(O68=TRUE,3,IF(P68=TRUE,2,IF(Q68=TRUE,1,IF(R68=TRUE,0,0)))))))))</f>
        <v>0</v>
      </c>
      <c r="U68" s="218">
        <f>T68*10+H68</f>
        <v>0</v>
      </c>
      <c r="V68" s="215" t="b">
        <f>OR(U68=61,U68=62,U68=63)</f>
        <v>0</v>
      </c>
      <c r="W68" s="215" t="b">
        <f>OR(U68=51,U68=52)</f>
        <v>0</v>
      </c>
      <c r="X68" s="215" t="b">
        <f>OR(U68=31,U68=41,U68=42,U68=53)</f>
        <v>0</v>
      </c>
      <c r="Y68" s="215" t="b">
        <f>OR(U68=21,U68=32)</f>
        <v>0</v>
      </c>
      <c r="Z68" s="215" t="b">
        <f>AND(V68=FALSE,W68=FALSE,X68=FALSE,Y68=FALSE)</f>
        <v>1</v>
      </c>
      <c r="AA68" s="219" t="str">
        <f>IF(COUNTA(E68:F68:H68)&lt;3,"",(IF(V68=TRUE,$V$3,IF(W68=TRUE,$W$3,IF(X68=TRUE,$X$3,IF(Y68=TRUE,$Y$3,"Non"))))))</f>
        <v>Non</v>
      </c>
      <c r="AB68" s="215" t="b">
        <f>OR(U68=61,U68=62,U68=51,U68=52)</f>
        <v>0</v>
      </c>
      <c r="AC68" s="215" t="b">
        <f>OR(U68=41,U68=42)</f>
        <v>0</v>
      </c>
      <c r="AD68" s="215" t="b">
        <f>OR(U68=31,U68=32,U68=63,U68=64,U68=53,U68=54,)</f>
        <v>0</v>
      </c>
      <c r="AE68" s="215" t="b">
        <f>OR(U68=21,U68=22,)</f>
        <v>0</v>
      </c>
      <c r="AF68" s="215" t="b">
        <f>OR(U68=11,U68=12,U68=13,U68=23,)</f>
        <v>0</v>
      </c>
      <c r="AG68" s="219" t="str">
        <f>IF(COUNTA(E68:F68:H68)&lt;3,"",(IF(AB68=TRUE,$AB$3,IF(AC68=TRUE,$AC$3,IF(AD68=TRUE,$AD$3,IF(AE68=TRUE,$AE$3,IF(AF68=TRUE,$AF$3,"Aucune")))))))</f>
        <v>Aucune</v>
      </c>
      <c r="AH68" s="237" t="b">
        <f t="shared" si="35"/>
        <v>0</v>
      </c>
      <c r="AI68" s="237" t="b">
        <f t="shared" si="36"/>
        <v>0</v>
      </c>
      <c r="AJ68" s="237" t="b">
        <f t="shared" si="37"/>
        <v>0</v>
      </c>
      <c r="AK68" s="237" t="b">
        <f t="shared" si="38"/>
        <v>0</v>
      </c>
      <c r="AL68" s="237" t="b">
        <f t="shared" si="39"/>
        <v>0</v>
      </c>
      <c r="AM68" s="237" t="b">
        <f t="shared" si="40"/>
        <v>0</v>
      </c>
      <c r="AN68" s="237" t="b">
        <f t="shared" si="41"/>
        <v>0</v>
      </c>
      <c r="AO68" s="237" t="b">
        <f t="shared" si="42"/>
        <v>0</v>
      </c>
      <c r="AP68" s="237" t="b">
        <f t="shared" si="43"/>
        <v>0</v>
      </c>
      <c r="AQ68" s="237" t="b">
        <f t="shared" si="44"/>
        <v>0</v>
      </c>
      <c r="AR68" s="237" t="b">
        <f t="shared" si="45"/>
        <v>0</v>
      </c>
      <c r="AS68" s="237" t="b">
        <f t="shared" si="46"/>
        <v>0</v>
      </c>
      <c r="AT68" s="237" t="b">
        <f t="shared" si="47"/>
        <v>0</v>
      </c>
      <c r="AU68" s="237" t="b">
        <f t="shared" si="48"/>
        <v>0</v>
      </c>
      <c r="AV68" s="237" t="b">
        <f t="shared" si="49"/>
        <v>0</v>
      </c>
      <c r="AW68" s="237" t="b">
        <f t="shared" si="50"/>
        <v>0</v>
      </c>
      <c r="AX68" s="238" t="str">
        <f>IF(COUNTA(E68:F68:H68)&lt;3,"",(IF(AH68=TRUE,AH$3,IF(AI68=TRUE,AI$3,IF(AJ68=TRUE,AJ$3,IF(AK68=TRUE,AK$3,IF(AL68=TRUE,AL$3,IF(AM68=TRUE,AM$3,IF(AN68=TRUE,AN$3,IF(AO68=TRUE,AO$3,IF(AP68=TRUE,AP$3,IF(AQ68=TRUE,AQ$3,IF(AR68=TRUE,AR$3,IF(AS68=TRUE,AS$3,IF(AT68=TRUE,AT$3,IF(AU68=TRUE,AU$3,IF(AV68=TRUE,AV$3,IF(AW68=TRUE,AW$3,"Aucune"))))))))))))))))))</f>
        <v>Aucune</v>
      </c>
      <c r="AY68" s="215" t="b">
        <f>OR(U68=61,U68=62,U68=63,U68=51,U68=52,U68=53)</f>
        <v>0</v>
      </c>
      <c r="AZ68" s="215" t="b">
        <f>OR(U68=41,U68=42,U68=43,U68=31,U68=32,U68=33)</f>
        <v>0</v>
      </c>
      <c r="BA68" s="215" t="b">
        <f>OR(U68=21,U68=22,U68=23,U68=11,U68=12,U68=13)</f>
        <v>0</v>
      </c>
      <c r="BB68" s="219" t="str">
        <f>IF(COUNTA(E68:F68:H68)&lt;3,"",(IF(AY68=TRUE,$AY$3,IF(AZ68=TRUE,$AZ$3,IF(BA68=TRUE,$BA$3,"Aucune action requise")))))</f>
        <v>Aucune action requise</v>
      </c>
      <c r="BC68" s="215" t="b">
        <f>OR(U68=61,U68=51,U68=41,U68=31,U68=21)</f>
        <v>0</v>
      </c>
      <c r="BD68" s="215" t="b">
        <f>OR(U68=62,U68=52,U68=42,U68=32,U68=22,U68=63,U68=53)</f>
        <v>0</v>
      </c>
      <c r="BE68" s="215" t="b">
        <f>OR(U68=43,U68=33,U68=23,U68=34,U68=24)</f>
        <v>0</v>
      </c>
      <c r="BF68" s="215" t="b">
        <f>OR(U68=64,U68=54,U68=44)</f>
        <v>0</v>
      </c>
      <c r="BG68" s="219" t="str">
        <f>IF(COUNTA(E68:F68:H68)&lt;3,"",(IF(BC68=TRUE,$BC$3,IF(BD68=TRUE,$BD$3,IF(BE68=TRUE,$BE$3,IF(BF68=TRUE,$BF$3,"Aucun"))))))</f>
        <v>Aucun</v>
      </c>
      <c r="BH68" s="325">
        <f>G68</f>
        <v>0</v>
      </c>
      <c r="BI68" s="325">
        <f>'ODD 7'!AX9</f>
        <v>0</v>
      </c>
      <c r="BJ68" s="316"/>
      <c r="BK68" s="316"/>
      <c r="BL68" s="328">
        <f>I68</f>
        <v>0</v>
      </c>
      <c r="BM68" s="328">
        <f>D68</f>
        <v>0</v>
      </c>
      <c r="BR68" s="58">
        <f>IF(K68=0,1,0)</f>
        <v>1</v>
      </c>
      <c r="BS68" s="58">
        <f t="shared" si="245"/>
        <v>0</v>
      </c>
      <c r="BT68" s="58">
        <f t="shared" si="245"/>
        <v>0</v>
      </c>
      <c r="BU68" s="58">
        <f t="shared" si="245"/>
        <v>0</v>
      </c>
      <c r="BV68" s="58">
        <f t="shared" si="245"/>
        <v>0</v>
      </c>
      <c r="BW68" s="58">
        <f t="shared" si="245"/>
        <v>0</v>
      </c>
      <c r="BX68" s="58">
        <f t="shared" si="245"/>
        <v>0</v>
      </c>
      <c r="BY68" s="58">
        <f t="shared" si="245"/>
        <v>0</v>
      </c>
    </row>
    <row r="69" spans="1:77" s="57" customFormat="1" ht="114" customHeight="1" x14ac:dyDescent="0.35">
      <c r="A69" s="56"/>
      <c r="B69" s="377" t="s">
        <v>114</v>
      </c>
      <c r="C69" s="383" t="s">
        <v>567</v>
      </c>
      <c r="D69" s="239">
        <f>'ODD 7'!D10</f>
        <v>0</v>
      </c>
      <c r="E69" s="267">
        <f>'ODD 7'!E10</f>
        <v>0</v>
      </c>
      <c r="F69" s="285">
        <f>'ODD 7'!F10</f>
        <v>0</v>
      </c>
      <c r="G69" s="240">
        <f>'ODD 7'!G10</f>
        <v>0</v>
      </c>
      <c r="H69" s="303">
        <f>'ODD 7'!H10</f>
        <v>0</v>
      </c>
      <c r="I69" s="241">
        <f>'ODD 7'!I10</f>
        <v>0</v>
      </c>
      <c r="J69" s="200">
        <f>S69</f>
        <v>0</v>
      </c>
      <c r="K69" s="201">
        <f>E69*10+F69</f>
        <v>0</v>
      </c>
      <c r="L69" s="201" t="b">
        <f>OR(K69=31)</f>
        <v>0</v>
      </c>
      <c r="M69" s="201" t="b">
        <f>OR(K69=21,K69=32)</f>
        <v>0</v>
      </c>
      <c r="N69" s="201" t="b">
        <f>OR(K69=22,K69=33)</f>
        <v>0</v>
      </c>
      <c r="O69" s="201" t="b">
        <f>OR(K69=11,K69=12)</f>
        <v>0</v>
      </c>
      <c r="P69" s="201" t="b">
        <f>OR(K69=23,K69=34)</f>
        <v>0</v>
      </c>
      <c r="Q69" s="201" t="b">
        <f>OR(K69=13,K69=14,K69=24)</f>
        <v>0</v>
      </c>
      <c r="R69" s="201" t="b">
        <f>OR(K69=1,K69=2,K69=3,K69=4)</f>
        <v>0</v>
      </c>
      <c r="S69" s="202">
        <f>IF(COUNTA(E69:F69)&lt;2,"",(IF(L69=TRUE,$L$3,IF(M69=TRUE,$M$3,IF(N69=TRUE,$N$3,IF(O69=TRUE,$O$3,IF(P69=TRUE,$P$3,IF(Q69=TRUE,$Q$3,IF(R69=TRUE,$R$3,0)))))))))</f>
        <v>0</v>
      </c>
      <c r="T69" s="203">
        <f>IF(COUNTA(E69:F69)&lt;2,"",(IF(L69=TRUE,6,IF(M69=TRUE,5,IF(N69=TRUE,4,IF(O69=TRUE,3,IF(P69=TRUE,2,IF(Q69=TRUE,1,IF(R69=TRUE,0,0)))))))))</f>
        <v>0</v>
      </c>
      <c r="U69" s="204">
        <f>T69*10+H69</f>
        <v>0</v>
      </c>
      <c r="V69" s="201" t="b">
        <f>OR(U69=61,U69=62,U69=63)</f>
        <v>0</v>
      </c>
      <c r="W69" s="201" t="b">
        <f>OR(U69=51,U69=52)</f>
        <v>0</v>
      </c>
      <c r="X69" s="201" t="b">
        <f>OR(U69=31,U69=41,U69=42,U69=53)</f>
        <v>0</v>
      </c>
      <c r="Y69" s="201" t="b">
        <f>OR(U69=21,U69=32)</f>
        <v>0</v>
      </c>
      <c r="Z69" s="201" t="b">
        <f>AND(V69=FALSE,W69=FALSE,X69=FALSE,Y69=FALSE)</f>
        <v>1</v>
      </c>
      <c r="AA69" s="205" t="str">
        <f>IF(COUNTA(E69:F69:H69)&lt;3,"",(IF(V69=TRUE,$V$3,IF(W69=TRUE,$W$3,IF(X69=TRUE,$X$3,IF(Y69=TRUE,$Y$3,"Non"))))))</f>
        <v>Non</v>
      </c>
      <c r="AB69" s="201" t="b">
        <f>OR(U69=61,U69=62,U69=51,U69=52)</f>
        <v>0</v>
      </c>
      <c r="AC69" s="201" t="b">
        <f>OR(U69=41,U69=42)</f>
        <v>0</v>
      </c>
      <c r="AD69" s="201" t="b">
        <f>OR(U69=31,U69=32,U69=63,U69=64,U69=53,U69=54,)</f>
        <v>0</v>
      </c>
      <c r="AE69" s="201" t="b">
        <f>OR(U69=21,U69=22,)</f>
        <v>0</v>
      </c>
      <c r="AF69" s="201" t="b">
        <f>OR(U69=11,U69=12,U69=13,U69=23,)</f>
        <v>0</v>
      </c>
      <c r="AG69" s="205" t="str">
        <f>IF(COUNTA(E69:F69:H69)&lt;3,"",(IF(AB69=TRUE,$AB$3,IF(AC69=TRUE,$AC$3,IF(AD69=TRUE,$AD$3,IF(AE69=TRUE,$AE$3,IF(AF69=TRUE,$AF$3,"Aucune")))))))</f>
        <v>Aucune</v>
      </c>
      <c r="AH69" s="201" t="b">
        <f t="shared" si="35"/>
        <v>0</v>
      </c>
      <c r="AI69" s="201" t="b">
        <f t="shared" si="36"/>
        <v>0</v>
      </c>
      <c r="AJ69" s="201" t="b">
        <f t="shared" si="37"/>
        <v>0</v>
      </c>
      <c r="AK69" s="201" t="b">
        <f t="shared" si="38"/>
        <v>0</v>
      </c>
      <c r="AL69" s="201" t="b">
        <f t="shared" si="39"/>
        <v>0</v>
      </c>
      <c r="AM69" s="201" t="b">
        <f t="shared" si="40"/>
        <v>0</v>
      </c>
      <c r="AN69" s="201" t="b">
        <f t="shared" si="41"/>
        <v>0</v>
      </c>
      <c r="AO69" s="201" t="b">
        <f t="shared" si="42"/>
        <v>0</v>
      </c>
      <c r="AP69" s="201" t="b">
        <f t="shared" si="43"/>
        <v>0</v>
      </c>
      <c r="AQ69" s="201" t="b">
        <f t="shared" si="44"/>
        <v>0</v>
      </c>
      <c r="AR69" s="201" t="b">
        <f t="shared" si="45"/>
        <v>0</v>
      </c>
      <c r="AS69" s="201" t="b">
        <f t="shared" si="46"/>
        <v>0</v>
      </c>
      <c r="AT69" s="201" t="b">
        <f t="shared" si="47"/>
        <v>0</v>
      </c>
      <c r="AU69" s="201" t="b">
        <f t="shared" si="48"/>
        <v>0</v>
      </c>
      <c r="AV69" s="201" t="b">
        <f t="shared" si="49"/>
        <v>0</v>
      </c>
      <c r="AW69" s="201" t="b">
        <f t="shared" si="50"/>
        <v>0</v>
      </c>
      <c r="AX69" s="205" t="str">
        <f>IF(COUNTA(E69:F69:H69)&lt;3,"",(IF(AH69=TRUE,AH$3,IF(AI69=TRUE,AI$3,IF(AJ69=TRUE,AJ$3,IF(AK69=TRUE,AK$3,IF(AL69=TRUE,AL$3,IF(AM69=TRUE,AM$3,IF(AN69=TRUE,AN$3,IF(AO69=TRUE,AO$3,IF(AP69=TRUE,AP$3,IF(AQ69=TRUE,AQ$3,IF(AR69=TRUE,AR$3,IF(AS69=TRUE,AS$3,IF(AT69=TRUE,AT$3,IF(AU69=TRUE,AU$3,IF(AV69=TRUE,AV$3,IF(AW69=TRUE,AW$3,"Aucune"))))))))))))))))))</f>
        <v>Aucune</v>
      </c>
      <c r="AY69" s="201" t="b">
        <f>OR(U69=61,U69=62,U69=63,U69=51,U69=52,U69=53)</f>
        <v>0</v>
      </c>
      <c r="AZ69" s="201" t="b">
        <f>OR(U69=41,U69=42,U69=43,U69=31,U69=32,U69=33)</f>
        <v>0</v>
      </c>
      <c r="BA69" s="201" t="b">
        <f>OR(U69=21,U69=22,U69=23,U69=11,U69=12,U69=13)</f>
        <v>0</v>
      </c>
      <c r="BB69" s="205" t="str">
        <f>IF(COUNTA(E69:F69:H69)&lt;3,"",(IF(AY69=TRUE,$AY$3,IF(AZ69=TRUE,$AZ$3,IF(BA69=TRUE,$BA$3,"Aucune action requise")))))</f>
        <v>Aucune action requise</v>
      </c>
      <c r="BC69" s="201" t="b">
        <f>OR(U69=61,U69=51,U69=41,U69=31,U69=21)</f>
        <v>0</v>
      </c>
      <c r="BD69" s="201" t="b">
        <f>OR(U69=62,U69=52,U69=42,U69=32,U69=22,U69=63,U69=53)</f>
        <v>0</v>
      </c>
      <c r="BE69" s="201" t="b">
        <f>OR(U69=43,U69=33,U69=23,U69=34,U69=24)</f>
        <v>0</v>
      </c>
      <c r="BF69" s="201" t="b">
        <f>OR(U69=64,U69=54,U69=44)</f>
        <v>0</v>
      </c>
      <c r="BG69" s="205" t="str">
        <f>IF(COUNTA(E69:F69:H69)&lt;3,"",(IF(BC69=TRUE,$BC$3,IF(BD69=TRUE,$BD$3,IF(BE69=TRUE,$BE$3,IF(BF69=TRUE,$BF$3,"Aucun"))))))</f>
        <v>Aucun</v>
      </c>
      <c r="BH69" s="321">
        <f>G69</f>
        <v>0</v>
      </c>
      <c r="BI69" s="321">
        <f>'ODD 7'!AX10</f>
        <v>0</v>
      </c>
      <c r="BJ69" s="312"/>
      <c r="BK69" s="312"/>
      <c r="BL69" s="329">
        <f>I69</f>
        <v>0</v>
      </c>
      <c r="BM69" s="329">
        <f>D69</f>
        <v>0</v>
      </c>
      <c r="BR69" s="58">
        <f>IF(K69=0,1,0)</f>
        <v>1</v>
      </c>
      <c r="BS69" s="58">
        <f t="shared" si="245"/>
        <v>0</v>
      </c>
      <c r="BT69" s="58">
        <f t="shared" si="245"/>
        <v>0</v>
      </c>
      <c r="BU69" s="58">
        <f t="shared" si="245"/>
        <v>0</v>
      </c>
      <c r="BV69" s="58">
        <f t="shared" si="245"/>
        <v>0</v>
      </c>
      <c r="BW69" s="58">
        <f t="shared" si="245"/>
        <v>0</v>
      </c>
      <c r="BX69" s="58">
        <f t="shared" si="245"/>
        <v>0</v>
      </c>
      <c r="BY69" s="58">
        <f t="shared" si="245"/>
        <v>0</v>
      </c>
    </row>
    <row r="70" spans="1:77" s="57" customFormat="1" ht="114" customHeight="1" x14ac:dyDescent="0.35">
      <c r="A70" s="56"/>
      <c r="B70" s="378" t="s">
        <v>115</v>
      </c>
      <c r="C70" s="384" t="s">
        <v>568</v>
      </c>
      <c r="D70" s="189">
        <f>'ODD 7'!D11</f>
        <v>0</v>
      </c>
      <c r="E70" s="268">
        <f>'ODD 7'!E11</f>
        <v>0</v>
      </c>
      <c r="F70" s="283">
        <f>'ODD 7'!F11</f>
        <v>0</v>
      </c>
      <c r="G70" s="190">
        <f>'ODD 7'!G11</f>
        <v>0</v>
      </c>
      <c r="H70" s="304">
        <f>'ODD 7'!H11</f>
        <v>0</v>
      </c>
      <c r="I70" s="191">
        <f>'ODD 7'!I11</f>
        <v>0</v>
      </c>
      <c r="J70" s="157">
        <f>S70</f>
        <v>0</v>
      </c>
      <c r="K70" s="158">
        <f>E70*10+F70</f>
        <v>0</v>
      </c>
      <c r="L70" s="158" t="b">
        <f>OR(K70=31)</f>
        <v>0</v>
      </c>
      <c r="M70" s="158" t="b">
        <f>OR(K70=21,K70=32)</f>
        <v>0</v>
      </c>
      <c r="N70" s="158" t="b">
        <f>OR(K70=22,K70=33)</f>
        <v>0</v>
      </c>
      <c r="O70" s="158" t="b">
        <f>OR(K70=11,K70=12)</f>
        <v>0</v>
      </c>
      <c r="P70" s="158" t="b">
        <f>OR(K70=23,K70=34)</f>
        <v>0</v>
      </c>
      <c r="Q70" s="158" t="b">
        <f>OR(K70=13,K70=14,K70=24)</f>
        <v>0</v>
      </c>
      <c r="R70" s="158" t="b">
        <f>OR(K70=1,K70=2,K70=3,K70=4)</f>
        <v>0</v>
      </c>
      <c r="S70" s="159">
        <f>IF(COUNTA(E70:F70)&lt;2,"",(IF(L70=TRUE,$L$3,IF(M70=TRUE,$M$3,IF(N70=TRUE,$N$3,IF(O70=TRUE,$O$3,IF(P70=TRUE,$P$3,IF(Q70=TRUE,$Q$3,IF(R70=TRUE,$R$3,0)))))))))</f>
        <v>0</v>
      </c>
      <c r="T70" s="160">
        <f>IF(COUNTA(E70:F70)&lt;2,"",(IF(L70=TRUE,6,IF(M70=TRUE,5,IF(N70=TRUE,4,IF(O70=TRUE,3,IF(P70=TRUE,2,IF(Q70=TRUE,1,IF(R70=TRUE,0,0)))))))))</f>
        <v>0</v>
      </c>
      <c r="U70" s="161">
        <f>T70*10+H70</f>
        <v>0</v>
      </c>
      <c r="V70" s="158" t="b">
        <f>OR(U70=61,U70=62,U70=63)</f>
        <v>0</v>
      </c>
      <c r="W70" s="158" t="b">
        <f>OR(U70=51,U70=52)</f>
        <v>0</v>
      </c>
      <c r="X70" s="158" t="b">
        <f>OR(U70=31,U70=41,U70=42,U70=53)</f>
        <v>0</v>
      </c>
      <c r="Y70" s="158" t="b">
        <f>OR(U70=21,U70=32)</f>
        <v>0</v>
      </c>
      <c r="Z70" s="158" t="b">
        <f>AND(V70=FALSE,W70=FALSE,X70=FALSE,Y70=FALSE)</f>
        <v>1</v>
      </c>
      <c r="AA70" s="162" t="str">
        <f>IF(COUNTA(E70:F70:H70)&lt;3,"",(IF(V70=TRUE,$V$3,IF(W70=TRUE,$W$3,IF(X70=TRUE,$X$3,IF(Y70=TRUE,$Y$3,"Non"))))))</f>
        <v>Non</v>
      </c>
      <c r="AB70" s="158" t="b">
        <f>OR(U70=61,U70=62,U70=51,U70=52)</f>
        <v>0</v>
      </c>
      <c r="AC70" s="158" t="b">
        <f>OR(U70=41,U70=42)</f>
        <v>0</v>
      </c>
      <c r="AD70" s="158" t="b">
        <f>OR(U70=31,U70=32,U70=63,U70=64,U70=53,U70=54,)</f>
        <v>0</v>
      </c>
      <c r="AE70" s="158" t="b">
        <f>OR(U70=21,U70=22,)</f>
        <v>0</v>
      </c>
      <c r="AF70" s="158" t="b">
        <f>OR(U70=11,U70=12,U70=13,U70=23,)</f>
        <v>0</v>
      </c>
      <c r="AG70" s="162" t="str">
        <f>IF(COUNTA(E70:F70:H70)&lt;3,"",(IF(AB70=TRUE,$AB$3,IF(AC70=TRUE,$AC$3,IF(AD70=TRUE,$AD$3,IF(AE70=TRUE,$AE$3,IF(AF70=TRUE,$AF$3,"Aucune")))))))</f>
        <v>Aucune</v>
      </c>
      <c r="AH70" s="158" t="b">
        <f t="shared" si="35"/>
        <v>0</v>
      </c>
      <c r="AI70" s="158" t="b">
        <f t="shared" si="36"/>
        <v>0</v>
      </c>
      <c r="AJ70" s="158" t="b">
        <f t="shared" si="37"/>
        <v>0</v>
      </c>
      <c r="AK70" s="158" t="b">
        <f t="shared" si="38"/>
        <v>0</v>
      </c>
      <c r="AL70" s="158" t="b">
        <f t="shared" si="39"/>
        <v>0</v>
      </c>
      <c r="AM70" s="158" t="b">
        <f t="shared" si="40"/>
        <v>0</v>
      </c>
      <c r="AN70" s="158" t="b">
        <f t="shared" si="41"/>
        <v>0</v>
      </c>
      <c r="AO70" s="158" t="b">
        <f t="shared" si="42"/>
        <v>0</v>
      </c>
      <c r="AP70" s="158" t="b">
        <f t="shared" si="43"/>
        <v>0</v>
      </c>
      <c r="AQ70" s="158" t="b">
        <f t="shared" si="44"/>
        <v>0</v>
      </c>
      <c r="AR70" s="158" t="b">
        <f t="shared" si="45"/>
        <v>0</v>
      </c>
      <c r="AS70" s="158" t="b">
        <f t="shared" si="46"/>
        <v>0</v>
      </c>
      <c r="AT70" s="158" t="b">
        <f t="shared" si="47"/>
        <v>0</v>
      </c>
      <c r="AU70" s="158" t="b">
        <f t="shared" si="48"/>
        <v>0</v>
      </c>
      <c r="AV70" s="158" t="b">
        <f t="shared" si="49"/>
        <v>0</v>
      </c>
      <c r="AW70" s="158" t="b">
        <f t="shared" si="50"/>
        <v>0</v>
      </c>
      <c r="AX70" s="162" t="str">
        <f>IF(COUNTA(E70:F70:H70)&lt;3,"",(IF(AH70=TRUE,AH$3,IF(AI70=TRUE,AI$3,IF(AJ70=TRUE,AJ$3,IF(AK70=TRUE,AK$3,IF(AL70=TRUE,AL$3,IF(AM70=TRUE,AM$3,IF(AN70=TRUE,AN$3,IF(AO70=TRUE,AO$3,IF(AP70=TRUE,AP$3,IF(AQ70=TRUE,AQ$3,IF(AR70=TRUE,AR$3,IF(AS70=TRUE,AS$3,IF(AT70=TRUE,AT$3,IF(AU70=TRUE,AU$3,IF(AV70=TRUE,AV$3,IF(AW70=TRUE,AW$3,"Aucune"))))))))))))))))))</f>
        <v>Aucune</v>
      </c>
      <c r="AY70" s="158" t="b">
        <f>OR(U70=61,U70=62,U70=63,U70=51,U70=52,U70=53)</f>
        <v>0</v>
      </c>
      <c r="AZ70" s="158" t="b">
        <f>OR(U70=41,U70=42,U70=43,U70=31,U70=32,U70=33)</f>
        <v>0</v>
      </c>
      <c r="BA70" s="158" t="b">
        <f>OR(U70=21,U70=22,U70=23,U70=11,U70=12,U70=13)</f>
        <v>0</v>
      </c>
      <c r="BB70" s="162" t="str">
        <f>IF(COUNTA(E70:F70:H70)&lt;3,"",(IF(AY70=TRUE,$AY$3,IF(AZ70=TRUE,$AZ$3,IF(BA70=TRUE,$BA$3,"Aucune action requise")))))</f>
        <v>Aucune action requise</v>
      </c>
      <c r="BC70" s="158" t="b">
        <f>OR(U70=61,U70=51,U70=41,U70=31,U70=21)</f>
        <v>0</v>
      </c>
      <c r="BD70" s="158" t="b">
        <f>OR(U70=62,U70=52,U70=42,U70=32,U70=22,U70=63,U70=53)</f>
        <v>0</v>
      </c>
      <c r="BE70" s="158" t="b">
        <f>OR(U70=43,U70=33,U70=23,U70=34,U70=24)</f>
        <v>0</v>
      </c>
      <c r="BF70" s="158" t="b">
        <f>OR(U70=64,U70=54,U70=44)</f>
        <v>0</v>
      </c>
      <c r="BG70" s="162" t="str">
        <f>IF(COUNTA(E70:F70:H70)&lt;3,"",(IF(BC70=TRUE,$BC$3,IF(BD70=TRUE,$BD$3,IF(BE70=TRUE,$BE$3,IF(BF70=TRUE,$BF$3,"Aucun"))))))</f>
        <v>Aucun</v>
      </c>
      <c r="BH70" s="322">
        <f>G70</f>
        <v>0</v>
      </c>
      <c r="BI70" s="322">
        <f>'ODD 7'!AX11</f>
        <v>0</v>
      </c>
      <c r="BJ70" s="313"/>
      <c r="BK70" s="313"/>
      <c r="BL70" s="330">
        <f>I70</f>
        <v>0</v>
      </c>
      <c r="BM70" s="330">
        <f>D70</f>
        <v>0</v>
      </c>
      <c r="BR70" s="58">
        <f>IF(K70=0,1,0)</f>
        <v>1</v>
      </c>
      <c r="BS70" s="58">
        <f t="shared" si="245"/>
        <v>0</v>
      </c>
      <c r="BT70" s="58">
        <f t="shared" si="245"/>
        <v>0</v>
      </c>
      <c r="BU70" s="58">
        <f t="shared" si="245"/>
        <v>0</v>
      </c>
      <c r="BV70" s="58">
        <f t="shared" si="245"/>
        <v>0</v>
      </c>
      <c r="BW70" s="58">
        <f t="shared" si="245"/>
        <v>0</v>
      </c>
      <c r="BX70" s="58">
        <f t="shared" si="245"/>
        <v>0</v>
      </c>
      <c r="BY70" s="58">
        <f t="shared" si="245"/>
        <v>0</v>
      </c>
    </row>
    <row r="71" spans="1:77" s="54" customFormat="1" ht="30.75" customHeight="1" x14ac:dyDescent="0.4">
      <c r="A71" s="53"/>
      <c r="B71" s="449" t="str">
        <f>'ODD 8'!B2:C2</f>
        <v xml:space="preserve">ODD 8  -   Promouvoir une croissance économique soutenue, partagée et durable, le plein emploi productif et un travail décent pour tous </v>
      </c>
      <c r="C71" s="449"/>
      <c r="D71" s="449"/>
      <c r="E71" s="449"/>
      <c r="F71" s="449"/>
      <c r="G71" s="449"/>
      <c r="H71" s="449"/>
      <c r="I71" s="449"/>
      <c r="J71" s="449"/>
      <c r="K71" s="449"/>
      <c r="L71" s="449"/>
      <c r="M71" s="449"/>
      <c r="N71" s="449"/>
      <c r="O71" s="449"/>
      <c r="P71" s="449"/>
      <c r="Q71" s="449"/>
      <c r="R71" s="449"/>
      <c r="S71" s="449"/>
      <c r="T71" s="449"/>
      <c r="U71" s="449"/>
      <c r="V71" s="449"/>
      <c r="W71" s="449"/>
      <c r="X71" s="449"/>
      <c r="Y71" s="449"/>
      <c r="Z71" s="449"/>
      <c r="AA71" s="449"/>
      <c r="AB71" s="44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449"/>
      <c r="BF71" s="449"/>
      <c r="BG71" s="449"/>
      <c r="BH71" s="449"/>
      <c r="BI71" s="449"/>
      <c r="BJ71" s="449"/>
      <c r="BK71" s="449"/>
      <c r="BL71" s="449"/>
      <c r="BM71" s="449"/>
      <c r="BO71" s="54" t="str">
        <f>B71</f>
        <v xml:space="preserve">ODD 8  -   Promouvoir une croissance économique soutenue, partagée et durable, le plein emploi productif et un travail décent pour tous </v>
      </c>
      <c r="BP71" s="54">
        <v>12</v>
      </c>
      <c r="BQ71" s="54">
        <f>BP71-BR71</f>
        <v>0</v>
      </c>
      <c r="BR71" s="55">
        <f>SUM(BR72:BR83)</f>
        <v>12</v>
      </c>
      <c r="BS71" s="55">
        <f t="shared" ref="BS71:BY71" si="246">SUM(BS72:BS83)</f>
        <v>0</v>
      </c>
      <c r="BT71" s="55">
        <f t="shared" si="246"/>
        <v>0</v>
      </c>
      <c r="BU71" s="55">
        <f t="shared" si="246"/>
        <v>0</v>
      </c>
      <c r="BV71" s="55">
        <f t="shared" si="246"/>
        <v>0</v>
      </c>
      <c r="BW71" s="55">
        <f t="shared" si="246"/>
        <v>0</v>
      </c>
      <c r="BX71" s="55">
        <f t="shared" si="246"/>
        <v>0</v>
      </c>
      <c r="BY71" s="55">
        <f t="shared" si="246"/>
        <v>0</v>
      </c>
    </row>
    <row r="72" spans="1:77" s="57" customFormat="1" ht="114" customHeight="1" x14ac:dyDescent="0.35">
      <c r="A72" s="56"/>
      <c r="B72" s="378" t="s">
        <v>117</v>
      </c>
      <c r="C72" s="384" t="s">
        <v>569</v>
      </c>
      <c r="D72" s="189">
        <f>'ODD 8'!D7</f>
        <v>0</v>
      </c>
      <c r="E72" s="268">
        <f>'ODD 8'!E7</f>
        <v>0</v>
      </c>
      <c r="F72" s="283">
        <f>'ODD 8'!F7</f>
        <v>0</v>
      </c>
      <c r="G72" s="190">
        <f>'ODD 8'!G7</f>
        <v>0</v>
      </c>
      <c r="H72" s="304">
        <f>'ODD 8'!H7</f>
        <v>0</v>
      </c>
      <c r="I72" s="191">
        <f>'ODD 8'!I7</f>
        <v>0</v>
      </c>
      <c r="J72" s="157">
        <f>S72</f>
        <v>0</v>
      </c>
      <c r="K72" s="158">
        <f t="shared" ref="K72:K83" si="247">E72*10+F72</f>
        <v>0</v>
      </c>
      <c r="L72" s="158" t="b">
        <f>OR(K72=31)</f>
        <v>0</v>
      </c>
      <c r="M72" s="158" t="b">
        <f>OR(K72=21,K72=32)</f>
        <v>0</v>
      </c>
      <c r="N72" s="158" t="b">
        <f>OR(K72=22,K72=33)</f>
        <v>0</v>
      </c>
      <c r="O72" s="158" t="b">
        <f>OR(K72=11,K72=12)</f>
        <v>0</v>
      </c>
      <c r="P72" s="158" t="b">
        <f>OR(K72=23,K72=34)</f>
        <v>0</v>
      </c>
      <c r="Q72" s="158" t="b">
        <f>OR(K72=13,K72=14,K72=24)</f>
        <v>0</v>
      </c>
      <c r="R72" s="158" t="b">
        <f>OR(K72=1,K72=2,K72=3,K72=4)</f>
        <v>0</v>
      </c>
      <c r="S72" s="159">
        <f t="shared" ref="S72:S83" si="248">IF(COUNTA(E72:F72)&lt;2,"",(IF(L72=TRUE,$L$3,IF(M72=TRUE,$M$3,IF(N72=TRUE,$N$3,IF(O72=TRUE,$O$3,IF(P72=TRUE,$P$3,IF(Q72=TRUE,$Q$3,IF(R72=TRUE,$R$3,0)))))))))</f>
        <v>0</v>
      </c>
      <c r="T72" s="160">
        <f t="shared" ref="T72:T83" si="249">IF(COUNTA(E72:F72)&lt;2,"",(IF(L72=TRUE,6,IF(M72=TRUE,5,IF(N72=TRUE,4,IF(O72=TRUE,3,IF(P72=TRUE,2,IF(Q72=TRUE,1,IF(R72=TRUE,0,0)))))))))</f>
        <v>0</v>
      </c>
      <c r="U72" s="161">
        <f t="shared" ref="U72:U83" si="250">T72*10+H72</f>
        <v>0</v>
      </c>
      <c r="V72" s="158" t="b">
        <f>OR(U72=61,U72=62,U72=63)</f>
        <v>0</v>
      </c>
      <c r="W72" s="158" t="b">
        <f>OR(U72=51,U72=52)</f>
        <v>0</v>
      </c>
      <c r="X72" s="158" t="b">
        <f>OR(U72=31,U72=41,U72=42,U72=53)</f>
        <v>0</v>
      </c>
      <c r="Y72" s="158" t="b">
        <f>OR(U72=21,U72=32)</f>
        <v>0</v>
      </c>
      <c r="Z72" s="158" t="b">
        <f>AND(V72=FALSE,W72=FALSE,X72=FALSE,Y72=FALSE)</f>
        <v>1</v>
      </c>
      <c r="AA72" s="162" t="str">
        <f>IF(COUNTA(E72:F72:H72)&lt;3,"",(IF(V72=TRUE,$V$3,IF(W72=TRUE,$W$3,IF(X72=TRUE,$X$3,IF(Y72=TRUE,$Y$3,"Non"))))))</f>
        <v>Non</v>
      </c>
      <c r="AB72" s="158" t="b">
        <f>OR(U72=61,U72=62,U72=51,U72=52)</f>
        <v>0</v>
      </c>
      <c r="AC72" s="158" t="b">
        <f>OR(U72=41,U72=42)</f>
        <v>0</v>
      </c>
      <c r="AD72" s="158" t="b">
        <f>OR(U72=31,U72=32,U72=63,U72=64,U72=53,U72=54,)</f>
        <v>0</v>
      </c>
      <c r="AE72" s="158" t="b">
        <f>OR(U72=21,U72=22,)</f>
        <v>0</v>
      </c>
      <c r="AF72" s="158" t="b">
        <f>OR(U72=11,U72=12,U72=13,U72=23,)</f>
        <v>0</v>
      </c>
      <c r="AG72" s="162" t="str">
        <f>IF(COUNTA(E72:F72:H72)&lt;3,"",(IF(AB72=TRUE,$AB$3,IF(AC72=TRUE,$AC$3,IF(AD72=TRUE,$AD$3,IF(AE72=TRUE,$AE$3,IF(AF72=TRUE,$AF$3,"Aucune")))))))</f>
        <v>Aucune</v>
      </c>
      <c r="AH72" s="158" t="b">
        <f t="shared" si="35"/>
        <v>0</v>
      </c>
      <c r="AI72" s="158" t="b">
        <f t="shared" si="36"/>
        <v>0</v>
      </c>
      <c r="AJ72" s="158" t="b">
        <f t="shared" si="37"/>
        <v>0</v>
      </c>
      <c r="AK72" s="158" t="b">
        <f t="shared" si="38"/>
        <v>0</v>
      </c>
      <c r="AL72" s="158" t="b">
        <f t="shared" si="39"/>
        <v>0</v>
      </c>
      <c r="AM72" s="158" t="b">
        <f t="shared" si="40"/>
        <v>0</v>
      </c>
      <c r="AN72" s="158" t="b">
        <f t="shared" si="41"/>
        <v>0</v>
      </c>
      <c r="AO72" s="158" t="b">
        <f t="shared" si="42"/>
        <v>0</v>
      </c>
      <c r="AP72" s="158" t="b">
        <f t="shared" si="43"/>
        <v>0</v>
      </c>
      <c r="AQ72" s="158" t="b">
        <f t="shared" si="44"/>
        <v>0</v>
      </c>
      <c r="AR72" s="158" t="b">
        <f t="shared" si="45"/>
        <v>0</v>
      </c>
      <c r="AS72" s="158" t="b">
        <f t="shared" si="46"/>
        <v>0</v>
      </c>
      <c r="AT72" s="158" t="b">
        <f t="shared" si="47"/>
        <v>0</v>
      </c>
      <c r="AU72" s="158" t="b">
        <f t="shared" si="48"/>
        <v>0</v>
      </c>
      <c r="AV72" s="158" t="b">
        <f t="shared" si="49"/>
        <v>0</v>
      </c>
      <c r="AW72" s="158" t="b">
        <f t="shared" si="50"/>
        <v>0</v>
      </c>
      <c r="AX72" s="162" t="str">
        <f>IF(COUNTA(E72:F72:H72)&lt;3,"",(IF(AH72=TRUE,AH$3,IF(AI72=TRUE,AI$3,IF(AJ72=TRUE,AJ$3,IF(AK72=TRUE,AK$3,IF(AL72=TRUE,AL$3,IF(AM72=TRUE,AM$3,IF(AN72=TRUE,AN$3,IF(AO72=TRUE,AO$3,IF(AP72=TRUE,AP$3,IF(AQ72=TRUE,AQ$3,IF(AR72=TRUE,AR$3,IF(AS72=TRUE,AS$3,IF(AT72=TRUE,AT$3,IF(AU72=TRUE,AU$3,IF(AV72=TRUE,AV$3,IF(AW72=TRUE,AW$3,"Aucune"))))))))))))))))))</f>
        <v>Aucune</v>
      </c>
      <c r="AY72" s="158" t="b">
        <f t="shared" ref="AY72:AY83" si="251">OR(U72=61,U72=62,U72=63,U72=51,U72=52,U72=53)</f>
        <v>0</v>
      </c>
      <c r="AZ72" s="158" t="b">
        <f t="shared" ref="AZ72:AZ83" si="252">OR(U72=41,U72=42,U72=43,U72=31,U72=32,U72=33)</f>
        <v>0</v>
      </c>
      <c r="BA72" s="158" t="b">
        <f t="shared" ref="BA72:BA83" si="253">OR(U72=21,U72=22,U72=23,U72=11,U72=12,U72=13)</f>
        <v>0</v>
      </c>
      <c r="BB72" s="162" t="str">
        <f>IF(COUNTA(E72:F72:H72)&lt;3,"",(IF(AY72=TRUE,$AY$3,IF(AZ72=TRUE,$AZ$3,IF(BA72=TRUE,$BA$3,"Aucune action requise")))))</f>
        <v>Aucune action requise</v>
      </c>
      <c r="BC72" s="158" t="b">
        <f t="shared" ref="BC72:BC83" si="254">OR(U72=61,U72=51,U72=41,U72=31,U72=21)</f>
        <v>0</v>
      </c>
      <c r="BD72" s="158" t="b">
        <f t="shared" ref="BD72:BD83" si="255">OR(U72=62,U72=52,U72=42,U72=32,U72=22,U72=63,U72=53)</f>
        <v>0</v>
      </c>
      <c r="BE72" s="158" t="b">
        <f t="shared" ref="BE72:BE83" si="256">OR(U72=43,U72=33,U72=23,U72=34,U72=24)</f>
        <v>0</v>
      </c>
      <c r="BF72" s="158" t="b">
        <f t="shared" ref="BF72:BF83" si="257">OR(U72=64,U72=54,U72=44)</f>
        <v>0</v>
      </c>
      <c r="BG72" s="162" t="str">
        <f>IF(COUNTA(E72:F72:H72)&lt;3,"",(IF(BC72=TRUE,$BC$3,IF(BD72=TRUE,$BD$3,IF(BE72=TRUE,$BE$3,IF(BF72=TRUE,$BF$3,"Aucun"))))))</f>
        <v>Aucun</v>
      </c>
      <c r="BH72" s="322">
        <f t="shared" ref="BH72:BH83" si="258">G72</f>
        <v>0</v>
      </c>
      <c r="BI72" s="322">
        <f>'ODD 8'!AX7</f>
        <v>0</v>
      </c>
      <c r="BJ72" s="313"/>
      <c r="BK72" s="313"/>
      <c r="BL72" s="330">
        <f t="shared" ref="BL72:BL83" si="259">I72</f>
        <v>0</v>
      </c>
      <c r="BM72" s="330">
        <f t="shared" ref="BM72:BM83" si="260">D72</f>
        <v>0</v>
      </c>
      <c r="BR72" s="58">
        <f t="shared" ref="BR72:BR83" si="261">IF(K72=0,1,0)</f>
        <v>1</v>
      </c>
      <c r="BS72" s="58">
        <f t="shared" ref="BS72:BS83" si="262">IF(L72=TRUE,1,0)</f>
        <v>0</v>
      </c>
      <c r="BT72" s="58">
        <f t="shared" ref="BT72:BT83" si="263">IF(M72=TRUE,1,0)</f>
        <v>0</v>
      </c>
      <c r="BU72" s="58">
        <f t="shared" ref="BU72:BU83" si="264">IF(N72=TRUE,1,0)</f>
        <v>0</v>
      </c>
      <c r="BV72" s="58">
        <f t="shared" ref="BV72:BV83" si="265">IF(O72=TRUE,1,0)</f>
        <v>0</v>
      </c>
      <c r="BW72" s="58">
        <f t="shared" ref="BW72:BW83" si="266">IF(P72=TRUE,1,0)</f>
        <v>0</v>
      </c>
      <c r="BX72" s="58">
        <f t="shared" ref="BX72:BX83" si="267">IF(Q72=TRUE,1,0)</f>
        <v>0</v>
      </c>
      <c r="BY72" s="58">
        <f t="shared" ref="BY72:BY83" si="268">IF(R72=TRUE,1,0)</f>
        <v>0</v>
      </c>
    </row>
    <row r="73" spans="1:77" s="57" customFormat="1" ht="114" customHeight="1" x14ac:dyDescent="0.35">
      <c r="A73" s="56"/>
      <c r="B73" s="375" t="s">
        <v>118</v>
      </c>
      <c r="C73" s="388" t="s">
        <v>570</v>
      </c>
      <c r="D73" s="183">
        <f>'ODD 8'!D8</f>
        <v>0</v>
      </c>
      <c r="E73" s="265">
        <f>'ODD 8'!E8</f>
        <v>0</v>
      </c>
      <c r="F73" s="288">
        <f>'ODD 8'!F8</f>
        <v>0</v>
      </c>
      <c r="G73" s="184">
        <f>'ODD 8'!G8</f>
        <v>0</v>
      </c>
      <c r="H73" s="301">
        <f>'ODD 8'!H8</f>
        <v>0</v>
      </c>
      <c r="I73" s="185">
        <f>'ODD 8'!I8</f>
        <v>0</v>
      </c>
      <c r="J73" s="143">
        <f t="shared" ref="J73:J83" si="269">S73</f>
        <v>0</v>
      </c>
      <c r="K73" s="144">
        <f t="shared" si="247"/>
        <v>0</v>
      </c>
      <c r="L73" s="144" t="b">
        <f t="shared" ref="L73:L83" si="270">OR(K73=31)</f>
        <v>0</v>
      </c>
      <c r="M73" s="144" t="b">
        <f t="shared" ref="M73:M83" si="271">OR(K73=21,K73=32)</f>
        <v>0</v>
      </c>
      <c r="N73" s="144" t="b">
        <f t="shared" ref="N73:N83" si="272">OR(K73=22,K73=33)</f>
        <v>0</v>
      </c>
      <c r="O73" s="144" t="b">
        <f t="shared" ref="O73:O83" si="273">OR(K73=11,K73=12)</f>
        <v>0</v>
      </c>
      <c r="P73" s="144" t="b">
        <f t="shared" ref="P73:P83" si="274">OR(K73=23,K73=34)</f>
        <v>0</v>
      </c>
      <c r="Q73" s="144" t="b">
        <f t="shared" ref="Q73:Q83" si="275">OR(K73=13,K73=14,K73=24)</f>
        <v>0</v>
      </c>
      <c r="R73" s="144" t="b">
        <f t="shared" ref="R73:R83" si="276">OR(K73=1,K73=2,K73=3,K73=4)</f>
        <v>0</v>
      </c>
      <c r="S73" s="145">
        <f t="shared" si="248"/>
        <v>0</v>
      </c>
      <c r="T73" s="146">
        <f t="shared" si="249"/>
        <v>0</v>
      </c>
      <c r="U73" s="147">
        <f t="shared" si="250"/>
        <v>0</v>
      </c>
      <c r="V73" s="144" t="b">
        <f t="shared" ref="V73:V83" si="277">OR(U73=61,U73=62,U73=63)</f>
        <v>0</v>
      </c>
      <c r="W73" s="144" t="b">
        <f t="shared" ref="W73:W83" si="278">OR(U73=51,U73=52)</f>
        <v>0</v>
      </c>
      <c r="X73" s="144" t="b">
        <f t="shared" ref="X73:X83" si="279">OR(U73=31,U73=41,U73=42,U73=53)</f>
        <v>0</v>
      </c>
      <c r="Y73" s="144" t="b">
        <f t="shared" ref="Y73:Y83" si="280">OR(U73=21,U73=32)</f>
        <v>0</v>
      </c>
      <c r="Z73" s="144" t="b">
        <f t="shared" ref="Z73:Z83" si="281">AND(V73=FALSE,W73=FALSE,X73=FALSE,Y73=FALSE)</f>
        <v>1</v>
      </c>
      <c r="AA73" s="148" t="str">
        <f>IF(COUNTA(E73:F73:H73)&lt;3,"",(IF(V73=TRUE,$V$3,IF(W73=TRUE,$W$3,IF(X73=TRUE,$X$3,IF(Y73=TRUE,$Y$3,"Non"))))))</f>
        <v>Non</v>
      </c>
      <c r="AB73" s="144" t="b">
        <f t="shared" ref="AB73:AB83" si="282">OR(U73=61,U73=62,U73=51,U73=52)</f>
        <v>0</v>
      </c>
      <c r="AC73" s="144" t="b">
        <f t="shared" ref="AC73:AC83" si="283">OR(U73=41,U73=42)</f>
        <v>0</v>
      </c>
      <c r="AD73" s="144" t="b">
        <f t="shared" ref="AD73:AD83" si="284">OR(U73=31,U73=32,U73=63,U73=64,U73=53,U73=54,)</f>
        <v>0</v>
      </c>
      <c r="AE73" s="144" t="b">
        <f t="shared" ref="AE73:AE83" si="285">OR(U73=21,U73=22,)</f>
        <v>0</v>
      </c>
      <c r="AF73" s="144" t="b">
        <f t="shared" ref="AF73:AF83" si="286">OR(U73=11,U73=12,U73=13,U73=23,)</f>
        <v>0</v>
      </c>
      <c r="AG73" s="148" t="str">
        <f>IF(COUNTA(E73:F73:H73)&lt;3,"",(IF(AB73=TRUE,$AB$3,IF(AC73=TRUE,$AC$3,IF(AD73=TRUE,$AD$3,IF(AE73=TRUE,$AE$3,IF(AF73=TRUE,$AF$3,"Aucune")))))))</f>
        <v>Aucune</v>
      </c>
      <c r="AH73" s="180" t="b">
        <f t="shared" si="35"/>
        <v>0</v>
      </c>
      <c r="AI73" s="180" t="b">
        <f t="shared" si="36"/>
        <v>0</v>
      </c>
      <c r="AJ73" s="180" t="b">
        <f t="shared" si="37"/>
        <v>0</v>
      </c>
      <c r="AK73" s="180" t="b">
        <f t="shared" si="38"/>
        <v>0</v>
      </c>
      <c r="AL73" s="180" t="b">
        <f t="shared" si="39"/>
        <v>0</v>
      </c>
      <c r="AM73" s="180" t="b">
        <f t="shared" si="40"/>
        <v>0</v>
      </c>
      <c r="AN73" s="180" t="b">
        <f t="shared" si="41"/>
        <v>0</v>
      </c>
      <c r="AO73" s="180" t="b">
        <f t="shared" si="42"/>
        <v>0</v>
      </c>
      <c r="AP73" s="180" t="b">
        <f t="shared" si="43"/>
        <v>0</v>
      </c>
      <c r="AQ73" s="180" t="b">
        <f t="shared" si="44"/>
        <v>0</v>
      </c>
      <c r="AR73" s="180" t="b">
        <f t="shared" si="45"/>
        <v>0</v>
      </c>
      <c r="AS73" s="180" t="b">
        <f t="shared" si="46"/>
        <v>0</v>
      </c>
      <c r="AT73" s="180" t="b">
        <f t="shared" si="47"/>
        <v>0</v>
      </c>
      <c r="AU73" s="180" t="b">
        <f t="shared" si="48"/>
        <v>0</v>
      </c>
      <c r="AV73" s="180" t="b">
        <f t="shared" si="49"/>
        <v>0</v>
      </c>
      <c r="AW73" s="180" t="b">
        <f t="shared" si="50"/>
        <v>0</v>
      </c>
      <c r="AX73" s="179" t="str">
        <f>IF(COUNTA(E73:F73:H73)&lt;3,"",(IF(AH73=TRUE,AH$3,IF(AI73=TRUE,AI$3,IF(AJ73=TRUE,AJ$3,IF(AK73=TRUE,AK$3,IF(AL73=TRUE,AL$3,IF(AM73=TRUE,AM$3,IF(AN73=TRUE,AN$3,IF(AO73=TRUE,AO$3,IF(AP73=TRUE,AP$3,IF(AQ73=TRUE,AQ$3,IF(AR73=TRUE,AR$3,IF(AS73=TRUE,AS$3,IF(AT73=TRUE,AT$3,IF(AU73=TRUE,AU$3,IF(AV73=TRUE,AV$3,IF(AW73=TRUE,AW$3,"Aucune"))))))))))))))))))</f>
        <v>Aucune</v>
      </c>
      <c r="AY73" s="144" t="b">
        <f t="shared" si="251"/>
        <v>0</v>
      </c>
      <c r="AZ73" s="144" t="b">
        <f t="shared" si="252"/>
        <v>0</v>
      </c>
      <c r="BA73" s="144" t="b">
        <f t="shared" si="253"/>
        <v>0</v>
      </c>
      <c r="BB73" s="148" t="str">
        <f>IF(COUNTA(E73:F73:H73)&lt;3,"",(IF(AY73=TRUE,$AY$3,IF(AZ73=TRUE,$AZ$3,IF(BA73=TRUE,$BA$3,"Aucune action requise")))))</f>
        <v>Aucune action requise</v>
      </c>
      <c r="BC73" s="144" t="b">
        <f t="shared" si="254"/>
        <v>0</v>
      </c>
      <c r="BD73" s="144" t="b">
        <f t="shared" si="255"/>
        <v>0</v>
      </c>
      <c r="BE73" s="144" t="b">
        <f t="shared" si="256"/>
        <v>0</v>
      </c>
      <c r="BF73" s="144" t="b">
        <f t="shared" si="257"/>
        <v>0</v>
      </c>
      <c r="BG73" s="148" t="str">
        <f>IF(COUNTA(E73:F73:H73)&lt;3,"",(IF(BC73=TRUE,$BC$3,IF(BD73=TRUE,$BD$3,IF(BE73=TRUE,$BE$3,IF(BF73=TRUE,$BF$3,"Aucun"))))))</f>
        <v>Aucun</v>
      </c>
      <c r="BH73" s="319">
        <f t="shared" si="258"/>
        <v>0</v>
      </c>
      <c r="BI73" s="319">
        <f>'ODD 8'!AX8</f>
        <v>0</v>
      </c>
      <c r="BJ73" s="310"/>
      <c r="BK73" s="310"/>
      <c r="BL73" s="334">
        <f t="shared" si="259"/>
        <v>0</v>
      </c>
      <c r="BM73" s="334">
        <f t="shared" si="260"/>
        <v>0</v>
      </c>
      <c r="BR73" s="58">
        <f t="shared" si="261"/>
        <v>1</v>
      </c>
      <c r="BS73" s="58">
        <f t="shared" si="262"/>
        <v>0</v>
      </c>
      <c r="BT73" s="58">
        <f t="shared" si="263"/>
        <v>0</v>
      </c>
      <c r="BU73" s="58">
        <f t="shared" si="264"/>
        <v>0</v>
      </c>
      <c r="BV73" s="58">
        <f t="shared" si="265"/>
        <v>0</v>
      </c>
      <c r="BW73" s="58">
        <f t="shared" si="266"/>
        <v>0</v>
      </c>
      <c r="BX73" s="58">
        <f t="shared" si="267"/>
        <v>0</v>
      </c>
      <c r="BY73" s="58">
        <f t="shared" si="268"/>
        <v>0</v>
      </c>
    </row>
    <row r="74" spans="1:77" s="57" customFormat="1" ht="114" customHeight="1" x14ac:dyDescent="0.35">
      <c r="A74" s="56"/>
      <c r="B74" s="374" t="s">
        <v>119</v>
      </c>
      <c r="C74" s="380" t="s">
        <v>571</v>
      </c>
      <c r="D74" s="176">
        <f>'ODD 8'!D9</f>
        <v>0</v>
      </c>
      <c r="E74" s="264">
        <f>'ODD 8'!E9</f>
        <v>0</v>
      </c>
      <c r="F74" s="282">
        <f>'ODD 8'!F9</f>
        <v>0</v>
      </c>
      <c r="G74" s="177">
        <f>'ODD 8'!G9</f>
        <v>0</v>
      </c>
      <c r="H74" s="300">
        <f>'ODD 8'!H9</f>
        <v>0</v>
      </c>
      <c r="I74" s="178">
        <f>'ODD 8'!I9</f>
        <v>0</v>
      </c>
      <c r="J74" s="136">
        <f t="shared" si="269"/>
        <v>0</v>
      </c>
      <c r="K74" s="137">
        <f t="shared" si="247"/>
        <v>0</v>
      </c>
      <c r="L74" s="137" t="b">
        <f t="shared" si="270"/>
        <v>0</v>
      </c>
      <c r="M74" s="137" t="b">
        <f t="shared" si="271"/>
        <v>0</v>
      </c>
      <c r="N74" s="137" t="b">
        <f t="shared" si="272"/>
        <v>0</v>
      </c>
      <c r="O74" s="137" t="b">
        <f t="shared" si="273"/>
        <v>0</v>
      </c>
      <c r="P74" s="137" t="b">
        <f t="shared" si="274"/>
        <v>0</v>
      </c>
      <c r="Q74" s="137" t="b">
        <f t="shared" si="275"/>
        <v>0</v>
      </c>
      <c r="R74" s="137" t="b">
        <f t="shared" si="276"/>
        <v>0</v>
      </c>
      <c r="S74" s="138">
        <f t="shared" si="248"/>
        <v>0</v>
      </c>
      <c r="T74" s="139">
        <f t="shared" si="249"/>
        <v>0</v>
      </c>
      <c r="U74" s="140">
        <f t="shared" si="250"/>
        <v>0</v>
      </c>
      <c r="V74" s="137" t="b">
        <f t="shared" si="277"/>
        <v>0</v>
      </c>
      <c r="W74" s="137" t="b">
        <f t="shared" si="278"/>
        <v>0</v>
      </c>
      <c r="X74" s="137" t="b">
        <f t="shared" si="279"/>
        <v>0</v>
      </c>
      <c r="Y74" s="137" t="b">
        <f t="shared" si="280"/>
        <v>0</v>
      </c>
      <c r="Z74" s="137" t="b">
        <f t="shared" si="281"/>
        <v>1</v>
      </c>
      <c r="AA74" s="141" t="str">
        <f>IF(COUNTA(E74:F74:H74)&lt;3,"",(IF(V74=TRUE,$V$3,IF(W74=TRUE,$W$3,IF(X74=TRUE,$X$3,IF(Y74=TRUE,$Y$3,"Non"))))))</f>
        <v>Non</v>
      </c>
      <c r="AB74" s="137" t="b">
        <f t="shared" si="282"/>
        <v>0</v>
      </c>
      <c r="AC74" s="137" t="b">
        <f t="shared" si="283"/>
        <v>0</v>
      </c>
      <c r="AD74" s="137" t="b">
        <f t="shared" si="284"/>
        <v>0</v>
      </c>
      <c r="AE74" s="137" t="b">
        <f t="shared" si="285"/>
        <v>0</v>
      </c>
      <c r="AF74" s="137" t="b">
        <f t="shared" si="286"/>
        <v>0</v>
      </c>
      <c r="AG74" s="141" t="str">
        <f>IF(COUNTA(E74:F74:H74)&lt;3,"",(IF(AB74=TRUE,$AB$3,IF(AC74=TRUE,$AC$3,IF(AD74=TRUE,$AD$3,IF(AE74=TRUE,$AE$3,IF(AF74=TRUE,$AF$3,"Aucune")))))))</f>
        <v>Aucune</v>
      </c>
      <c r="AH74" s="180" t="b">
        <f t="shared" ref="AH74:AH137" si="287">OR($U74=61,$U74=62)</f>
        <v>0</v>
      </c>
      <c r="AI74" s="180" t="b">
        <f t="shared" ref="AI74:AI137" si="288">OR($U74=63)</f>
        <v>0</v>
      </c>
      <c r="AJ74" s="180" t="b">
        <f t="shared" ref="AJ74:AJ137" si="289">OR($U74=64)</f>
        <v>0</v>
      </c>
      <c r="AK74" s="180" t="b">
        <f t="shared" ref="AK74:AK137" si="290">OR($U74=51,$U74=52)</f>
        <v>0</v>
      </c>
      <c r="AL74" s="180" t="b">
        <f t="shared" ref="AL74:AL137" si="291">OR($U74=53)</f>
        <v>0</v>
      </c>
      <c r="AM74" s="180" t="b">
        <f t="shared" ref="AM74:AM137" si="292">OR($U74=54)</f>
        <v>0</v>
      </c>
      <c r="AN74" s="180" t="b">
        <f t="shared" ref="AN74:AN137" si="293">OR($U74=41)</f>
        <v>0</v>
      </c>
      <c r="AO74" s="180" t="b">
        <f t="shared" ref="AO74:AO137" si="294">OR($U74=42,$U74=43)</f>
        <v>0</v>
      </c>
      <c r="AP74" s="180" t="b">
        <f t="shared" ref="AP74:AP137" si="295">OR($U74=44)</f>
        <v>0</v>
      </c>
      <c r="AQ74" s="180" t="b">
        <f t="shared" ref="AQ74:AQ137" si="296">OR($U74=31)</f>
        <v>0</v>
      </c>
      <c r="AR74" s="180" t="b">
        <f t="shared" ref="AR74:AR137" si="297">OR($U74=32,$U74=33)</f>
        <v>0</v>
      </c>
      <c r="AS74" s="180" t="b">
        <f t="shared" ref="AS74:AS137" si="298">OR($U74=34)</f>
        <v>0</v>
      </c>
      <c r="AT74" s="180" t="b">
        <f t="shared" ref="AT74:AT137" si="299">OR($U74=22,$U74=23)</f>
        <v>0</v>
      </c>
      <c r="AU74" s="180" t="b">
        <f t="shared" ref="AU74:AU137" si="300">OR($U74=24)</f>
        <v>0</v>
      </c>
      <c r="AV74" s="180" t="b">
        <f t="shared" ref="AV74:AV137" si="301">OR($U74=12,$U74=13)</f>
        <v>0</v>
      </c>
      <c r="AW74" s="180" t="b">
        <f t="shared" ref="AW74:AW137" si="302">OR($U74=14)</f>
        <v>0</v>
      </c>
      <c r="AX74" s="179" t="str">
        <f>IF(COUNTA(E74:F74:H74)&lt;3,"",(IF(AH74=TRUE,AH$3,IF(AI74=TRUE,AI$3,IF(AJ74=TRUE,AJ$3,IF(AK74=TRUE,AK$3,IF(AL74=TRUE,AL$3,IF(AM74=TRUE,AM$3,IF(AN74=TRUE,AN$3,IF(AO74=TRUE,AO$3,IF(AP74=TRUE,AP$3,IF(AQ74=TRUE,AQ$3,IF(AR74=TRUE,AR$3,IF(AS74=TRUE,AS$3,IF(AT74=TRUE,AT$3,IF(AU74=TRUE,AU$3,IF(AV74=TRUE,AV$3,IF(AW74=TRUE,AW$3,"Aucune"))))))))))))))))))</f>
        <v>Aucune</v>
      </c>
      <c r="AY74" s="137" t="b">
        <f t="shared" si="251"/>
        <v>0</v>
      </c>
      <c r="AZ74" s="137" t="b">
        <f t="shared" si="252"/>
        <v>0</v>
      </c>
      <c r="BA74" s="137" t="b">
        <f t="shared" si="253"/>
        <v>0</v>
      </c>
      <c r="BB74" s="141" t="str">
        <f>IF(COUNTA(E74:F74:H74)&lt;3,"",(IF(AY74=TRUE,$AY$3,IF(AZ74=TRUE,$AZ$3,IF(BA74=TRUE,$BA$3,"Aucune action requise")))))</f>
        <v>Aucune action requise</v>
      </c>
      <c r="BC74" s="137" t="b">
        <f t="shared" si="254"/>
        <v>0</v>
      </c>
      <c r="BD74" s="137" t="b">
        <f t="shared" si="255"/>
        <v>0</v>
      </c>
      <c r="BE74" s="137" t="b">
        <f t="shared" si="256"/>
        <v>0</v>
      </c>
      <c r="BF74" s="137" t="b">
        <f t="shared" si="257"/>
        <v>0</v>
      </c>
      <c r="BG74" s="141" t="str">
        <f>IF(COUNTA(E74:F74:H74)&lt;3,"",(IF(BC74=TRUE,$BC$3,IF(BD74=TRUE,$BD$3,IF(BE74=TRUE,$BE$3,IF(BF74=TRUE,$BF$3,"Aucun"))))))</f>
        <v>Aucun</v>
      </c>
      <c r="BH74" s="318">
        <f t="shared" si="258"/>
        <v>0</v>
      </c>
      <c r="BI74" s="318">
        <f>'ODD 8'!AX9</f>
        <v>0</v>
      </c>
      <c r="BJ74" s="309"/>
      <c r="BK74" s="309"/>
      <c r="BL74" s="327">
        <f t="shared" si="259"/>
        <v>0</v>
      </c>
      <c r="BM74" s="327">
        <f t="shared" si="260"/>
        <v>0</v>
      </c>
      <c r="BR74" s="58">
        <f t="shared" si="261"/>
        <v>1</v>
      </c>
      <c r="BS74" s="58">
        <f t="shared" si="262"/>
        <v>0</v>
      </c>
      <c r="BT74" s="58">
        <f t="shared" si="263"/>
        <v>0</v>
      </c>
      <c r="BU74" s="58">
        <f t="shared" si="264"/>
        <v>0</v>
      </c>
      <c r="BV74" s="58">
        <f t="shared" si="265"/>
        <v>0</v>
      </c>
      <c r="BW74" s="58">
        <f t="shared" si="266"/>
        <v>0</v>
      </c>
      <c r="BX74" s="58">
        <f t="shared" si="267"/>
        <v>0</v>
      </c>
      <c r="BY74" s="58">
        <f t="shared" si="268"/>
        <v>0</v>
      </c>
    </row>
    <row r="75" spans="1:77" s="57" customFormat="1" ht="114" customHeight="1" x14ac:dyDescent="0.35">
      <c r="A75" s="56"/>
      <c r="B75" s="378" t="s">
        <v>120</v>
      </c>
      <c r="C75" s="384" t="s">
        <v>572</v>
      </c>
      <c r="D75" s="189">
        <f>'ODD 8'!D10</f>
        <v>0</v>
      </c>
      <c r="E75" s="268">
        <f>'ODD 8'!E10</f>
        <v>0</v>
      </c>
      <c r="F75" s="283">
        <f>'ODD 8'!F10</f>
        <v>0</v>
      </c>
      <c r="G75" s="190">
        <f>'ODD 8'!G10</f>
        <v>0</v>
      </c>
      <c r="H75" s="304">
        <f>'ODD 8'!H10</f>
        <v>0</v>
      </c>
      <c r="I75" s="191">
        <f>'ODD 8'!I10</f>
        <v>0</v>
      </c>
      <c r="J75" s="157">
        <f t="shared" si="269"/>
        <v>0</v>
      </c>
      <c r="K75" s="158">
        <f t="shared" si="247"/>
        <v>0</v>
      </c>
      <c r="L75" s="158" t="b">
        <f t="shared" si="270"/>
        <v>0</v>
      </c>
      <c r="M75" s="158" t="b">
        <f t="shared" si="271"/>
        <v>0</v>
      </c>
      <c r="N75" s="158" t="b">
        <f t="shared" si="272"/>
        <v>0</v>
      </c>
      <c r="O75" s="158" t="b">
        <f t="shared" si="273"/>
        <v>0</v>
      </c>
      <c r="P75" s="158" t="b">
        <f t="shared" si="274"/>
        <v>0</v>
      </c>
      <c r="Q75" s="158" t="b">
        <f t="shared" si="275"/>
        <v>0</v>
      </c>
      <c r="R75" s="158" t="b">
        <f t="shared" si="276"/>
        <v>0</v>
      </c>
      <c r="S75" s="159">
        <f t="shared" si="248"/>
        <v>0</v>
      </c>
      <c r="T75" s="160">
        <f t="shared" si="249"/>
        <v>0</v>
      </c>
      <c r="U75" s="161">
        <f t="shared" si="250"/>
        <v>0</v>
      </c>
      <c r="V75" s="158" t="b">
        <f t="shared" si="277"/>
        <v>0</v>
      </c>
      <c r="W75" s="158" t="b">
        <f t="shared" si="278"/>
        <v>0</v>
      </c>
      <c r="X75" s="158" t="b">
        <f t="shared" si="279"/>
        <v>0</v>
      </c>
      <c r="Y75" s="158" t="b">
        <f t="shared" si="280"/>
        <v>0</v>
      </c>
      <c r="Z75" s="158" t="b">
        <f t="shared" si="281"/>
        <v>1</v>
      </c>
      <c r="AA75" s="162" t="str">
        <f>IF(COUNTA(E75:F75:H75)&lt;3,"",(IF(V75=TRUE,$V$3,IF(W75=TRUE,$W$3,IF(X75=TRUE,$X$3,IF(Y75=TRUE,$Y$3,"Non"))))))</f>
        <v>Non</v>
      </c>
      <c r="AB75" s="158" t="b">
        <f t="shared" si="282"/>
        <v>0</v>
      </c>
      <c r="AC75" s="158" t="b">
        <f t="shared" si="283"/>
        <v>0</v>
      </c>
      <c r="AD75" s="158" t="b">
        <f t="shared" si="284"/>
        <v>0</v>
      </c>
      <c r="AE75" s="158" t="b">
        <f t="shared" si="285"/>
        <v>0</v>
      </c>
      <c r="AF75" s="158" t="b">
        <f t="shared" si="286"/>
        <v>0</v>
      </c>
      <c r="AG75" s="162" t="str">
        <f>IF(COUNTA(E75:F75:H75)&lt;3,"",(IF(AB75=TRUE,$AB$3,IF(AC75=TRUE,$AC$3,IF(AD75=TRUE,$AD$3,IF(AE75=TRUE,$AE$3,IF(AF75=TRUE,$AF$3,"Aucune")))))))</f>
        <v>Aucune</v>
      </c>
      <c r="AH75" s="158" t="b">
        <f t="shared" si="287"/>
        <v>0</v>
      </c>
      <c r="AI75" s="158" t="b">
        <f t="shared" si="288"/>
        <v>0</v>
      </c>
      <c r="AJ75" s="158" t="b">
        <f t="shared" si="289"/>
        <v>0</v>
      </c>
      <c r="AK75" s="158" t="b">
        <f t="shared" si="290"/>
        <v>0</v>
      </c>
      <c r="AL75" s="158" t="b">
        <f t="shared" si="291"/>
        <v>0</v>
      </c>
      <c r="AM75" s="158" t="b">
        <f t="shared" si="292"/>
        <v>0</v>
      </c>
      <c r="AN75" s="158" t="b">
        <f t="shared" si="293"/>
        <v>0</v>
      </c>
      <c r="AO75" s="158" t="b">
        <f t="shared" si="294"/>
        <v>0</v>
      </c>
      <c r="AP75" s="158" t="b">
        <f t="shared" si="295"/>
        <v>0</v>
      </c>
      <c r="AQ75" s="158" t="b">
        <f t="shared" si="296"/>
        <v>0</v>
      </c>
      <c r="AR75" s="158" t="b">
        <f t="shared" si="297"/>
        <v>0</v>
      </c>
      <c r="AS75" s="158" t="b">
        <f t="shared" si="298"/>
        <v>0</v>
      </c>
      <c r="AT75" s="158" t="b">
        <f t="shared" si="299"/>
        <v>0</v>
      </c>
      <c r="AU75" s="158" t="b">
        <f t="shared" si="300"/>
        <v>0</v>
      </c>
      <c r="AV75" s="158" t="b">
        <f t="shared" si="301"/>
        <v>0</v>
      </c>
      <c r="AW75" s="158" t="b">
        <f t="shared" si="302"/>
        <v>0</v>
      </c>
      <c r="AX75" s="162" t="str">
        <f>IF(COUNTA(E75:F75:H75)&lt;3,"",(IF(AH75=TRUE,AH$3,IF(AI75=TRUE,AI$3,IF(AJ75=TRUE,AJ$3,IF(AK75=TRUE,AK$3,IF(AL75=TRUE,AL$3,IF(AM75=TRUE,AM$3,IF(AN75=TRUE,AN$3,IF(AO75=TRUE,AO$3,IF(AP75=TRUE,AP$3,IF(AQ75=TRUE,AQ$3,IF(AR75=TRUE,AR$3,IF(AS75=TRUE,AS$3,IF(AT75=TRUE,AT$3,IF(AU75=TRUE,AU$3,IF(AV75=TRUE,AV$3,IF(AW75=TRUE,AW$3,"Aucune"))))))))))))))))))</f>
        <v>Aucune</v>
      </c>
      <c r="AY75" s="158" t="b">
        <f t="shared" si="251"/>
        <v>0</v>
      </c>
      <c r="AZ75" s="158" t="b">
        <f t="shared" si="252"/>
        <v>0</v>
      </c>
      <c r="BA75" s="158" t="b">
        <f t="shared" si="253"/>
        <v>0</v>
      </c>
      <c r="BB75" s="162" t="str">
        <f>IF(COUNTA(E75:F75:H75)&lt;3,"",(IF(AY75=TRUE,$AY$3,IF(AZ75=TRUE,$AZ$3,IF(BA75=TRUE,$BA$3,"Aucune action requise")))))</f>
        <v>Aucune action requise</v>
      </c>
      <c r="BC75" s="158" t="b">
        <f t="shared" si="254"/>
        <v>0</v>
      </c>
      <c r="BD75" s="158" t="b">
        <f t="shared" si="255"/>
        <v>0</v>
      </c>
      <c r="BE75" s="158" t="b">
        <f t="shared" si="256"/>
        <v>0</v>
      </c>
      <c r="BF75" s="158" t="b">
        <f t="shared" si="257"/>
        <v>0</v>
      </c>
      <c r="BG75" s="162" t="str">
        <f>IF(COUNTA(E75:F75:H75)&lt;3,"",(IF(BC75=TRUE,$BC$3,IF(BD75=TRUE,$BD$3,IF(BE75=TRUE,$BE$3,IF(BF75=TRUE,$BF$3,"Aucun"))))))</f>
        <v>Aucun</v>
      </c>
      <c r="BH75" s="322">
        <f t="shared" si="258"/>
        <v>0</v>
      </c>
      <c r="BI75" s="322">
        <f>'ODD 8'!AX10</f>
        <v>0</v>
      </c>
      <c r="BJ75" s="313"/>
      <c r="BK75" s="313"/>
      <c r="BL75" s="330">
        <f t="shared" si="259"/>
        <v>0</v>
      </c>
      <c r="BM75" s="330">
        <f t="shared" si="260"/>
        <v>0</v>
      </c>
      <c r="BR75" s="58">
        <f t="shared" si="261"/>
        <v>1</v>
      </c>
      <c r="BS75" s="58">
        <f t="shared" si="262"/>
        <v>0</v>
      </c>
      <c r="BT75" s="58">
        <f t="shared" si="263"/>
        <v>0</v>
      </c>
      <c r="BU75" s="58">
        <f t="shared" si="264"/>
        <v>0</v>
      </c>
      <c r="BV75" s="58">
        <f t="shared" si="265"/>
        <v>0</v>
      </c>
      <c r="BW75" s="58">
        <f t="shared" si="266"/>
        <v>0</v>
      </c>
      <c r="BX75" s="58">
        <f t="shared" si="267"/>
        <v>0</v>
      </c>
      <c r="BY75" s="58">
        <f t="shared" si="268"/>
        <v>0</v>
      </c>
    </row>
    <row r="76" spans="1:77" s="57" customFormat="1" ht="114" customHeight="1" x14ac:dyDescent="0.35">
      <c r="A76" s="56"/>
      <c r="B76" s="374" t="s">
        <v>121</v>
      </c>
      <c r="C76" s="380" t="s">
        <v>377</v>
      </c>
      <c r="D76" s="176">
        <f>'ODD 8'!D11</f>
        <v>0</v>
      </c>
      <c r="E76" s="264">
        <f>'ODD 8'!E11</f>
        <v>0</v>
      </c>
      <c r="F76" s="282">
        <f>'ODD 8'!F11</f>
        <v>0</v>
      </c>
      <c r="G76" s="177">
        <f>'ODD 8'!G11</f>
        <v>0</v>
      </c>
      <c r="H76" s="300">
        <f>'ODD 8'!H11</f>
        <v>0</v>
      </c>
      <c r="I76" s="178">
        <f>'ODD 8'!I11</f>
        <v>0</v>
      </c>
      <c r="J76" s="136">
        <f t="shared" si="269"/>
        <v>0</v>
      </c>
      <c r="K76" s="137">
        <f t="shared" si="247"/>
        <v>0</v>
      </c>
      <c r="L76" s="137" t="b">
        <f t="shared" si="270"/>
        <v>0</v>
      </c>
      <c r="M76" s="137" t="b">
        <f t="shared" si="271"/>
        <v>0</v>
      </c>
      <c r="N76" s="137" t="b">
        <f t="shared" si="272"/>
        <v>0</v>
      </c>
      <c r="O76" s="137" t="b">
        <f t="shared" si="273"/>
        <v>0</v>
      </c>
      <c r="P76" s="137" t="b">
        <f t="shared" si="274"/>
        <v>0</v>
      </c>
      <c r="Q76" s="137" t="b">
        <f t="shared" si="275"/>
        <v>0</v>
      </c>
      <c r="R76" s="137" t="b">
        <f t="shared" si="276"/>
        <v>0</v>
      </c>
      <c r="S76" s="138">
        <f t="shared" si="248"/>
        <v>0</v>
      </c>
      <c r="T76" s="139">
        <f t="shared" si="249"/>
        <v>0</v>
      </c>
      <c r="U76" s="140">
        <f t="shared" si="250"/>
        <v>0</v>
      </c>
      <c r="V76" s="137" t="b">
        <f t="shared" si="277"/>
        <v>0</v>
      </c>
      <c r="W76" s="137" t="b">
        <f t="shared" si="278"/>
        <v>0</v>
      </c>
      <c r="X76" s="137" t="b">
        <f t="shared" si="279"/>
        <v>0</v>
      </c>
      <c r="Y76" s="137" t="b">
        <f t="shared" si="280"/>
        <v>0</v>
      </c>
      <c r="Z76" s="137" t="b">
        <f t="shared" si="281"/>
        <v>1</v>
      </c>
      <c r="AA76" s="141" t="str">
        <f>IF(COUNTA(E76:F76:H76)&lt;3,"",(IF(V76=TRUE,$V$3,IF(W76=TRUE,$W$3,IF(X76=TRUE,$X$3,IF(Y76=TRUE,$Y$3,"Non"))))))</f>
        <v>Non</v>
      </c>
      <c r="AB76" s="137" t="b">
        <f t="shared" si="282"/>
        <v>0</v>
      </c>
      <c r="AC76" s="137" t="b">
        <f t="shared" si="283"/>
        <v>0</v>
      </c>
      <c r="AD76" s="137" t="b">
        <f t="shared" si="284"/>
        <v>0</v>
      </c>
      <c r="AE76" s="137" t="b">
        <f t="shared" si="285"/>
        <v>0</v>
      </c>
      <c r="AF76" s="137" t="b">
        <f t="shared" si="286"/>
        <v>0</v>
      </c>
      <c r="AG76" s="141" t="str">
        <f>IF(COUNTA(E76:F76:H76)&lt;3,"",(IF(AB76=TRUE,$AB$3,IF(AC76=TRUE,$AC$3,IF(AD76=TRUE,$AD$3,IF(AE76=TRUE,$AE$3,IF(AF76=TRUE,$AF$3,"Aucune")))))))</f>
        <v>Aucune</v>
      </c>
      <c r="AH76" s="180" t="b">
        <f t="shared" si="287"/>
        <v>0</v>
      </c>
      <c r="AI76" s="180" t="b">
        <f t="shared" si="288"/>
        <v>0</v>
      </c>
      <c r="AJ76" s="180" t="b">
        <f t="shared" si="289"/>
        <v>0</v>
      </c>
      <c r="AK76" s="180" t="b">
        <f t="shared" si="290"/>
        <v>0</v>
      </c>
      <c r="AL76" s="180" t="b">
        <f t="shared" si="291"/>
        <v>0</v>
      </c>
      <c r="AM76" s="180" t="b">
        <f t="shared" si="292"/>
        <v>0</v>
      </c>
      <c r="AN76" s="180" t="b">
        <f t="shared" si="293"/>
        <v>0</v>
      </c>
      <c r="AO76" s="180" t="b">
        <f t="shared" si="294"/>
        <v>0</v>
      </c>
      <c r="AP76" s="180" t="b">
        <f t="shared" si="295"/>
        <v>0</v>
      </c>
      <c r="AQ76" s="180" t="b">
        <f t="shared" si="296"/>
        <v>0</v>
      </c>
      <c r="AR76" s="180" t="b">
        <f t="shared" si="297"/>
        <v>0</v>
      </c>
      <c r="AS76" s="180" t="b">
        <f t="shared" si="298"/>
        <v>0</v>
      </c>
      <c r="AT76" s="180" t="b">
        <f t="shared" si="299"/>
        <v>0</v>
      </c>
      <c r="AU76" s="180" t="b">
        <f t="shared" si="300"/>
        <v>0</v>
      </c>
      <c r="AV76" s="180" t="b">
        <f t="shared" si="301"/>
        <v>0</v>
      </c>
      <c r="AW76" s="180" t="b">
        <f t="shared" si="302"/>
        <v>0</v>
      </c>
      <c r="AX76" s="179" t="str">
        <f>IF(COUNTA(E76:F76:H76)&lt;3,"",(IF(AH76=TRUE,AH$3,IF(AI76=TRUE,AI$3,IF(AJ76=TRUE,AJ$3,IF(AK76=TRUE,AK$3,IF(AL76=TRUE,AL$3,IF(AM76=TRUE,AM$3,IF(AN76=TRUE,AN$3,IF(AO76=TRUE,AO$3,IF(AP76=TRUE,AP$3,IF(AQ76=TRUE,AQ$3,IF(AR76=TRUE,AR$3,IF(AS76=TRUE,AS$3,IF(AT76=TRUE,AT$3,IF(AU76=TRUE,AU$3,IF(AV76=TRUE,AV$3,IF(AW76=TRUE,AW$3,"Aucune"))))))))))))))))))</f>
        <v>Aucune</v>
      </c>
      <c r="AY76" s="137" t="b">
        <f t="shared" si="251"/>
        <v>0</v>
      </c>
      <c r="AZ76" s="137" t="b">
        <f t="shared" si="252"/>
        <v>0</v>
      </c>
      <c r="BA76" s="137" t="b">
        <f t="shared" si="253"/>
        <v>0</v>
      </c>
      <c r="BB76" s="141" t="str">
        <f>IF(COUNTA(E76:F76:H76)&lt;3,"",(IF(AY76=TRUE,$AY$3,IF(AZ76=TRUE,$AZ$3,IF(BA76=TRUE,$BA$3,"Aucune action requise")))))</f>
        <v>Aucune action requise</v>
      </c>
      <c r="BC76" s="137" t="b">
        <f t="shared" si="254"/>
        <v>0</v>
      </c>
      <c r="BD76" s="137" t="b">
        <f t="shared" si="255"/>
        <v>0</v>
      </c>
      <c r="BE76" s="137" t="b">
        <f t="shared" si="256"/>
        <v>0</v>
      </c>
      <c r="BF76" s="137" t="b">
        <f t="shared" si="257"/>
        <v>0</v>
      </c>
      <c r="BG76" s="141" t="str">
        <f>IF(COUNTA(E76:F76:H76)&lt;3,"",(IF(BC76=TRUE,$BC$3,IF(BD76=TRUE,$BD$3,IF(BE76=TRUE,$BE$3,IF(BF76=TRUE,$BF$3,"Aucun"))))))</f>
        <v>Aucun</v>
      </c>
      <c r="BH76" s="318">
        <f t="shared" si="258"/>
        <v>0</v>
      </c>
      <c r="BI76" s="318">
        <f>'ODD 8'!AX11</f>
        <v>0</v>
      </c>
      <c r="BJ76" s="309"/>
      <c r="BK76" s="309"/>
      <c r="BL76" s="327">
        <f t="shared" si="259"/>
        <v>0</v>
      </c>
      <c r="BM76" s="327">
        <f t="shared" si="260"/>
        <v>0</v>
      </c>
      <c r="BR76" s="58">
        <f t="shared" si="261"/>
        <v>1</v>
      </c>
      <c r="BS76" s="58">
        <f t="shared" si="262"/>
        <v>0</v>
      </c>
      <c r="BT76" s="58">
        <f t="shared" si="263"/>
        <v>0</v>
      </c>
      <c r="BU76" s="58">
        <f t="shared" si="264"/>
        <v>0</v>
      </c>
      <c r="BV76" s="58">
        <f t="shared" si="265"/>
        <v>0</v>
      </c>
      <c r="BW76" s="58">
        <f t="shared" si="266"/>
        <v>0</v>
      </c>
      <c r="BX76" s="58">
        <f t="shared" si="267"/>
        <v>0</v>
      </c>
      <c r="BY76" s="58">
        <f t="shared" si="268"/>
        <v>0</v>
      </c>
    </row>
    <row r="77" spans="1:77" s="57" customFormat="1" ht="114" customHeight="1" x14ac:dyDescent="0.35">
      <c r="A77" s="56"/>
      <c r="B77" s="374" t="s">
        <v>122</v>
      </c>
      <c r="C77" s="380" t="s">
        <v>573</v>
      </c>
      <c r="D77" s="176">
        <f>'ODD 8'!D12</f>
        <v>0</v>
      </c>
      <c r="E77" s="264">
        <f>'ODD 8'!E12</f>
        <v>0</v>
      </c>
      <c r="F77" s="282">
        <f>'ODD 8'!F12</f>
        <v>0</v>
      </c>
      <c r="G77" s="177">
        <f>'ODD 8'!G12</f>
        <v>0</v>
      </c>
      <c r="H77" s="300">
        <f>'ODD 8'!H12</f>
        <v>0</v>
      </c>
      <c r="I77" s="178">
        <f>'ODD 8'!I12</f>
        <v>0</v>
      </c>
      <c r="J77" s="136">
        <f t="shared" si="269"/>
        <v>0</v>
      </c>
      <c r="K77" s="137">
        <f t="shared" si="247"/>
        <v>0</v>
      </c>
      <c r="L77" s="137" t="b">
        <f t="shared" si="270"/>
        <v>0</v>
      </c>
      <c r="M77" s="137" t="b">
        <f t="shared" si="271"/>
        <v>0</v>
      </c>
      <c r="N77" s="137" t="b">
        <f t="shared" si="272"/>
        <v>0</v>
      </c>
      <c r="O77" s="137" t="b">
        <f t="shared" si="273"/>
        <v>0</v>
      </c>
      <c r="P77" s="137" t="b">
        <f t="shared" si="274"/>
        <v>0</v>
      </c>
      <c r="Q77" s="137" t="b">
        <f t="shared" si="275"/>
        <v>0</v>
      </c>
      <c r="R77" s="137" t="b">
        <f t="shared" si="276"/>
        <v>0</v>
      </c>
      <c r="S77" s="138">
        <f t="shared" si="248"/>
        <v>0</v>
      </c>
      <c r="T77" s="139">
        <f t="shared" si="249"/>
        <v>0</v>
      </c>
      <c r="U77" s="140">
        <f t="shared" si="250"/>
        <v>0</v>
      </c>
      <c r="V77" s="137" t="b">
        <f t="shared" si="277"/>
        <v>0</v>
      </c>
      <c r="W77" s="137" t="b">
        <f t="shared" si="278"/>
        <v>0</v>
      </c>
      <c r="X77" s="137" t="b">
        <f t="shared" si="279"/>
        <v>0</v>
      </c>
      <c r="Y77" s="137" t="b">
        <f t="shared" si="280"/>
        <v>0</v>
      </c>
      <c r="Z77" s="137" t="b">
        <f t="shared" si="281"/>
        <v>1</v>
      </c>
      <c r="AA77" s="141" t="str">
        <f>IF(COUNTA(E77:F77:H77)&lt;3,"",(IF(V77=TRUE,$V$3,IF(W77=TRUE,$W$3,IF(X77=TRUE,$X$3,IF(Y77=TRUE,$Y$3,"Non"))))))</f>
        <v>Non</v>
      </c>
      <c r="AB77" s="137" t="b">
        <f t="shared" si="282"/>
        <v>0</v>
      </c>
      <c r="AC77" s="137" t="b">
        <f t="shared" si="283"/>
        <v>0</v>
      </c>
      <c r="AD77" s="137" t="b">
        <f t="shared" si="284"/>
        <v>0</v>
      </c>
      <c r="AE77" s="137" t="b">
        <f t="shared" si="285"/>
        <v>0</v>
      </c>
      <c r="AF77" s="137" t="b">
        <f t="shared" si="286"/>
        <v>0</v>
      </c>
      <c r="AG77" s="141" t="str">
        <f>IF(COUNTA(E77:F77:H77)&lt;3,"",(IF(AB77=TRUE,$AB$3,IF(AC77=TRUE,$AC$3,IF(AD77=TRUE,$AD$3,IF(AE77=TRUE,$AE$3,IF(AF77=TRUE,$AF$3,"Aucune")))))))</f>
        <v>Aucune</v>
      </c>
      <c r="AH77" s="180" t="b">
        <f t="shared" si="287"/>
        <v>0</v>
      </c>
      <c r="AI77" s="180" t="b">
        <f t="shared" si="288"/>
        <v>0</v>
      </c>
      <c r="AJ77" s="180" t="b">
        <f t="shared" si="289"/>
        <v>0</v>
      </c>
      <c r="AK77" s="180" t="b">
        <f t="shared" si="290"/>
        <v>0</v>
      </c>
      <c r="AL77" s="180" t="b">
        <f t="shared" si="291"/>
        <v>0</v>
      </c>
      <c r="AM77" s="180" t="b">
        <f t="shared" si="292"/>
        <v>0</v>
      </c>
      <c r="AN77" s="180" t="b">
        <f t="shared" si="293"/>
        <v>0</v>
      </c>
      <c r="AO77" s="180" t="b">
        <f t="shared" si="294"/>
        <v>0</v>
      </c>
      <c r="AP77" s="180" t="b">
        <f t="shared" si="295"/>
        <v>0</v>
      </c>
      <c r="AQ77" s="180" t="b">
        <f t="shared" si="296"/>
        <v>0</v>
      </c>
      <c r="AR77" s="180" t="b">
        <f t="shared" si="297"/>
        <v>0</v>
      </c>
      <c r="AS77" s="180" t="b">
        <f t="shared" si="298"/>
        <v>0</v>
      </c>
      <c r="AT77" s="180" t="b">
        <f t="shared" si="299"/>
        <v>0</v>
      </c>
      <c r="AU77" s="180" t="b">
        <f t="shared" si="300"/>
        <v>0</v>
      </c>
      <c r="AV77" s="180" t="b">
        <f t="shared" si="301"/>
        <v>0</v>
      </c>
      <c r="AW77" s="180" t="b">
        <f t="shared" si="302"/>
        <v>0</v>
      </c>
      <c r="AX77" s="179" t="str">
        <f>IF(COUNTA(E77:F77:H77)&lt;3,"",(IF(AH77=TRUE,AH$3,IF(AI77=TRUE,AI$3,IF(AJ77=TRUE,AJ$3,IF(AK77=TRUE,AK$3,IF(AL77=TRUE,AL$3,IF(AM77=TRUE,AM$3,IF(AN77=TRUE,AN$3,IF(AO77=TRUE,AO$3,IF(AP77=TRUE,AP$3,IF(AQ77=TRUE,AQ$3,IF(AR77=TRUE,AR$3,IF(AS77=TRUE,AS$3,IF(AT77=TRUE,AT$3,IF(AU77=TRUE,AU$3,IF(AV77=TRUE,AV$3,IF(AW77=TRUE,AW$3,"Aucune"))))))))))))))))))</f>
        <v>Aucune</v>
      </c>
      <c r="AY77" s="137" t="b">
        <f t="shared" si="251"/>
        <v>0</v>
      </c>
      <c r="AZ77" s="137" t="b">
        <f t="shared" si="252"/>
        <v>0</v>
      </c>
      <c r="BA77" s="137" t="b">
        <f t="shared" si="253"/>
        <v>0</v>
      </c>
      <c r="BB77" s="141" t="str">
        <f>IF(COUNTA(E77:F77:H77)&lt;3,"",(IF(AY77=TRUE,$AY$3,IF(AZ77=TRUE,$AZ$3,IF(BA77=TRUE,$BA$3,"Aucune action requise")))))</f>
        <v>Aucune action requise</v>
      </c>
      <c r="BC77" s="137" t="b">
        <f t="shared" si="254"/>
        <v>0</v>
      </c>
      <c r="BD77" s="137" t="b">
        <f t="shared" si="255"/>
        <v>0</v>
      </c>
      <c r="BE77" s="137" t="b">
        <f t="shared" si="256"/>
        <v>0</v>
      </c>
      <c r="BF77" s="137" t="b">
        <f t="shared" si="257"/>
        <v>0</v>
      </c>
      <c r="BG77" s="141" t="str">
        <f>IF(COUNTA(E77:F77:H77)&lt;3,"",(IF(BC77=TRUE,$BC$3,IF(BD77=TRUE,$BD$3,IF(BE77=TRUE,$BE$3,IF(BF77=TRUE,$BF$3,"Aucun"))))))</f>
        <v>Aucun</v>
      </c>
      <c r="BH77" s="318">
        <f t="shared" si="258"/>
        <v>0</v>
      </c>
      <c r="BI77" s="318">
        <f>'ODD 8'!AX12</f>
        <v>0</v>
      </c>
      <c r="BJ77" s="309"/>
      <c r="BK77" s="309"/>
      <c r="BL77" s="327">
        <f t="shared" si="259"/>
        <v>0</v>
      </c>
      <c r="BM77" s="327">
        <f t="shared" si="260"/>
        <v>0</v>
      </c>
      <c r="BR77" s="58">
        <f t="shared" si="261"/>
        <v>1</v>
      </c>
      <c r="BS77" s="58">
        <f t="shared" si="262"/>
        <v>0</v>
      </c>
      <c r="BT77" s="58">
        <f t="shared" si="263"/>
        <v>0</v>
      </c>
      <c r="BU77" s="58">
        <f t="shared" si="264"/>
        <v>0</v>
      </c>
      <c r="BV77" s="58">
        <f t="shared" si="265"/>
        <v>0</v>
      </c>
      <c r="BW77" s="58">
        <f t="shared" si="266"/>
        <v>0</v>
      </c>
      <c r="BX77" s="58">
        <f t="shared" si="267"/>
        <v>0</v>
      </c>
      <c r="BY77" s="58">
        <f t="shared" si="268"/>
        <v>0</v>
      </c>
    </row>
    <row r="78" spans="1:77" s="57" customFormat="1" ht="114" customHeight="1" x14ac:dyDescent="0.35">
      <c r="A78" s="56"/>
      <c r="B78" s="374" t="s">
        <v>123</v>
      </c>
      <c r="C78" s="380" t="s">
        <v>574</v>
      </c>
      <c r="D78" s="176">
        <f>'ODD 8'!D13</f>
        <v>0</v>
      </c>
      <c r="E78" s="264">
        <f>'ODD 8'!E13</f>
        <v>0</v>
      </c>
      <c r="F78" s="282">
        <f>'ODD 8'!F13</f>
        <v>0</v>
      </c>
      <c r="G78" s="177">
        <f>'ODD 8'!G13</f>
        <v>0</v>
      </c>
      <c r="H78" s="300">
        <f>'ODD 8'!H13</f>
        <v>0</v>
      </c>
      <c r="I78" s="178">
        <f>'ODD 8'!I13</f>
        <v>0</v>
      </c>
      <c r="J78" s="136">
        <f t="shared" si="269"/>
        <v>0</v>
      </c>
      <c r="K78" s="137">
        <f t="shared" si="247"/>
        <v>0</v>
      </c>
      <c r="L78" s="137" t="b">
        <f t="shared" si="270"/>
        <v>0</v>
      </c>
      <c r="M78" s="137" t="b">
        <f t="shared" si="271"/>
        <v>0</v>
      </c>
      <c r="N78" s="137" t="b">
        <f t="shared" si="272"/>
        <v>0</v>
      </c>
      <c r="O78" s="137" t="b">
        <f t="shared" si="273"/>
        <v>0</v>
      </c>
      <c r="P78" s="137" t="b">
        <f t="shared" si="274"/>
        <v>0</v>
      </c>
      <c r="Q78" s="137" t="b">
        <f t="shared" si="275"/>
        <v>0</v>
      </c>
      <c r="R78" s="137" t="b">
        <f t="shared" si="276"/>
        <v>0</v>
      </c>
      <c r="S78" s="138">
        <f t="shared" si="248"/>
        <v>0</v>
      </c>
      <c r="T78" s="139">
        <f t="shared" si="249"/>
        <v>0</v>
      </c>
      <c r="U78" s="140">
        <f t="shared" si="250"/>
        <v>0</v>
      </c>
      <c r="V78" s="137" t="b">
        <f t="shared" si="277"/>
        <v>0</v>
      </c>
      <c r="W78" s="137" t="b">
        <f t="shared" si="278"/>
        <v>0</v>
      </c>
      <c r="X78" s="137" t="b">
        <f t="shared" si="279"/>
        <v>0</v>
      </c>
      <c r="Y78" s="137" t="b">
        <f t="shared" si="280"/>
        <v>0</v>
      </c>
      <c r="Z78" s="137" t="b">
        <f t="shared" si="281"/>
        <v>1</v>
      </c>
      <c r="AA78" s="141" t="str">
        <f>IF(COUNTA(E78:F78:H78)&lt;3,"",(IF(V78=TRUE,$V$3,IF(W78=TRUE,$W$3,IF(X78=TRUE,$X$3,IF(Y78=TRUE,$Y$3,"Non"))))))</f>
        <v>Non</v>
      </c>
      <c r="AB78" s="137" t="b">
        <f t="shared" si="282"/>
        <v>0</v>
      </c>
      <c r="AC78" s="137" t="b">
        <f t="shared" si="283"/>
        <v>0</v>
      </c>
      <c r="AD78" s="137" t="b">
        <f t="shared" si="284"/>
        <v>0</v>
      </c>
      <c r="AE78" s="137" t="b">
        <f t="shared" si="285"/>
        <v>0</v>
      </c>
      <c r="AF78" s="137" t="b">
        <f t="shared" si="286"/>
        <v>0</v>
      </c>
      <c r="AG78" s="141" t="str">
        <f>IF(COUNTA(E78:F78:H78)&lt;3,"",(IF(AB78=TRUE,$AB$3,IF(AC78=TRUE,$AC$3,IF(AD78=TRUE,$AD$3,IF(AE78=TRUE,$AE$3,IF(AF78=TRUE,$AF$3,"Aucune")))))))</f>
        <v>Aucune</v>
      </c>
      <c r="AH78" s="180" t="b">
        <f t="shared" si="287"/>
        <v>0</v>
      </c>
      <c r="AI78" s="180" t="b">
        <f t="shared" si="288"/>
        <v>0</v>
      </c>
      <c r="AJ78" s="180" t="b">
        <f t="shared" si="289"/>
        <v>0</v>
      </c>
      <c r="AK78" s="180" t="b">
        <f t="shared" si="290"/>
        <v>0</v>
      </c>
      <c r="AL78" s="180" t="b">
        <f t="shared" si="291"/>
        <v>0</v>
      </c>
      <c r="AM78" s="180" t="b">
        <f t="shared" si="292"/>
        <v>0</v>
      </c>
      <c r="AN78" s="180" t="b">
        <f t="shared" si="293"/>
        <v>0</v>
      </c>
      <c r="AO78" s="180" t="b">
        <f t="shared" si="294"/>
        <v>0</v>
      </c>
      <c r="AP78" s="180" t="b">
        <f t="shared" si="295"/>
        <v>0</v>
      </c>
      <c r="AQ78" s="180" t="b">
        <f t="shared" si="296"/>
        <v>0</v>
      </c>
      <c r="AR78" s="180" t="b">
        <f t="shared" si="297"/>
        <v>0</v>
      </c>
      <c r="AS78" s="180" t="b">
        <f t="shared" si="298"/>
        <v>0</v>
      </c>
      <c r="AT78" s="180" t="b">
        <f t="shared" si="299"/>
        <v>0</v>
      </c>
      <c r="AU78" s="180" t="b">
        <f t="shared" si="300"/>
        <v>0</v>
      </c>
      <c r="AV78" s="180" t="b">
        <f t="shared" si="301"/>
        <v>0</v>
      </c>
      <c r="AW78" s="180" t="b">
        <f t="shared" si="302"/>
        <v>0</v>
      </c>
      <c r="AX78" s="179" t="str">
        <f>IF(COUNTA(E78:F78:H78)&lt;3,"",(IF(AH78=TRUE,AH$3,IF(AI78=TRUE,AI$3,IF(AJ78=TRUE,AJ$3,IF(AK78=TRUE,AK$3,IF(AL78=TRUE,AL$3,IF(AM78=TRUE,AM$3,IF(AN78=TRUE,AN$3,IF(AO78=TRUE,AO$3,IF(AP78=TRUE,AP$3,IF(AQ78=TRUE,AQ$3,IF(AR78=TRUE,AR$3,IF(AS78=TRUE,AS$3,IF(AT78=TRUE,AT$3,IF(AU78=TRUE,AU$3,IF(AV78=TRUE,AV$3,IF(AW78=TRUE,AW$3,"Aucune"))))))))))))))))))</f>
        <v>Aucune</v>
      </c>
      <c r="AY78" s="137" t="b">
        <f t="shared" si="251"/>
        <v>0</v>
      </c>
      <c r="AZ78" s="137" t="b">
        <f t="shared" si="252"/>
        <v>0</v>
      </c>
      <c r="BA78" s="137" t="b">
        <f t="shared" si="253"/>
        <v>0</v>
      </c>
      <c r="BB78" s="141" t="str">
        <f>IF(COUNTA(E78:F78:H78)&lt;3,"",(IF(AY78=TRUE,$AY$3,IF(AZ78=TRUE,$AZ$3,IF(BA78=TRUE,$BA$3,"Aucune action requise")))))</f>
        <v>Aucune action requise</v>
      </c>
      <c r="BC78" s="137" t="b">
        <f t="shared" si="254"/>
        <v>0</v>
      </c>
      <c r="BD78" s="137" t="b">
        <f t="shared" si="255"/>
        <v>0</v>
      </c>
      <c r="BE78" s="137" t="b">
        <f t="shared" si="256"/>
        <v>0</v>
      </c>
      <c r="BF78" s="137" t="b">
        <f t="shared" si="257"/>
        <v>0</v>
      </c>
      <c r="BG78" s="141" t="str">
        <f>IF(COUNTA(E78:F78:H78)&lt;3,"",(IF(BC78=TRUE,$BC$3,IF(BD78=TRUE,$BD$3,IF(BE78=TRUE,$BE$3,IF(BF78=TRUE,$BF$3,"Aucun"))))))</f>
        <v>Aucun</v>
      </c>
      <c r="BH78" s="318">
        <f t="shared" si="258"/>
        <v>0</v>
      </c>
      <c r="BI78" s="318">
        <f>'ODD 8'!AX13</f>
        <v>0</v>
      </c>
      <c r="BJ78" s="309"/>
      <c r="BK78" s="309"/>
      <c r="BL78" s="327">
        <f t="shared" si="259"/>
        <v>0</v>
      </c>
      <c r="BM78" s="327">
        <f t="shared" si="260"/>
        <v>0</v>
      </c>
      <c r="BR78" s="58">
        <f t="shared" si="261"/>
        <v>1</v>
      </c>
      <c r="BS78" s="58">
        <f t="shared" si="262"/>
        <v>0</v>
      </c>
      <c r="BT78" s="58">
        <f t="shared" si="263"/>
        <v>0</v>
      </c>
      <c r="BU78" s="58">
        <f t="shared" si="264"/>
        <v>0</v>
      </c>
      <c r="BV78" s="58">
        <f t="shared" si="265"/>
        <v>0</v>
      </c>
      <c r="BW78" s="58">
        <f t="shared" si="266"/>
        <v>0</v>
      </c>
      <c r="BX78" s="58">
        <f t="shared" si="267"/>
        <v>0</v>
      </c>
      <c r="BY78" s="58">
        <f t="shared" si="268"/>
        <v>0</v>
      </c>
    </row>
    <row r="79" spans="1:77" s="57" customFormat="1" ht="114" customHeight="1" x14ac:dyDescent="0.35">
      <c r="A79" s="56"/>
      <c r="B79" s="374" t="s">
        <v>124</v>
      </c>
      <c r="C79" s="380" t="s">
        <v>379</v>
      </c>
      <c r="D79" s="176">
        <f>'ODD 8'!D14</f>
        <v>0</v>
      </c>
      <c r="E79" s="264">
        <f>'ODD 8'!E14</f>
        <v>0</v>
      </c>
      <c r="F79" s="282">
        <f>'ODD 8'!F14</f>
        <v>0</v>
      </c>
      <c r="G79" s="177">
        <f>'ODD 8'!G14</f>
        <v>0</v>
      </c>
      <c r="H79" s="300">
        <f>'ODD 8'!H14</f>
        <v>0</v>
      </c>
      <c r="I79" s="178">
        <f>'ODD 8'!I14</f>
        <v>0</v>
      </c>
      <c r="J79" s="136">
        <f t="shared" si="269"/>
        <v>0</v>
      </c>
      <c r="K79" s="137">
        <f t="shared" si="247"/>
        <v>0</v>
      </c>
      <c r="L79" s="137" t="b">
        <f t="shared" si="270"/>
        <v>0</v>
      </c>
      <c r="M79" s="137" t="b">
        <f t="shared" si="271"/>
        <v>0</v>
      </c>
      <c r="N79" s="137" t="b">
        <f t="shared" si="272"/>
        <v>0</v>
      </c>
      <c r="O79" s="137" t="b">
        <f t="shared" si="273"/>
        <v>0</v>
      </c>
      <c r="P79" s="137" t="b">
        <f t="shared" si="274"/>
        <v>0</v>
      </c>
      <c r="Q79" s="137" t="b">
        <f t="shared" si="275"/>
        <v>0</v>
      </c>
      <c r="R79" s="137" t="b">
        <f t="shared" si="276"/>
        <v>0</v>
      </c>
      <c r="S79" s="138">
        <f t="shared" si="248"/>
        <v>0</v>
      </c>
      <c r="T79" s="139">
        <f t="shared" si="249"/>
        <v>0</v>
      </c>
      <c r="U79" s="140">
        <f t="shared" si="250"/>
        <v>0</v>
      </c>
      <c r="V79" s="137" t="b">
        <f t="shared" si="277"/>
        <v>0</v>
      </c>
      <c r="W79" s="137" t="b">
        <f t="shared" si="278"/>
        <v>0</v>
      </c>
      <c r="X79" s="137" t="b">
        <f t="shared" si="279"/>
        <v>0</v>
      </c>
      <c r="Y79" s="137" t="b">
        <f t="shared" si="280"/>
        <v>0</v>
      </c>
      <c r="Z79" s="137" t="b">
        <f t="shared" si="281"/>
        <v>1</v>
      </c>
      <c r="AA79" s="141" t="str">
        <f>IF(COUNTA(E79:F79:H79)&lt;3,"",(IF(V79=TRUE,$V$3,IF(W79=TRUE,$W$3,IF(X79=TRUE,$X$3,IF(Y79=TRUE,$Y$3,"Non"))))))</f>
        <v>Non</v>
      </c>
      <c r="AB79" s="137" t="b">
        <f t="shared" si="282"/>
        <v>0</v>
      </c>
      <c r="AC79" s="137" t="b">
        <f t="shared" si="283"/>
        <v>0</v>
      </c>
      <c r="AD79" s="137" t="b">
        <f t="shared" si="284"/>
        <v>0</v>
      </c>
      <c r="AE79" s="137" t="b">
        <f t="shared" si="285"/>
        <v>0</v>
      </c>
      <c r="AF79" s="137" t="b">
        <f t="shared" si="286"/>
        <v>0</v>
      </c>
      <c r="AG79" s="141" t="str">
        <f>IF(COUNTA(E79:F79:H79)&lt;3,"",(IF(AB79=TRUE,$AB$3,IF(AC79=TRUE,$AC$3,IF(AD79=TRUE,$AD$3,IF(AE79=TRUE,$AE$3,IF(AF79=TRUE,$AF$3,"Aucune")))))))</f>
        <v>Aucune</v>
      </c>
      <c r="AH79" s="180" t="b">
        <f t="shared" si="287"/>
        <v>0</v>
      </c>
      <c r="AI79" s="180" t="b">
        <f t="shared" si="288"/>
        <v>0</v>
      </c>
      <c r="AJ79" s="180" t="b">
        <f t="shared" si="289"/>
        <v>0</v>
      </c>
      <c r="AK79" s="180" t="b">
        <f t="shared" si="290"/>
        <v>0</v>
      </c>
      <c r="AL79" s="180" t="b">
        <f t="shared" si="291"/>
        <v>0</v>
      </c>
      <c r="AM79" s="180" t="b">
        <f t="shared" si="292"/>
        <v>0</v>
      </c>
      <c r="AN79" s="180" t="b">
        <f t="shared" si="293"/>
        <v>0</v>
      </c>
      <c r="AO79" s="180" t="b">
        <f t="shared" si="294"/>
        <v>0</v>
      </c>
      <c r="AP79" s="180" t="b">
        <f t="shared" si="295"/>
        <v>0</v>
      </c>
      <c r="AQ79" s="180" t="b">
        <f t="shared" si="296"/>
        <v>0</v>
      </c>
      <c r="AR79" s="180" t="b">
        <f t="shared" si="297"/>
        <v>0</v>
      </c>
      <c r="AS79" s="180" t="b">
        <f t="shared" si="298"/>
        <v>0</v>
      </c>
      <c r="AT79" s="180" t="b">
        <f t="shared" si="299"/>
        <v>0</v>
      </c>
      <c r="AU79" s="180" t="b">
        <f t="shared" si="300"/>
        <v>0</v>
      </c>
      <c r="AV79" s="180" t="b">
        <f t="shared" si="301"/>
        <v>0</v>
      </c>
      <c r="AW79" s="180" t="b">
        <f t="shared" si="302"/>
        <v>0</v>
      </c>
      <c r="AX79" s="179" t="str">
        <f>IF(COUNTA(E79:F79:H79)&lt;3,"",(IF(AH79=TRUE,AH$3,IF(AI79=TRUE,AI$3,IF(AJ79=TRUE,AJ$3,IF(AK79=TRUE,AK$3,IF(AL79=TRUE,AL$3,IF(AM79=TRUE,AM$3,IF(AN79=TRUE,AN$3,IF(AO79=TRUE,AO$3,IF(AP79=TRUE,AP$3,IF(AQ79=TRUE,AQ$3,IF(AR79=TRUE,AR$3,IF(AS79=TRUE,AS$3,IF(AT79=TRUE,AT$3,IF(AU79=TRUE,AU$3,IF(AV79=TRUE,AV$3,IF(AW79=TRUE,AW$3,"Aucune"))))))))))))))))))</f>
        <v>Aucune</v>
      </c>
      <c r="AY79" s="137" t="b">
        <f t="shared" si="251"/>
        <v>0</v>
      </c>
      <c r="AZ79" s="137" t="b">
        <f t="shared" si="252"/>
        <v>0</v>
      </c>
      <c r="BA79" s="137" t="b">
        <f t="shared" si="253"/>
        <v>0</v>
      </c>
      <c r="BB79" s="141" t="str">
        <f>IF(COUNTA(E79:F79:H79)&lt;3,"",(IF(AY79=TRUE,$AY$3,IF(AZ79=TRUE,$AZ$3,IF(BA79=TRUE,$BA$3,"Aucune action requise")))))</f>
        <v>Aucune action requise</v>
      </c>
      <c r="BC79" s="137" t="b">
        <f t="shared" si="254"/>
        <v>0</v>
      </c>
      <c r="BD79" s="137" t="b">
        <f t="shared" si="255"/>
        <v>0</v>
      </c>
      <c r="BE79" s="137" t="b">
        <f t="shared" si="256"/>
        <v>0</v>
      </c>
      <c r="BF79" s="137" t="b">
        <f t="shared" si="257"/>
        <v>0</v>
      </c>
      <c r="BG79" s="141" t="str">
        <f>IF(COUNTA(E79:F79:H79)&lt;3,"",(IF(BC79=TRUE,$BC$3,IF(BD79=TRUE,$BD$3,IF(BE79=TRUE,$BE$3,IF(BF79=TRUE,$BF$3,"Aucun"))))))</f>
        <v>Aucun</v>
      </c>
      <c r="BH79" s="318">
        <f t="shared" si="258"/>
        <v>0</v>
      </c>
      <c r="BI79" s="318">
        <f>'ODD 8'!AX14</f>
        <v>0</v>
      </c>
      <c r="BJ79" s="309"/>
      <c r="BK79" s="309"/>
      <c r="BL79" s="327">
        <f t="shared" si="259"/>
        <v>0</v>
      </c>
      <c r="BM79" s="327">
        <f t="shared" si="260"/>
        <v>0</v>
      </c>
      <c r="BR79" s="58">
        <f t="shared" si="261"/>
        <v>1</v>
      </c>
      <c r="BS79" s="58">
        <f t="shared" si="262"/>
        <v>0</v>
      </c>
      <c r="BT79" s="58">
        <f t="shared" si="263"/>
        <v>0</v>
      </c>
      <c r="BU79" s="58">
        <f t="shared" si="264"/>
        <v>0</v>
      </c>
      <c r="BV79" s="58">
        <f t="shared" si="265"/>
        <v>0</v>
      </c>
      <c r="BW79" s="58">
        <f t="shared" si="266"/>
        <v>0</v>
      </c>
      <c r="BX79" s="58">
        <f t="shared" si="267"/>
        <v>0</v>
      </c>
      <c r="BY79" s="58">
        <f t="shared" si="268"/>
        <v>0</v>
      </c>
    </row>
    <row r="80" spans="1:77" ht="114" customHeight="1" x14ac:dyDescent="0.35">
      <c r="B80" s="374" t="s">
        <v>125</v>
      </c>
      <c r="C80" s="380" t="s">
        <v>575</v>
      </c>
      <c r="D80" s="176">
        <f>'ODD 8'!D15</f>
        <v>0</v>
      </c>
      <c r="E80" s="264">
        <f>'ODD 8'!E15</f>
        <v>0</v>
      </c>
      <c r="F80" s="282">
        <f>'ODD 8'!F15</f>
        <v>0</v>
      </c>
      <c r="G80" s="177">
        <f>'ODD 8'!G15</f>
        <v>0</v>
      </c>
      <c r="H80" s="300">
        <f>'ODD 8'!H15</f>
        <v>0</v>
      </c>
      <c r="I80" s="178">
        <f>'ODD 8'!I15</f>
        <v>0</v>
      </c>
      <c r="J80" s="136">
        <f t="shared" si="269"/>
        <v>0</v>
      </c>
      <c r="K80" s="137">
        <f t="shared" si="247"/>
        <v>0</v>
      </c>
      <c r="L80" s="137" t="b">
        <f t="shared" si="270"/>
        <v>0</v>
      </c>
      <c r="M80" s="137" t="b">
        <f t="shared" si="271"/>
        <v>0</v>
      </c>
      <c r="N80" s="137" t="b">
        <f t="shared" si="272"/>
        <v>0</v>
      </c>
      <c r="O80" s="137" t="b">
        <f t="shared" si="273"/>
        <v>0</v>
      </c>
      <c r="P80" s="137" t="b">
        <f t="shared" si="274"/>
        <v>0</v>
      </c>
      <c r="Q80" s="137" t="b">
        <f t="shared" si="275"/>
        <v>0</v>
      </c>
      <c r="R80" s="137" t="b">
        <f t="shared" si="276"/>
        <v>0</v>
      </c>
      <c r="S80" s="138">
        <f t="shared" si="248"/>
        <v>0</v>
      </c>
      <c r="T80" s="139">
        <f t="shared" si="249"/>
        <v>0</v>
      </c>
      <c r="U80" s="140">
        <f t="shared" si="250"/>
        <v>0</v>
      </c>
      <c r="V80" s="137" t="b">
        <f t="shared" si="277"/>
        <v>0</v>
      </c>
      <c r="W80" s="137" t="b">
        <f t="shared" si="278"/>
        <v>0</v>
      </c>
      <c r="X80" s="137" t="b">
        <f t="shared" si="279"/>
        <v>0</v>
      </c>
      <c r="Y80" s="137" t="b">
        <f t="shared" si="280"/>
        <v>0</v>
      </c>
      <c r="Z80" s="137" t="b">
        <f t="shared" si="281"/>
        <v>1</v>
      </c>
      <c r="AA80" s="141" t="str">
        <f>IF(COUNTA(E80:F80:H80)&lt;3,"",(IF(V80=TRUE,$V$3,IF(W80=TRUE,$W$3,IF(X80=TRUE,$X$3,IF(Y80=TRUE,$Y$3,"Non"))))))</f>
        <v>Non</v>
      </c>
      <c r="AB80" s="137" t="b">
        <f t="shared" si="282"/>
        <v>0</v>
      </c>
      <c r="AC80" s="137" t="b">
        <f t="shared" si="283"/>
        <v>0</v>
      </c>
      <c r="AD80" s="137" t="b">
        <f t="shared" si="284"/>
        <v>0</v>
      </c>
      <c r="AE80" s="137" t="b">
        <f t="shared" si="285"/>
        <v>0</v>
      </c>
      <c r="AF80" s="137" t="b">
        <f t="shared" si="286"/>
        <v>0</v>
      </c>
      <c r="AG80" s="141" t="str">
        <f>IF(COUNTA(E80:F80:H80)&lt;3,"",(IF(AB80=TRUE,$AB$3,IF(AC80=TRUE,$AC$3,IF(AD80=TRUE,$AD$3,IF(AE80=TRUE,$AE$3,IF(AF80=TRUE,$AF$3,"Aucune")))))))</f>
        <v>Aucune</v>
      </c>
      <c r="AH80" s="180" t="b">
        <f t="shared" si="287"/>
        <v>0</v>
      </c>
      <c r="AI80" s="180" t="b">
        <f t="shared" si="288"/>
        <v>0</v>
      </c>
      <c r="AJ80" s="180" t="b">
        <f t="shared" si="289"/>
        <v>0</v>
      </c>
      <c r="AK80" s="180" t="b">
        <f t="shared" si="290"/>
        <v>0</v>
      </c>
      <c r="AL80" s="180" t="b">
        <f t="shared" si="291"/>
        <v>0</v>
      </c>
      <c r="AM80" s="180" t="b">
        <f t="shared" si="292"/>
        <v>0</v>
      </c>
      <c r="AN80" s="180" t="b">
        <f t="shared" si="293"/>
        <v>0</v>
      </c>
      <c r="AO80" s="180" t="b">
        <f t="shared" si="294"/>
        <v>0</v>
      </c>
      <c r="AP80" s="180" t="b">
        <f t="shared" si="295"/>
        <v>0</v>
      </c>
      <c r="AQ80" s="180" t="b">
        <f t="shared" si="296"/>
        <v>0</v>
      </c>
      <c r="AR80" s="180" t="b">
        <f t="shared" si="297"/>
        <v>0</v>
      </c>
      <c r="AS80" s="180" t="b">
        <f t="shared" si="298"/>
        <v>0</v>
      </c>
      <c r="AT80" s="180" t="b">
        <f t="shared" si="299"/>
        <v>0</v>
      </c>
      <c r="AU80" s="180" t="b">
        <f t="shared" si="300"/>
        <v>0</v>
      </c>
      <c r="AV80" s="180" t="b">
        <f t="shared" si="301"/>
        <v>0</v>
      </c>
      <c r="AW80" s="180" t="b">
        <f t="shared" si="302"/>
        <v>0</v>
      </c>
      <c r="AX80" s="179" t="str">
        <f>IF(COUNTA(E80:F80:H80)&lt;3,"",(IF(AH80=TRUE,AH$3,IF(AI80=TRUE,AI$3,IF(AJ80=TRUE,AJ$3,IF(AK80=TRUE,AK$3,IF(AL80=TRUE,AL$3,IF(AM80=TRUE,AM$3,IF(AN80=TRUE,AN$3,IF(AO80=TRUE,AO$3,IF(AP80=TRUE,AP$3,IF(AQ80=TRUE,AQ$3,IF(AR80=TRUE,AR$3,IF(AS80=TRUE,AS$3,IF(AT80=TRUE,AT$3,IF(AU80=TRUE,AU$3,IF(AV80=TRUE,AV$3,IF(AW80=TRUE,AW$3,"Aucune"))))))))))))))))))</f>
        <v>Aucune</v>
      </c>
      <c r="AY80" s="137" t="b">
        <f t="shared" si="251"/>
        <v>0</v>
      </c>
      <c r="AZ80" s="137" t="b">
        <f t="shared" si="252"/>
        <v>0</v>
      </c>
      <c r="BA80" s="137" t="b">
        <f t="shared" si="253"/>
        <v>0</v>
      </c>
      <c r="BB80" s="141" t="str">
        <f>IF(COUNTA(E80:F80:H80)&lt;3,"",(IF(AY80=TRUE,$AY$3,IF(AZ80=TRUE,$AZ$3,IF(BA80=TRUE,$BA$3,"Aucune action requise")))))</f>
        <v>Aucune action requise</v>
      </c>
      <c r="BC80" s="137" t="b">
        <f t="shared" si="254"/>
        <v>0</v>
      </c>
      <c r="BD80" s="137" t="b">
        <f t="shared" si="255"/>
        <v>0</v>
      </c>
      <c r="BE80" s="137" t="b">
        <f t="shared" si="256"/>
        <v>0</v>
      </c>
      <c r="BF80" s="137" t="b">
        <f t="shared" si="257"/>
        <v>0</v>
      </c>
      <c r="BG80" s="141" t="str">
        <f>IF(COUNTA(E80:F80:H80)&lt;3,"",(IF(BC80=TRUE,$BC$3,IF(BD80=TRUE,$BD$3,IF(BE80=TRUE,$BE$3,IF(BF80=TRUE,$BF$3,"Aucun"))))))</f>
        <v>Aucun</v>
      </c>
      <c r="BH80" s="318">
        <f t="shared" si="258"/>
        <v>0</v>
      </c>
      <c r="BI80" s="318">
        <f>'ODD 8'!AX15</f>
        <v>0</v>
      </c>
      <c r="BJ80" s="309"/>
      <c r="BK80" s="309"/>
      <c r="BL80" s="327">
        <f t="shared" si="259"/>
        <v>0</v>
      </c>
      <c r="BM80" s="327">
        <f t="shared" si="260"/>
        <v>0</v>
      </c>
      <c r="BR80" s="58">
        <f t="shared" si="261"/>
        <v>1</v>
      </c>
      <c r="BS80" s="58">
        <f t="shared" si="262"/>
        <v>0</v>
      </c>
      <c r="BT80" s="58">
        <f t="shared" si="263"/>
        <v>0</v>
      </c>
      <c r="BU80" s="58">
        <f t="shared" si="264"/>
        <v>0</v>
      </c>
      <c r="BV80" s="58">
        <f t="shared" si="265"/>
        <v>0</v>
      </c>
      <c r="BW80" s="58">
        <f t="shared" si="266"/>
        <v>0</v>
      </c>
      <c r="BX80" s="58">
        <f t="shared" si="267"/>
        <v>0</v>
      </c>
      <c r="BY80" s="58">
        <f t="shared" si="268"/>
        <v>0</v>
      </c>
    </row>
    <row r="81" spans="1:77" ht="114" customHeight="1" thickBot="1" x14ac:dyDescent="0.4">
      <c r="B81" s="379" t="s">
        <v>126</v>
      </c>
      <c r="C81" s="385" t="s">
        <v>576</v>
      </c>
      <c r="D81" s="242">
        <f>'ODD 8'!D16</f>
        <v>0</v>
      </c>
      <c r="E81" s="269">
        <f>'ODD 8'!E16</f>
        <v>0</v>
      </c>
      <c r="F81" s="286">
        <f>'ODD 8'!F16</f>
        <v>0</v>
      </c>
      <c r="G81" s="243">
        <f>'ODD 8'!G16</f>
        <v>0</v>
      </c>
      <c r="H81" s="305">
        <f>'ODD 8'!H16</f>
        <v>0</v>
      </c>
      <c r="I81" s="244">
        <f>'ODD 8'!I16</f>
        <v>0</v>
      </c>
      <c r="J81" s="207">
        <f t="shared" si="269"/>
        <v>0</v>
      </c>
      <c r="K81" s="208">
        <f t="shared" si="247"/>
        <v>0</v>
      </c>
      <c r="L81" s="208" t="b">
        <f t="shared" si="270"/>
        <v>0</v>
      </c>
      <c r="M81" s="208" t="b">
        <f t="shared" si="271"/>
        <v>0</v>
      </c>
      <c r="N81" s="208" t="b">
        <f t="shared" si="272"/>
        <v>0</v>
      </c>
      <c r="O81" s="208" t="b">
        <f t="shared" si="273"/>
        <v>0</v>
      </c>
      <c r="P81" s="208" t="b">
        <f t="shared" si="274"/>
        <v>0</v>
      </c>
      <c r="Q81" s="208" t="b">
        <f t="shared" si="275"/>
        <v>0</v>
      </c>
      <c r="R81" s="208" t="b">
        <f t="shared" si="276"/>
        <v>0</v>
      </c>
      <c r="S81" s="209">
        <f t="shared" si="248"/>
        <v>0</v>
      </c>
      <c r="T81" s="210">
        <f t="shared" si="249"/>
        <v>0</v>
      </c>
      <c r="U81" s="211">
        <f t="shared" si="250"/>
        <v>0</v>
      </c>
      <c r="V81" s="208" t="b">
        <f t="shared" si="277"/>
        <v>0</v>
      </c>
      <c r="W81" s="208" t="b">
        <f t="shared" si="278"/>
        <v>0</v>
      </c>
      <c r="X81" s="208" t="b">
        <f t="shared" si="279"/>
        <v>0</v>
      </c>
      <c r="Y81" s="208" t="b">
        <f t="shared" si="280"/>
        <v>0</v>
      </c>
      <c r="Z81" s="208" t="b">
        <f t="shared" si="281"/>
        <v>1</v>
      </c>
      <c r="AA81" s="212" t="str">
        <f>IF(COUNTA(E81:F81:H81)&lt;3,"",(IF(V81=TRUE,$V$3,IF(W81=TRUE,$W$3,IF(X81=TRUE,$X$3,IF(Y81=TRUE,$Y$3,"Non"))))))</f>
        <v>Non</v>
      </c>
      <c r="AB81" s="208" t="b">
        <f t="shared" si="282"/>
        <v>0</v>
      </c>
      <c r="AC81" s="208" t="b">
        <f t="shared" si="283"/>
        <v>0</v>
      </c>
      <c r="AD81" s="208" t="b">
        <f t="shared" si="284"/>
        <v>0</v>
      </c>
      <c r="AE81" s="208" t="b">
        <f t="shared" si="285"/>
        <v>0</v>
      </c>
      <c r="AF81" s="208" t="b">
        <f t="shared" si="286"/>
        <v>0</v>
      </c>
      <c r="AG81" s="212" t="str">
        <f>IF(COUNTA(E81:F81:H81)&lt;3,"",(IF(AB81=TRUE,$AB$3,IF(AC81=TRUE,$AC$3,IF(AD81=TRUE,$AD$3,IF(AE81=TRUE,$AE$3,IF(AF81=TRUE,$AF$3,"Aucune")))))))</f>
        <v>Aucune</v>
      </c>
      <c r="AH81" s="208" t="b">
        <f t="shared" si="287"/>
        <v>0</v>
      </c>
      <c r="AI81" s="208" t="b">
        <f t="shared" si="288"/>
        <v>0</v>
      </c>
      <c r="AJ81" s="208" t="b">
        <f t="shared" si="289"/>
        <v>0</v>
      </c>
      <c r="AK81" s="208" t="b">
        <f t="shared" si="290"/>
        <v>0</v>
      </c>
      <c r="AL81" s="208" t="b">
        <f t="shared" si="291"/>
        <v>0</v>
      </c>
      <c r="AM81" s="208" t="b">
        <f t="shared" si="292"/>
        <v>0</v>
      </c>
      <c r="AN81" s="208" t="b">
        <f t="shared" si="293"/>
        <v>0</v>
      </c>
      <c r="AO81" s="208" t="b">
        <f t="shared" si="294"/>
        <v>0</v>
      </c>
      <c r="AP81" s="208" t="b">
        <f t="shared" si="295"/>
        <v>0</v>
      </c>
      <c r="AQ81" s="208" t="b">
        <f t="shared" si="296"/>
        <v>0</v>
      </c>
      <c r="AR81" s="208" t="b">
        <f t="shared" si="297"/>
        <v>0</v>
      </c>
      <c r="AS81" s="208" t="b">
        <f t="shared" si="298"/>
        <v>0</v>
      </c>
      <c r="AT81" s="208" t="b">
        <f t="shared" si="299"/>
        <v>0</v>
      </c>
      <c r="AU81" s="208" t="b">
        <f t="shared" si="300"/>
        <v>0</v>
      </c>
      <c r="AV81" s="208" t="b">
        <f t="shared" si="301"/>
        <v>0</v>
      </c>
      <c r="AW81" s="208" t="b">
        <f t="shared" si="302"/>
        <v>0</v>
      </c>
      <c r="AX81" s="212" t="str">
        <f>IF(COUNTA(E81:F81:H81)&lt;3,"",(IF(AH81=TRUE,AH$3,IF(AI81=TRUE,AI$3,IF(AJ81=TRUE,AJ$3,IF(AK81=TRUE,AK$3,IF(AL81=TRUE,AL$3,IF(AM81=TRUE,AM$3,IF(AN81=TRUE,AN$3,IF(AO81=TRUE,AO$3,IF(AP81=TRUE,AP$3,IF(AQ81=TRUE,AQ$3,IF(AR81=TRUE,AR$3,IF(AS81=TRUE,AS$3,IF(AT81=TRUE,AT$3,IF(AU81=TRUE,AU$3,IF(AV81=TRUE,AV$3,IF(AW81=TRUE,AW$3,"Aucune"))))))))))))))))))</f>
        <v>Aucune</v>
      </c>
      <c r="AY81" s="208" t="b">
        <f t="shared" si="251"/>
        <v>0</v>
      </c>
      <c r="AZ81" s="208" t="b">
        <f t="shared" si="252"/>
        <v>0</v>
      </c>
      <c r="BA81" s="208" t="b">
        <f t="shared" si="253"/>
        <v>0</v>
      </c>
      <c r="BB81" s="212" t="str">
        <f>IF(COUNTA(E81:F81:H81)&lt;3,"",(IF(AY81=TRUE,$AY$3,IF(AZ81=TRUE,$AZ$3,IF(BA81=TRUE,$BA$3,"Aucune action requise")))))</f>
        <v>Aucune action requise</v>
      </c>
      <c r="BC81" s="208" t="b">
        <f t="shared" si="254"/>
        <v>0</v>
      </c>
      <c r="BD81" s="208" t="b">
        <f t="shared" si="255"/>
        <v>0</v>
      </c>
      <c r="BE81" s="208" t="b">
        <f t="shared" si="256"/>
        <v>0</v>
      </c>
      <c r="BF81" s="208" t="b">
        <f t="shared" si="257"/>
        <v>0</v>
      </c>
      <c r="BG81" s="212" t="str">
        <f>IF(COUNTA(E81:F81:H81)&lt;3,"",(IF(BC81=TRUE,$BC$3,IF(BD81=TRUE,$BD$3,IF(BE81=TRUE,$BE$3,IF(BF81=TRUE,$BF$3,"Aucun"))))))</f>
        <v>Aucun</v>
      </c>
      <c r="BH81" s="323">
        <f t="shared" si="258"/>
        <v>0</v>
      </c>
      <c r="BI81" s="323">
        <f>'ODD 8'!AX16</f>
        <v>0</v>
      </c>
      <c r="BJ81" s="314"/>
      <c r="BK81" s="314"/>
      <c r="BL81" s="331">
        <f t="shared" si="259"/>
        <v>0</v>
      </c>
      <c r="BM81" s="331">
        <f t="shared" si="260"/>
        <v>0</v>
      </c>
      <c r="BR81" s="58">
        <f t="shared" si="261"/>
        <v>1</v>
      </c>
      <c r="BS81" s="58">
        <f t="shared" si="262"/>
        <v>0</v>
      </c>
      <c r="BT81" s="58">
        <f t="shared" si="263"/>
        <v>0</v>
      </c>
      <c r="BU81" s="58">
        <f t="shared" si="264"/>
        <v>0</v>
      </c>
      <c r="BV81" s="58">
        <f t="shared" si="265"/>
        <v>0</v>
      </c>
      <c r="BW81" s="58">
        <f t="shared" si="266"/>
        <v>0</v>
      </c>
      <c r="BX81" s="58">
        <f t="shared" si="267"/>
        <v>0</v>
      </c>
      <c r="BY81" s="58">
        <f t="shared" si="268"/>
        <v>0</v>
      </c>
    </row>
    <row r="82" spans="1:77" ht="114" customHeight="1" x14ac:dyDescent="0.35">
      <c r="B82" s="377" t="s">
        <v>127</v>
      </c>
      <c r="C82" s="383" t="s">
        <v>577</v>
      </c>
      <c r="D82" s="239">
        <f>'ODD 8'!D17</f>
        <v>0</v>
      </c>
      <c r="E82" s="267">
        <f>'ODD 8'!E17</f>
        <v>0</v>
      </c>
      <c r="F82" s="285">
        <f>'ODD 8'!F17</f>
        <v>0</v>
      </c>
      <c r="G82" s="240">
        <f>'ODD 8'!G17</f>
        <v>0</v>
      </c>
      <c r="H82" s="303">
        <f>'ODD 8'!H17</f>
        <v>0</v>
      </c>
      <c r="I82" s="241">
        <f>'ODD 8'!I17</f>
        <v>0</v>
      </c>
      <c r="J82" s="200">
        <f t="shared" si="269"/>
        <v>0</v>
      </c>
      <c r="K82" s="201">
        <f t="shared" si="247"/>
        <v>0</v>
      </c>
      <c r="L82" s="201" t="b">
        <f t="shared" si="270"/>
        <v>0</v>
      </c>
      <c r="M82" s="201" t="b">
        <f t="shared" si="271"/>
        <v>0</v>
      </c>
      <c r="N82" s="201" t="b">
        <f t="shared" si="272"/>
        <v>0</v>
      </c>
      <c r="O82" s="201" t="b">
        <f t="shared" si="273"/>
        <v>0</v>
      </c>
      <c r="P82" s="201" t="b">
        <f t="shared" si="274"/>
        <v>0</v>
      </c>
      <c r="Q82" s="201" t="b">
        <f t="shared" si="275"/>
        <v>0</v>
      </c>
      <c r="R82" s="201" t="b">
        <f t="shared" si="276"/>
        <v>0</v>
      </c>
      <c r="S82" s="202">
        <f t="shared" si="248"/>
        <v>0</v>
      </c>
      <c r="T82" s="203">
        <f t="shared" si="249"/>
        <v>0</v>
      </c>
      <c r="U82" s="204">
        <f t="shared" si="250"/>
        <v>0</v>
      </c>
      <c r="V82" s="201" t="b">
        <f t="shared" si="277"/>
        <v>0</v>
      </c>
      <c r="W82" s="201" t="b">
        <f t="shared" si="278"/>
        <v>0</v>
      </c>
      <c r="X82" s="201" t="b">
        <f t="shared" si="279"/>
        <v>0</v>
      </c>
      <c r="Y82" s="201" t="b">
        <f t="shared" si="280"/>
        <v>0</v>
      </c>
      <c r="Z82" s="201" t="b">
        <f t="shared" si="281"/>
        <v>1</v>
      </c>
      <c r="AA82" s="205" t="str">
        <f>IF(COUNTA(E82:F82:H82)&lt;3,"",(IF(V82=TRUE,$V$3,IF(W82=TRUE,$W$3,IF(X82=TRUE,$X$3,IF(Y82=TRUE,$Y$3,"Non"))))))</f>
        <v>Non</v>
      </c>
      <c r="AB82" s="201" t="b">
        <f t="shared" si="282"/>
        <v>0</v>
      </c>
      <c r="AC82" s="201" t="b">
        <f t="shared" si="283"/>
        <v>0</v>
      </c>
      <c r="AD82" s="201" t="b">
        <f t="shared" si="284"/>
        <v>0</v>
      </c>
      <c r="AE82" s="201" t="b">
        <f t="shared" si="285"/>
        <v>0</v>
      </c>
      <c r="AF82" s="201" t="b">
        <f t="shared" si="286"/>
        <v>0</v>
      </c>
      <c r="AG82" s="205" t="str">
        <f>IF(COUNTA(E82:F82:H82)&lt;3,"",(IF(AB82=TRUE,$AB$3,IF(AC82=TRUE,$AC$3,IF(AD82=TRUE,$AD$3,IF(AE82=TRUE,$AE$3,IF(AF82=TRUE,$AF$3,"Aucune")))))))</f>
        <v>Aucune</v>
      </c>
      <c r="AH82" s="201" t="b">
        <f t="shared" si="287"/>
        <v>0</v>
      </c>
      <c r="AI82" s="201" t="b">
        <f t="shared" si="288"/>
        <v>0</v>
      </c>
      <c r="AJ82" s="201" t="b">
        <f t="shared" si="289"/>
        <v>0</v>
      </c>
      <c r="AK82" s="201" t="b">
        <f t="shared" si="290"/>
        <v>0</v>
      </c>
      <c r="AL82" s="201" t="b">
        <f t="shared" si="291"/>
        <v>0</v>
      </c>
      <c r="AM82" s="201" t="b">
        <f t="shared" si="292"/>
        <v>0</v>
      </c>
      <c r="AN82" s="201" t="b">
        <f t="shared" si="293"/>
        <v>0</v>
      </c>
      <c r="AO82" s="201" t="b">
        <f t="shared" si="294"/>
        <v>0</v>
      </c>
      <c r="AP82" s="201" t="b">
        <f t="shared" si="295"/>
        <v>0</v>
      </c>
      <c r="AQ82" s="201" t="b">
        <f t="shared" si="296"/>
        <v>0</v>
      </c>
      <c r="AR82" s="201" t="b">
        <f t="shared" si="297"/>
        <v>0</v>
      </c>
      <c r="AS82" s="201" t="b">
        <f t="shared" si="298"/>
        <v>0</v>
      </c>
      <c r="AT82" s="201" t="b">
        <f t="shared" si="299"/>
        <v>0</v>
      </c>
      <c r="AU82" s="201" t="b">
        <f t="shared" si="300"/>
        <v>0</v>
      </c>
      <c r="AV82" s="201" t="b">
        <f t="shared" si="301"/>
        <v>0</v>
      </c>
      <c r="AW82" s="201" t="b">
        <f t="shared" si="302"/>
        <v>0</v>
      </c>
      <c r="AX82" s="205" t="str">
        <f>IF(COUNTA(E82:F82:H82)&lt;3,"",(IF(AH82=TRUE,AH$3,IF(AI82=TRUE,AI$3,IF(AJ82=TRUE,AJ$3,IF(AK82=TRUE,AK$3,IF(AL82=TRUE,AL$3,IF(AM82=TRUE,AM$3,IF(AN82=TRUE,AN$3,IF(AO82=TRUE,AO$3,IF(AP82=TRUE,AP$3,IF(AQ82=TRUE,AQ$3,IF(AR82=TRUE,AR$3,IF(AS82=TRUE,AS$3,IF(AT82=TRUE,AT$3,IF(AU82=TRUE,AU$3,IF(AV82=TRUE,AV$3,IF(AW82=TRUE,AW$3,"Aucune"))))))))))))))))))</f>
        <v>Aucune</v>
      </c>
      <c r="AY82" s="201" t="b">
        <f t="shared" si="251"/>
        <v>0</v>
      </c>
      <c r="AZ82" s="201" t="b">
        <f t="shared" si="252"/>
        <v>0</v>
      </c>
      <c r="BA82" s="201" t="b">
        <f t="shared" si="253"/>
        <v>0</v>
      </c>
      <c r="BB82" s="205" t="str">
        <f>IF(COUNTA(E82:F82:H82)&lt;3,"",(IF(AY82=TRUE,$AY$3,IF(AZ82=TRUE,$AZ$3,IF(BA82=TRUE,$BA$3,"Aucune action requise")))))</f>
        <v>Aucune action requise</v>
      </c>
      <c r="BC82" s="201" t="b">
        <f t="shared" si="254"/>
        <v>0</v>
      </c>
      <c r="BD82" s="201" t="b">
        <f t="shared" si="255"/>
        <v>0</v>
      </c>
      <c r="BE82" s="201" t="b">
        <f t="shared" si="256"/>
        <v>0</v>
      </c>
      <c r="BF82" s="201" t="b">
        <f t="shared" si="257"/>
        <v>0</v>
      </c>
      <c r="BG82" s="205" t="str">
        <f>IF(COUNTA(E82:F82:H82)&lt;3,"",(IF(BC82=TRUE,$BC$3,IF(BD82=TRUE,$BD$3,IF(BE82=TRUE,$BE$3,IF(BF82=TRUE,$BF$3,"Aucun"))))))</f>
        <v>Aucun</v>
      </c>
      <c r="BH82" s="321">
        <f t="shared" si="258"/>
        <v>0</v>
      </c>
      <c r="BI82" s="321">
        <f>'ODD 8'!AX17</f>
        <v>0</v>
      </c>
      <c r="BJ82" s="312"/>
      <c r="BK82" s="312"/>
      <c r="BL82" s="329">
        <f t="shared" si="259"/>
        <v>0</v>
      </c>
      <c r="BM82" s="329">
        <f t="shared" si="260"/>
        <v>0</v>
      </c>
      <c r="BR82" s="58">
        <f t="shared" si="261"/>
        <v>1</v>
      </c>
      <c r="BS82" s="58">
        <f t="shared" si="262"/>
        <v>0</v>
      </c>
      <c r="BT82" s="58">
        <f t="shared" si="263"/>
        <v>0</v>
      </c>
      <c r="BU82" s="58">
        <f t="shared" si="264"/>
        <v>0</v>
      </c>
      <c r="BV82" s="58">
        <f t="shared" si="265"/>
        <v>0</v>
      </c>
      <c r="BW82" s="58">
        <f t="shared" si="266"/>
        <v>0</v>
      </c>
      <c r="BX82" s="58">
        <f t="shared" si="267"/>
        <v>0</v>
      </c>
      <c r="BY82" s="58">
        <f t="shared" si="268"/>
        <v>0</v>
      </c>
    </row>
    <row r="83" spans="1:77" ht="114" customHeight="1" x14ac:dyDescent="0.35">
      <c r="B83" s="378" t="s">
        <v>128</v>
      </c>
      <c r="C83" s="384" t="s">
        <v>383</v>
      </c>
      <c r="D83" s="189">
        <f>'ODD 8'!D18</f>
        <v>0</v>
      </c>
      <c r="E83" s="268">
        <f>'ODD 8'!E18</f>
        <v>0</v>
      </c>
      <c r="F83" s="283">
        <f>'ODD 8'!F18</f>
        <v>0</v>
      </c>
      <c r="G83" s="190">
        <f>'ODD 8'!G18</f>
        <v>0</v>
      </c>
      <c r="H83" s="304">
        <f>'ODD 8'!H18</f>
        <v>0</v>
      </c>
      <c r="I83" s="191">
        <f>'ODD 8'!I18</f>
        <v>0</v>
      </c>
      <c r="J83" s="157">
        <f t="shared" si="269"/>
        <v>0</v>
      </c>
      <c r="K83" s="158">
        <f t="shared" si="247"/>
        <v>0</v>
      </c>
      <c r="L83" s="158" t="b">
        <f t="shared" si="270"/>
        <v>0</v>
      </c>
      <c r="M83" s="158" t="b">
        <f t="shared" si="271"/>
        <v>0</v>
      </c>
      <c r="N83" s="158" t="b">
        <f t="shared" si="272"/>
        <v>0</v>
      </c>
      <c r="O83" s="158" t="b">
        <f t="shared" si="273"/>
        <v>0</v>
      </c>
      <c r="P83" s="158" t="b">
        <f t="shared" si="274"/>
        <v>0</v>
      </c>
      <c r="Q83" s="158" t="b">
        <f t="shared" si="275"/>
        <v>0</v>
      </c>
      <c r="R83" s="158" t="b">
        <f t="shared" si="276"/>
        <v>0</v>
      </c>
      <c r="S83" s="159">
        <f t="shared" si="248"/>
        <v>0</v>
      </c>
      <c r="T83" s="160">
        <f t="shared" si="249"/>
        <v>0</v>
      </c>
      <c r="U83" s="161">
        <f t="shared" si="250"/>
        <v>0</v>
      </c>
      <c r="V83" s="158" t="b">
        <f t="shared" si="277"/>
        <v>0</v>
      </c>
      <c r="W83" s="158" t="b">
        <f t="shared" si="278"/>
        <v>0</v>
      </c>
      <c r="X83" s="158" t="b">
        <f t="shared" si="279"/>
        <v>0</v>
      </c>
      <c r="Y83" s="158" t="b">
        <f t="shared" si="280"/>
        <v>0</v>
      </c>
      <c r="Z83" s="158" t="b">
        <f t="shared" si="281"/>
        <v>1</v>
      </c>
      <c r="AA83" s="162" t="str">
        <f>IF(COUNTA(E83:F83:H83)&lt;3,"",(IF(V83=TRUE,$V$3,IF(W83=TRUE,$W$3,IF(X83=TRUE,$X$3,IF(Y83=TRUE,$Y$3,"Non"))))))</f>
        <v>Non</v>
      </c>
      <c r="AB83" s="158" t="b">
        <f t="shared" si="282"/>
        <v>0</v>
      </c>
      <c r="AC83" s="158" t="b">
        <f t="shared" si="283"/>
        <v>0</v>
      </c>
      <c r="AD83" s="158" t="b">
        <f t="shared" si="284"/>
        <v>0</v>
      </c>
      <c r="AE83" s="158" t="b">
        <f t="shared" si="285"/>
        <v>0</v>
      </c>
      <c r="AF83" s="158" t="b">
        <f t="shared" si="286"/>
        <v>0</v>
      </c>
      <c r="AG83" s="162" t="str">
        <f>IF(COUNTA(E83:F83:H83)&lt;3,"",(IF(AB83=TRUE,$AB$3,IF(AC83=TRUE,$AC$3,IF(AD83=TRUE,$AD$3,IF(AE83=TRUE,$AE$3,IF(AF83=TRUE,$AF$3,"Aucune")))))))</f>
        <v>Aucune</v>
      </c>
      <c r="AH83" s="158" t="b">
        <f t="shared" si="287"/>
        <v>0</v>
      </c>
      <c r="AI83" s="158" t="b">
        <f t="shared" si="288"/>
        <v>0</v>
      </c>
      <c r="AJ83" s="158" t="b">
        <f t="shared" si="289"/>
        <v>0</v>
      </c>
      <c r="AK83" s="158" t="b">
        <f t="shared" si="290"/>
        <v>0</v>
      </c>
      <c r="AL83" s="158" t="b">
        <f t="shared" si="291"/>
        <v>0</v>
      </c>
      <c r="AM83" s="158" t="b">
        <f t="shared" si="292"/>
        <v>0</v>
      </c>
      <c r="AN83" s="158" t="b">
        <f t="shared" si="293"/>
        <v>0</v>
      </c>
      <c r="AO83" s="158" t="b">
        <f t="shared" si="294"/>
        <v>0</v>
      </c>
      <c r="AP83" s="158" t="b">
        <f t="shared" si="295"/>
        <v>0</v>
      </c>
      <c r="AQ83" s="158" t="b">
        <f t="shared" si="296"/>
        <v>0</v>
      </c>
      <c r="AR83" s="158" t="b">
        <f t="shared" si="297"/>
        <v>0</v>
      </c>
      <c r="AS83" s="158" t="b">
        <f t="shared" si="298"/>
        <v>0</v>
      </c>
      <c r="AT83" s="158" t="b">
        <f t="shared" si="299"/>
        <v>0</v>
      </c>
      <c r="AU83" s="158" t="b">
        <f t="shared" si="300"/>
        <v>0</v>
      </c>
      <c r="AV83" s="158" t="b">
        <f t="shared" si="301"/>
        <v>0</v>
      </c>
      <c r="AW83" s="158" t="b">
        <f t="shared" si="302"/>
        <v>0</v>
      </c>
      <c r="AX83" s="162" t="str">
        <f>IF(COUNTA(E83:F83:H83)&lt;3,"",(IF(AH83=TRUE,AH$3,IF(AI83=TRUE,AI$3,IF(AJ83=TRUE,AJ$3,IF(AK83=TRUE,AK$3,IF(AL83=TRUE,AL$3,IF(AM83=TRUE,AM$3,IF(AN83=TRUE,AN$3,IF(AO83=TRUE,AO$3,IF(AP83=TRUE,AP$3,IF(AQ83=TRUE,AQ$3,IF(AR83=TRUE,AR$3,IF(AS83=TRUE,AS$3,IF(AT83=TRUE,AT$3,IF(AU83=TRUE,AU$3,IF(AV83=TRUE,AV$3,IF(AW83=TRUE,AW$3,"Aucune"))))))))))))))))))</f>
        <v>Aucune</v>
      </c>
      <c r="AY83" s="158" t="b">
        <f t="shared" si="251"/>
        <v>0</v>
      </c>
      <c r="AZ83" s="158" t="b">
        <f t="shared" si="252"/>
        <v>0</v>
      </c>
      <c r="BA83" s="158" t="b">
        <f t="shared" si="253"/>
        <v>0</v>
      </c>
      <c r="BB83" s="162" t="str">
        <f>IF(COUNTA(E83:F83:H83)&lt;3,"",(IF(AY83=TRUE,$AY$3,IF(AZ83=TRUE,$AZ$3,IF(BA83=TRUE,$BA$3,"Aucune action requise")))))</f>
        <v>Aucune action requise</v>
      </c>
      <c r="BC83" s="158" t="b">
        <f t="shared" si="254"/>
        <v>0</v>
      </c>
      <c r="BD83" s="158" t="b">
        <f t="shared" si="255"/>
        <v>0</v>
      </c>
      <c r="BE83" s="158" t="b">
        <f t="shared" si="256"/>
        <v>0</v>
      </c>
      <c r="BF83" s="158" t="b">
        <f t="shared" si="257"/>
        <v>0</v>
      </c>
      <c r="BG83" s="162" t="str">
        <f>IF(COUNTA(E83:F83:H83)&lt;3,"",(IF(BC83=TRUE,$BC$3,IF(BD83=TRUE,$BD$3,IF(BE83=TRUE,$BE$3,IF(BF83=TRUE,$BF$3,"Aucun"))))))</f>
        <v>Aucun</v>
      </c>
      <c r="BH83" s="322">
        <f t="shared" si="258"/>
        <v>0</v>
      </c>
      <c r="BI83" s="322">
        <f>'ODD 8'!AX18</f>
        <v>0</v>
      </c>
      <c r="BJ83" s="313"/>
      <c r="BK83" s="313"/>
      <c r="BL83" s="330">
        <f t="shared" si="259"/>
        <v>0</v>
      </c>
      <c r="BM83" s="330">
        <f t="shared" si="260"/>
        <v>0</v>
      </c>
      <c r="BR83" s="58">
        <f t="shared" si="261"/>
        <v>1</v>
      </c>
      <c r="BS83" s="58">
        <f t="shared" si="262"/>
        <v>0</v>
      </c>
      <c r="BT83" s="58">
        <f t="shared" si="263"/>
        <v>0</v>
      </c>
      <c r="BU83" s="58">
        <f t="shared" si="264"/>
        <v>0</v>
      </c>
      <c r="BV83" s="58">
        <f t="shared" si="265"/>
        <v>0</v>
      </c>
      <c r="BW83" s="58">
        <f t="shared" si="266"/>
        <v>0</v>
      </c>
      <c r="BX83" s="58">
        <f t="shared" si="267"/>
        <v>0</v>
      </c>
      <c r="BY83" s="58">
        <f t="shared" si="268"/>
        <v>0</v>
      </c>
    </row>
    <row r="84" spans="1:77" s="54" customFormat="1" ht="30.75" customHeight="1" x14ac:dyDescent="0.4">
      <c r="A84" s="53"/>
      <c r="B84" s="449" t="str">
        <f>'ODD 9'!B2:C2</f>
        <v>ODD 9  -   Bâtir une infrastructure résiliente, promouvoir une industrialisation durable qui profite à tous et encourager l’innovation</v>
      </c>
      <c r="C84" s="449"/>
      <c r="D84" s="449"/>
      <c r="E84" s="449"/>
      <c r="F84" s="449"/>
      <c r="G84" s="449"/>
      <c r="H84" s="449"/>
      <c r="I84" s="449"/>
      <c r="J84" s="449"/>
      <c r="K84" s="449"/>
      <c r="L84" s="449"/>
      <c r="M84" s="449"/>
      <c r="N84" s="449"/>
      <c r="O84" s="449"/>
      <c r="P84" s="449"/>
      <c r="Q84" s="449"/>
      <c r="R84" s="449"/>
      <c r="S84" s="449"/>
      <c r="T84" s="449"/>
      <c r="U84" s="449"/>
      <c r="V84" s="449"/>
      <c r="W84" s="449"/>
      <c r="X84" s="449"/>
      <c r="Y84" s="449"/>
      <c r="Z84" s="449"/>
      <c r="AA84" s="449"/>
      <c r="AB84" s="44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449"/>
      <c r="BF84" s="449"/>
      <c r="BG84" s="449"/>
      <c r="BH84" s="449"/>
      <c r="BI84" s="449"/>
      <c r="BJ84" s="449"/>
      <c r="BK84" s="449"/>
      <c r="BL84" s="449"/>
      <c r="BM84" s="449"/>
      <c r="BO84" s="54" t="str">
        <f>B84</f>
        <v>ODD 9  -   Bâtir une infrastructure résiliente, promouvoir une industrialisation durable qui profite à tous et encourager l’innovation</v>
      </c>
      <c r="BP84" s="54">
        <v>8</v>
      </c>
      <c r="BQ84" s="54">
        <f>BP84-BR84</f>
        <v>0</v>
      </c>
      <c r="BR84" s="55">
        <f>SUM(BR85:BR92)</f>
        <v>8</v>
      </c>
      <c r="BS84" s="55">
        <f t="shared" ref="BS84:BY84" si="303">SUM(BS85:BS92)</f>
        <v>0</v>
      </c>
      <c r="BT84" s="55">
        <f t="shared" si="303"/>
        <v>0</v>
      </c>
      <c r="BU84" s="55">
        <f t="shared" si="303"/>
        <v>0</v>
      </c>
      <c r="BV84" s="55">
        <f t="shared" si="303"/>
        <v>0</v>
      </c>
      <c r="BW84" s="55">
        <f t="shared" si="303"/>
        <v>0</v>
      </c>
      <c r="BX84" s="55">
        <f t="shared" si="303"/>
        <v>0</v>
      </c>
      <c r="BY84" s="55">
        <f t="shared" si="303"/>
        <v>0</v>
      </c>
    </row>
    <row r="85" spans="1:77" s="57" customFormat="1" ht="114" customHeight="1" x14ac:dyDescent="0.35">
      <c r="A85" s="56"/>
      <c r="B85" s="374" t="s">
        <v>130</v>
      </c>
      <c r="C85" s="380" t="s">
        <v>578</v>
      </c>
      <c r="D85" s="176">
        <f>'ODD 9'!D7</f>
        <v>0</v>
      </c>
      <c r="E85" s="264">
        <f>'ODD 9'!E7</f>
        <v>0</v>
      </c>
      <c r="F85" s="282">
        <f>'ODD 9'!F7</f>
        <v>0</v>
      </c>
      <c r="G85" s="177">
        <f>'ODD 9'!G7</f>
        <v>0</v>
      </c>
      <c r="H85" s="300">
        <f>'ODD 9'!H7</f>
        <v>0</v>
      </c>
      <c r="I85" s="178">
        <f>'ODD 9'!I7</f>
        <v>0</v>
      </c>
      <c r="J85" s="136">
        <f>S85</f>
        <v>0</v>
      </c>
      <c r="K85" s="137">
        <f t="shared" ref="K85:K92" si="304">E85*10+F85</f>
        <v>0</v>
      </c>
      <c r="L85" s="137" t="b">
        <f>OR(K85=31)</f>
        <v>0</v>
      </c>
      <c r="M85" s="137" t="b">
        <f>OR(K85=21,K85=32)</f>
        <v>0</v>
      </c>
      <c r="N85" s="137" t="b">
        <f>OR(K85=22,K85=33)</f>
        <v>0</v>
      </c>
      <c r="O85" s="137" t="b">
        <f>OR(K85=11,K85=12)</f>
        <v>0</v>
      </c>
      <c r="P85" s="137" t="b">
        <f>OR(K85=23,K85=34)</f>
        <v>0</v>
      </c>
      <c r="Q85" s="137" t="b">
        <f>OR(K85=13,K85=14,K85=24)</f>
        <v>0</v>
      </c>
      <c r="R85" s="137" t="b">
        <f>OR(K85=1,K85=2,K85=3,K85=4)</f>
        <v>0</v>
      </c>
      <c r="S85" s="138">
        <f t="shared" ref="S85:S92" si="305">IF(COUNTA(E85:F85)&lt;2,"",(IF(L85=TRUE,$L$3,IF(M85=TRUE,$M$3,IF(N85=TRUE,$N$3,IF(O85=TRUE,$O$3,IF(P85=TRUE,$P$3,IF(Q85=TRUE,$Q$3,IF(R85=TRUE,$R$3,0)))))))))</f>
        <v>0</v>
      </c>
      <c r="T85" s="139">
        <f t="shared" ref="T85:T92" si="306">IF(COUNTA(E85:F85)&lt;2,"",(IF(L85=TRUE,6,IF(M85=TRUE,5,IF(N85=TRUE,4,IF(O85=TRUE,3,IF(P85=TRUE,2,IF(Q85=TRUE,1,IF(R85=TRUE,0,0)))))))))</f>
        <v>0</v>
      </c>
      <c r="U85" s="140">
        <f t="shared" ref="U85:U92" si="307">T85*10+H85</f>
        <v>0</v>
      </c>
      <c r="V85" s="137" t="b">
        <f>OR(U85=61,U85=62,U85=63)</f>
        <v>0</v>
      </c>
      <c r="W85" s="137" t="b">
        <f>OR(U85=51,U85=52)</f>
        <v>0</v>
      </c>
      <c r="X85" s="137" t="b">
        <f>OR(U85=31,U85=41,U85=42,U85=53)</f>
        <v>0</v>
      </c>
      <c r="Y85" s="137" t="b">
        <f>OR(U85=21,U85=32)</f>
        <v>0</v>
      </c>
      <c r="Z85" s="137" t="b">
        <f>AND(V85=FALSE,W85=FALSE,X85=FALSE,Y85=FALSE)</f>
        <v>1</v>
      </c>
      <c r="AA85" s="141" t="str">
        <f>IF(COUNTA(E85:F85:H85)&lt;3,"",(IF(V85=TRUE,$V$3,IF(W85=TRUE,$W$3,IF(X85=TRUE,$X$3,IF(Y85=TRUE,$Y$3,"Non"))))))</f>
        <v>Non</v>
      </c>
      <c r="AB85" s="137" t="b">
        <f>OR(U85=61,U85=62,U85=51,U85=52)</f>
        <v>0</v>
      </c>
      <c r="AC85" s="137" t="b">
        <f>OR(U85=41,U85=42)</f>
        <v>0</v>
      </c>
      <c r="AD85" s="137" t="b">
        <f>OR(U85=31,U85=32,U85=63,U85=64,U85=53,U85=54,)</f>
        <v>0</v>
      </c>
      <c r="AE85" s="137" t="b">
        <f>OR(U85=21,U85=22,)</f>
        <v>0</v>
      </c>
      <c r="AF85" s="137" t="b">
        <f>OR(U85=11,U85=12,U85=13,U85=23,)</f>
        <v>0</v>
      </c>
      <c r="AG85" s="141" t="str">
        <f>IF(COUNTA(E85:F85:H85)&lt;3,"",(IF(AB85=TRUE,$AB$3,IF(AC85=TRUE,$AC$3,IF(AD85=TRUE,$AD$3,IF(AE85=TRUE,$AE$3,IF(AF85=TRUE,$AF$3,"Aucune")))))))</f>
        <v>Aucune</v>
      </c>
      <c r="AH85" s="180" t="b">
        <f t="shared" si="287"/>
        <v>0</v>
      </c>
      <c r="AI85" s="180" t="b">
        <f t="shared" si="288"/>
        <v>0</v>
      </c>
      <c r="AJ85" s="180" t="b">
        <f t="shared" si="289"/>
        <v>0</v>
      </c>
      <c r="AK85" s="180" t="b">
        <f t="shared" si="290"/>
        <v>0</v>
      </c>
      <c r="AL85" s="180" t="b">
        <f t="shared" si="291"/>
        <v>0</v>
      </c>
      <c r="AM85" s="180" t="b">
        <f t="shared" si="292"/>
        <v>0</v>
      </c>
      <c r="AN85" s="180" t="b">
        <f t="shared" si="293"/>
        <v>0</v>
      </c>
      <c r="AO85" s="180" t="b">
        <f t="shared" si="294"/>
        <v>0</v>
      </c>
      <c r="AP85" s="180" t="b">
        <f t="shared" si="295"/>
        <v>0</v>
      </c>
      <c r="AQ85" s="180" t="b">
        <f t="shared" si="296"/>
        <v>0</v>
      </c>
      <c r="AR85" s="180" t="b">
        <f t="shared" si="297"/>
        <v>0</v>
      </c>
      <c r="AS85" s="180" t="b">
        <f t="shared" si="298"/>
        <v>0</v>
      </c>
      <c r="AT85" s="180" t="b">
        <f t="shared" si="299"/>
        <v>0</v>
      </c>
      <c r="AU85" s="180" t="b">
        <f t="shared" si="300"/>
        <v>0</v>
      </c>
      <c r="AV85" s="180" t="b">
        <f t="shared" si="301"/>
        <v>0</v>
      </c>
      <c r="AW85" s="180" t="b">
        <f t="shared" si="302"/>
        <v>0</v>
      </c>
      <c r="AX85" s="179" t="str">
        <f>IF(COUNTA(E85:F85:H85)&lt;3,"",(IF(AH85=TRUE,AH$3,IF(AI85=TRUE,AI$3,IF(AJ85=TRUE,AJ$3,IF(AK85=TRUE,AK$3,IF(AL85=TRUE,AL$3,IF(AM85=TRUE,AM$3,IF(AN85=TRUE,AN$3,IF(AO85=TRUE,AO$3,IF(AP85=TRUE,AP$3,IF(AQ85=TRUE,AQ$3,IF(AR85=TRUE,AR$3,IF(AS85=TRUE,AS$3,IF(AT85=TRUE,AT$3,IF(AU85=TRUE,AU$3,IF(AV85=TRUE,AV$3,IF(AW85=TRUE,AW$3,"Aucune"))))))))))))))))))</f>
        <v>Aucune</v>
      </c>
      <c r="AY85" s="137" t="b">
        <f t="shared" ref="AY85:AY92" si="308">OR(U85=61,U85=62,U85=63,U85=51,U85=52,U85=53)</f>
        <v>0</v>
      </c>
      <c r="AZ85" s="137" t="b">
        <f t="shared" ref="AZ85:AZ92" si="309">OR(U85=41,U85=42,U85=43,U85=31,U85=32,U85=33)</f>
        <v>0</v>
      </c>
      <c r="BA85" s="137" t="b">
        <f t="shared" ref="BA85:BA92" si="310">OR(U85=21,U85=22,U85=23,U85=11,U85=12,U85=13)</f>
        <v>0</v>
      </c>
      <c r="BB85" s="141" t="str">
        <f>IF(COUNTA(E85:F85:H85)&lt;3,"",(IF(AY85=TRUE,$AY$3,IF(AZ85=TRUE,$AZ$3,IF(BA85=TRUE,$BA$3,"Aucune action requise")))))</f>
        <v>Aucune action requise</v>
      </c>
      <c r="BC85" s="137" t="b">
        <f t="shared" ref="BC85:BC92" si="311">OR(U85=61,U85=51,U85=41,U85=31,U85=21)</f>
        <v>0</v>
      </c>
      <c r="BD85" s="137" t="b">
        <f t="shared" ref="BD85:BD92" si="312">OR(U85=62,U85=52,U85=42,U85=32,U85=22,U85=63,U85=53)</f>
        <v>0</v>
      </c>
      <c r="BE85" s="137" t="b">
        <f t="shared" ref="BE85:BE92" si="313">OR(U85=43,U85=33,U85=23,U85=34,U85=24)</f>
        <v>0</v>
      </c>
      <c r="BF85" s="137" t="b">
        <f t="shared" ref="BF85:BF92" si="314">OR(U85=64,U85=54,U85=44)</f>
        <v>0</v>
      </c>
      <c r="BG85" s="141" t="str">
        <f>IF(COUNTA(E85:F85:H85)&lt;3,"",(IF(BC85=TRUE,$BC$3,IF(BD85=TRUE,$BD$3,IF(BE85=TRUE,$BE$3,IF(BF85=TRUE,$BF$3,"Aucun"))))))</f>
        <v>Aucun</v>
      </c>
      <c r="BH85" s="318">
        <f t="shared" ref="BH85:BH92" si="315">G85</f>
        <v>0</v>
      </c>
      <c r="BI85" s="318">
        <f>'ODD 9'!AX7</f>
        <v>0</v>
      </c>
      <c r="BJ85" s="309"/>
      <c r="BK85" s="309"/>
      <c r="BL85" s="327">
        <f t="shared" ref="BL85:BL92" si="316">I85</f>
        <v>0</v>
      </c>
      <c r="BM85" s="327">
        <f t="shared" ref="BM85:BM92" si="317">D85</f>
        <v>0</v>
      </c>
      <c r="BR85" s="58">
        <f t="shared" ref="BR85:BR92" si="318">IF(K85=0,1,0)</f>
        <v>1</v>
      </c>
      <c r="BS85" s="58">
        <f t="shared" ref="BS85:BY92" si="319">IF(L85=TRUE,1,0)</f>
        <v>0</v>
      </c>
      <c r="BT85" s="58">
        <f t="shared" si="319"/>
        <v>0</v>
      </c>
      <c r="BU85" s="58">
        <f t="shared" si="319"/>
        <v>0</v>
      </c>
      <c r="BV85" s="58">
        <f t="shared" si="319"/>
        <v>0</v>
      </c>
      <c r="BW85" s="58">
        <f t="shared" si="319"/>
        <v>0</v>
      </c>
      <c r="BX85" s="58">
        <f t="shared" si="319"/>
        <v>0</v>
      </c>
      <c r="BY85" s="58">
        <f t="shared" si="319"/>
        <v>0</v>
      </c>
    </row>
    <row r="86" spans="1:77" s="57" customFormat="1" ht="114" customHeight="1" x14ac:dyDescent="0.35">
      <c r="A86" s="56"/>
      <c r="B86" s="378" t="s">
        <v>131</v>
      </c>
      <c r="C86" s="384" t="s">
        <v>579</v>
      </c>
      <c r="D86" s="189">
        <f>'ODD 9'!D8</f>
        <v>0</v>
      </c>
      <c r="E86" s="268">
        <f>'ODD 9'!E8</f>
        <v>0</v>
      </c>
      <c r="F86" s="283">
        <f>'ODD 9'!F8</f>
        <v>0</v>
      </c>
      <c r="G86" s="190">
        <f>'ODD 9'!G8</f>
        <v>0</v>
      </c>
      <c r="H86" s="304">
        <f>'ODD 9'!H8</f>
        <v>0</v>
      </c>
      <c r="I86" s="191">
        <f>'ODD 9'!I8</f>
        <v>0</v>
      </c>
      <c r="J86" s="157">
        <f t="shared" ref="J86:J92" si="320">S86</f>
        <v>0</v>
      </c>
      <c r="K86" s="158">
        <f t="shared" si="304"/>
        <v>0</v>
      </c>
      <c r="L86" s="158" t="b">
        <f t="shared" ref="L86:L92" si="321">OR(K86=31)</f>
        <v>0</v>
      </c>
      <c r="M86" s="158" t="b">
        <f t="shared" ref="M86:M92" si="322">OR(K86=21,K86=32)</f>
        <v>0</v>
      </c>
      <c r="N86" s="158" t="b">
        <f t="shared" ref="N86:N92" si="323">OR(K86=22,K86=33)</f>
        <v>0</v>
      </c>
      <c r="O86" s="158" t="b">
        <f t="shared" ref="O86:O92" si="324">OR(K86=11,K86=12)</f>
        <v>0</v>
      </c>
      <c r="P86" s="158" t="b">
        <f t="shared" ref="P86:P92" si="325">OR(K86=23,K86=34)</f>
        <v>0</v>
      </c>
      <c r="Q86" s="158" t="b">
        <f t="shared" ref="Q86:Q92" si="326">OR(K86=13,K86=14,K86=24)</f>
        <v>0</v>
      </c>
      <c r="R86" s="158" t="b">
        <f t="shared" ref="R86:R92" si="327">OR(K86=1,K86=2,K86=3,K86=4)</f>
        <v>0</v>
      </c>
      <c r="S86" s="159">
        <f t="shared" si="305"/>
        <v>0</v>
      </c>
      <c r="T86" s="160">
        <f t="shared" si="306"/>
        <v>0</v>
      </c>
      <c r="U86" s="161">
        <f t="shared" si="307"/>
        <v>0</v>
      </c>
      <c r="V86" s="158" t="b">
        <f t="shared" ref="V86:V92" si="328">OR(U86=61,U86=62,U86=63)</f>
        <v>0</v>
      </c>
      <c r="W86" s="158" t="b">
        <f t="shared" ref="W86:W92" si="329">OR(U86=51,U86=52)</f>
        <v>0</v>
      </c>
      <c r="X86" s="158" t="b">
        <f t="shared" ref="X86:X92" si="330">OR(U86=31,U86=41,U86=42,U86=53)</f>
        <v>0</v>
      </c>
      <c r="Y86" s="158" t="b">
        <f t="shared" ref="Y86:Y92" si="331">OR(U86=21,U86=32)</f>
        <v>0</v>
      </c>
      <c r="Z86" s="158" t="b">
        <f t="shared" ref="Z86:Z92" si="332">AND(V86=FALSE,W86=FALSE,X86=FALSE,Y86=FALSE)</f>
        <v>1</v>
      </c>
      <c r="AA86" s="162" t="str">
        <f>IF(COUNTA(E86:F86:H86)&lt;3,"",(IF(V86=TRUE,$V$3,IF(W86=TRUE,$W$3,IF(X86=TRUE,$X$3,IF(Y86=TRUE,$Y$3,"Non"))))))</f>
        <v>Non</v>
      </c>
      <c r="AB86" s="158" t="b">
        <f t="shared" ref="AB86:AB92" si="333">OR(U86=61,U86=62,U86=51,U86=52)</f>
        <v>0</v>
      </c>
      <c r="AC86" s="158" t="b">
        <f t="shared" ref="AC86:AC92" si="334">OR(U86=41,U86=42)</f>
        <v>0</v>
      </c>
      <c r="AD86" s="158" t="b">
        <f t="shared" ref="AD86:AD92" si="335">OR(U86=31,U86=32,U86=63,U86=64,U86=53,U86=54,)</f>
        <v>0</v>
      </c>
      <c r="AE86" s="158" t="b">
        <f t="shared" ref="AE86:AE92" si="336">OR(U86=21,U86=22,)</f>
        <v>0</v>
      </c>
      <c r="AF86" s="158" t="b">
        <f t="shared" ref="AF86:AF92" si="337">OR(U86=11,U86=12,U86=13,U86=23,)</f>
        <v>0</v>
      </c>
      <c r="AG86" s="162" t="str">
        <f>IF(COUNTA(E86:F86:H86)&lt;3,"",(IF(AB86=TRUE,$AB$3,IF(AC86=TRUE,$AC$3,IF(AD86=TRUE,$AD$3,IF(AE86=TRUE,$AE$3,IF(AF86=TRUE,$AF$3,"Aucune")))))))</f>
        <v>Aucune</v>
      </c>
      <c r="AH86" s="158" t="b">
        <f t="shared" si="287"/>
        <v>0</v>
      </c>
      <c r="AI86" s="158" t="b">
        <f t="shared" si="288"/>
        <v>0</v>
      </c>
      <c r="AJ86" s="158" t="b">
        <f t="shared" si="289"/>
        <v>0</v>
      </c>
      <c r="AK86" s="158" t="b">
        <f t="shared" si="290"/>
        <v>0</v>
      </c>
      <c r="AL86" s="158" t="b">
        <f t="shared" si="291"/>
        <v>0</v>
      </c>
      <c r="AM86" s="158" t="b">
        <f t="shared" si="292"/>
        <v>0</v>
      </c>
      <c r="AN86" s="158" t="b">
        <f t="shared" si="293"/>
        <v>0</v>
      </c>
      <c r="AO86" s="158" t="b">
        <f t="shared" si="294"/>
        <v>0</v>
      </c>
      <c r="AP86" s="158" t="b">
        <f t="shared" si="295"/>
        <v>0</v>
      </c>
      <c r="AQ86" s="158" t="b">
        <f t="shared" si="296"/>
        <v>0</v>
      </c>
      <c r="AR86" s="158" t="b">
        <f t="shared" si="297"/>
        <v>0</v>
      </c>
      <c r="AS86" s="158" t="b">
        <f t="shared" si="298"/>
        <v>0</v>
      </c>
      <c r="AT86" s="158" t="b">
        <f t="shared" si="299"/>
        <v>0</v>
      </c>
      <c r="AU86" s="158" t="b">
        <f t="shared" si="300"/>
        <v>0</v>
      </c>
      <c r="AV86" s="158" t="b">
        <f t="shared" si="301"/>
        <v>0</v>
      </c>
      <c r="AW86" s="158" t="b">
        <f t="shared" si="302"/>
        <v>0</v>
      </c>
      <c r="AX86" s="162" t="str">
        <f>IF(COUNTA(E86:F86:H86)&lt;3,"",(IF(AH86=TRUE,AH$3,IF(AI86=TRUE,AI$3,IF(AJ86=TRUE,AJ$3,IF(AK86=TRUE,AK$3,IF(AL86=TRUE,AL$3,IF(AM86=TRUE,AM$3,IF(AN86=TRUE,AN$3,IF(AO86=TRUE,AO$3,IF(AP86=TRUE,AP$3,IF(AQ86=TRUE,AQ$3,IF(AR86=TRUE,AR$3,IF(AS86=TRUE,AS$3,IF(AT86=TRUE,AT$3,IF(AU86=TRUE,AU$3,IF(AV86=TRUE,AV$3,IF(AW86=TRUE,AW$3,"Aucune"))))))))))))))))))</f>
        <v>Aucune</v>
      </c>
      <c r="AY86" s="158" t="b">
        <f t="shared" si="308"/>
        <v>0</v>
      </c>
      <c r="AZ86" s="158" t="b">
        <f t="shared" si="309"/>
        <v>0</v>
      </c>
      <c r="BA86" s="158" t="b">
        <f t="shared" si="310"/>
        <v>0</v>
      </c>
      <c r="BB86" s="162" t="str">
        <f>IF(COUNTA(E86:F86:H86)&lt;3,"",(IF(AY86=TRUE,$AY$3,IF(AZ86=TRUE,$AZ$3,IF(BA86=TRUE,$BA$3,"Aucune action requise")))))</f>
        <v>Aucune action requise</v>
      </c>
      <c r="BC86" s="158" t="b">
        <f t="shared" si="311"/>
        <v>0</v>
      </c>
      <c r="BD86" s="158" t="b">
        <f t="shared" si="312"/>
        <v>0</v>
      </c>
      <c r="BE86" s="158" t="b">
        <f t="shared" si="313"/>
        <v>0</v>
      </c>
      <c r="BF86" s="158" t="b">
        <f t="shared" si="314"/>
        <v>0</v>
      </c>
      <c r="BG86" s="162" t="str">
        <f>IF(COUNTA(E86:F86:H86)&lt;3,"",(IF(BC86=TRUE,$BC$3,IF(BD86=TRUE,$BD$3,IF(BE86=TRUE,$BE$3,IF(BF86=TRUE,$BF$3,"Aucun"))))))</f>
        <v>Aucun</v>
      </c>
      <c r="BH86" s="322">
        <f t="shared" si="315"/>
        <v>0</v>
      </c>
      <c r="BI86" s="322">
        <f>'ODD 9'!AX8</f>
        <v>0</v>
      </c>
      <c r="BJ86" s="313"/>
      <c r="BK86" s="313"/>
      <c r="BL86" s="330">
        <f t="shared" si="316"/>
        <v>0</v>
      </c>
      <c r="BM86" s="330">
        <f t="shared" si="317"/>
        <v>0</v>
      </c>
      <c r="BR86" s="58">
        <f t="shared" si="318"/>
        <v>1</v>
      </c>
      <c r="BS86" s="58">
        <f t="shared" si="319"/>
        <v>0</v>
      </c>
      <c r="BT86" s="58">
        <f t="shared" si="319"/>
        <v>0</v>
      </c>
      <c r="BU86" s="58">
        <f t="shared" si="319"/>
        <v>0</v>
      </c>
      <c r="BV86" s="58">
        <f t="shared" si="319"/>
        <v>0</v>
      </c>
      <c r="BW86" s="58">
        <f t="shared" si="319"/>
        <v>0</v>
      </c>
      <c r="BX86" s="58">
        <f t="shared" si="319"/>
        <v>0</v>
      </c>
      <c r="BY86" s="58">
        <f t="shared" si="319"/>
        <v>0</v>
      </c>
    </row>
    <row r="87" spans="1:77" s="57" customFormat="1" ht="114" customHeight="1" x14ac:dyDescent="0.35">
      <c r="A87" s="56"/>
      <c r="B87" s="374" t="s">
        <v>132</v>
      </c>
      <c r="C87" s="380" t="s">
        <v>580</v>
      </c>
      <c r="D87" s="176">
        <f>'ODD 9'!D9</f>
        <v>0</v>
      </c>
      <c r="E87" s="264">
        <f>'ODD 9'!E9</f>
        <v>0</v>
      </c>
      <c r="F87" s="282">
        <f>'ODD 9'!F9</f>
        <v>0</v>
      </c>
      <c r="G87" s="177">
        <f>'ODD 9'!G9</f>
        <v>0</v>
      </c>
      <c r="H87" s="300">
        <f>'ODD 9'!H9</f>
        <v>0</v>
      </c>
      <c r="I87" s="178">
        <f>'ODD 9'!I9</f>
        <v>0</v>
      </c>
      <c r="J87" s="136">
        <f t="shared" si="320"/>
        <v>0</v>
      </c>
      <c r="K87" s="137">
        <f t="shared" si="304"/>
        <v>0</v>
      </c>
      <c r="L87" s="137" t="b">
        <f t="shared" si="321"/>
        <v>0</v>
      </c>
      <c r="M87" s="137" t="b">
        <f t="shared" si="322"/>
        <v>0</v>
      </c>
      <c r="N87" s="137" t="b">
        <f t="shared" si="323"/>
        <v>0</v>
      </c>
      <c r="O87" s="137" t="b">
        <f t="shared" si="324"/>
        <v>0</v>
      </c>
      <c r="P87" s="137" t="b">
        <f t="shared" si="325"/>
        <v>0</v>
      </c>
      <c r="Q87" s="137" t="b">
        <f t="shared" si="326"/>
        <v>0</v>
      </c>
      <c r="R87" s="137" t="b">
        <f t="shared" si="327"/>
        <v>0</v>
      </c>
      <c r="S87" s="138">
        <f t="shared" si="305"/>
        <v>0</v>
      </c>
      <c r="T87" s="139">
        <f t="shared" si="306"/>
        <v>0</v>
      </c>
      <c r="U87" s="140">
        <f t="shared" si="307"/>
        <v>0</v>
      </c>
      <c r="V87" s="137" t="b">
        <f t="shared" si="328"/>
        <v>0</v>
      </c>
      <c r="W87" s="137" t="b">
        <f t="shared" si="329"/>
        <v>0</v>
      </c>
      <c r="X87" s="137" t="b">
        <f t="shared" si="330"/>
        <v>0</v>
      </c>
      <c r="Y87" s="137" t="b">
        <f t="shared" si="331"/>
        <v>0</v>
      </c>
      <c r="Z87" s="137" t="b">
        <f t="shared" si="332"/>
        <v>1</v>
      </c>
      <c r="AA87" s="141" t="str">
        <f>IF(COUNTA(E87:F87:H87)&lt;3,"",(IF(V87=TRUE,$V$3,IF(W87=TRUE,$W$3,IF(X87=TRUE,$X$3,IF(Y87=TRUE,$Y$3,"Non"))))))</f>
        <v>Non</v>
      </c>
      <c r="AB87" s="137" t="b">
        <f t="shared" si="333"/>
        <v>0</v>
      </c>
      <c r="AC87" s="137" t="b">
        <f t="shared" si="334"/>
        <v>0</v>
      </c>
      <c r="AD87" s="137" t="b">
        <f t="shared" si="335"/>
        <v>0</v>
      </c>
      <c r="AE87" s="137" t="b">
        <f t="shared" si="336"/>
        <v>0</v>
      </c>
      <c r="AF87" s="137" t="b">
        <f t="shared" si="337"/>
        <v>0</v>
      </c>
      <c r="AG87" s="141" t="str">
        <f>IF(COUNTA(E87:F87:H87)&lt;3,"",(IF(AB87=TRUE,$AB$3,IF(AC87=TRUE,$AC$3,IF(AD87=TRUE,$AD$3,IF(AE87=TRUE,$AE$3,IF(AF87=TRUE,$AF$3,"Aucune")))))))</f>
        <v>Aucune</v>
      </c>
      <c r="AH87" s="180" t="b">
        <f t="shared" si="287"/>
        <v>0</v>
      </c>
      <c r="AI87" s="180" t="b">
        <f t="shared" si="288"/>
        <v>0</v>
      </c>
      <c r="AJ87" s="180" t="b">
        <f t="shared" si="289"/>
        <v>0</v>
      </c>
      <c r="AK87" s="180" t="b">
        <f t="shared" si="290"/>
        <v>0</v>
      </c>
      <c r="AL87" s="180" t="b">
        <f t="shared" si="291"/>
        <v>0</v>
      </c>
      <c r="AM87" s="180" t="b">
        <f t="shared" si="292"/>
        <v>0</v>
      </c>
      <c r="AN87" s="180" t="b">
        <f t="shared" si="293"/>
        <v>0</v>
      </c>
      <c r="AO87" s="180" t="b">
        <f t="shared" si="294"/>
        <v>0</v>
      </c>
      <c r="AP87" s="180" t="b">
        <f t="shared" si="295"/>
        <v>0</v>
      </c>
      <c r="AQ87" s="180" t="b">
        <f t="shared" si="296"/>
        <v>0</v>
      </c>
      <c r="AR87" s="180" t="b">
        <f t="shared" si="297"/>
        <v>0</v>
      </c>
      <c r="AS87" s="180" t="b">
        <f t="shared" si="298"/>
        <v>0</v>
      </c>
      <c r="AT87" s="180" t="b">
        <f t="shared" si="299"/>
        <v>0</v>
      </c>
      <c r="AU87" s="180" t="b">
        <f t="shared" si="300"/>
        <v>0</v>
      </c>
      <c r="AV87" s="180" t="b">
        <f t="shared" si="301"/>
        <v>0</v>
      </c>
      <c r="AW87" s="180" t="b">
        <f t="shared" si="302"/>
        <v>0</v>
      </c>
      <c r="AX87" s="179" t="str">
        <f>IF(COUNTA(E87:F87:H87)&lt;3,"",(IF(AH87=TRUE,AH$3,IF(AI87=TRUE,AI$3,IF(AJ87=TRUE,AJ$3,IF(AK87=TRUE,AK$3,IF(AL87=TRUE,AL$3,IF(AM87=TRUE,AM$3,IF(AN87=TRUE,AN$3,IF(AO87=TRUE,AO$3,IF(AP87=TRUE,AP$3,IF(AQ87=TRUE,AQ$3,IF(AR87=TRUE,AR$3,IF(AS87=TRUE,AS$3,IF(AT87=TRUE,AT$3,IF(AU87=TRUE,AU$3,IF(AV87=TRUE,AV$3,IF(AW87=TRUE,AW$3,"Aucune"))))))))))))))))))</f>
        <v>Aucune</v>
      </c>
      <c r="AY87" s="137" t="b">
        <f t="shared" si="308"/>
        <v>0</v>
      </c>
      <c r="AZ87" s="137" t="b">
        <f t="shared" si="309"/>
        <v>0</v>
      </c>
      <c r="BA87" s="137" t="b">
        <f t="shared" si="310"/>
        <v>0</v>
      </c>
      <c r="BB87" s="141" t="str">
        <f>IF(COUNTA(E87:F87:H87)&lt;3,"",(IF(AY87=TRUE,$AY$3,IF(AZ87=TRUE,$AZ$3,IF(BA87=TRUE,$BA$3,"Aucune action requise")))))</f>
        <v>Aucune action requise</v>
      </c>
      <c r="BC87" s="137" t="b">
        <f t="shared" si="311"/>
        <v>0</v>
      </c>
      <c r="BD87" s="137" t="b">
        <f t="shared" si="312"/>
        <v>0</v>
      </c>
      <c r="BE87" s="137" t="b">
        <f t="shared" si="313"/>
        <v>0</v>
      </c>
      <c r="BF87" s="137" t="b">
        <f t="shared" si="314"/>
        <v>0</v>
      </c>
      <c r="BG87" s="141" t="str">
        <f>IF(COUNTA(E87:F87:H87)&lt;3,"",(IF(BC87=TRUE,$BC$3,IF(BD87=TRUE,$BD$3,IF(BE87=TRUE,$BE$3,IF(BF87=TRUE,$BF$3,"Aucun"))))))</f>
        <v>Aucun</v>
      </c>
      <c r="BH87" s="318">
        <f t="shared" si="315"/>
        <v>0</v>
      </c>
      <c r="BI87" s="318">
        <f>'ODD 9'!AX9</f>
        <v>0</v>
      </c>
      <c r="BJ87" s="309"/>
      <c r="BK87" s="309"/>
      <c r="BL87" s="327">
        <f t="shared" si="316"/>
        <v>0</v>
      </c>
      <c r="BM87" s="327">
        <f t="shared" si="317"/>
        <v>0</v>
      </c>
      <c r="BR87" s="58">
        <f t="shared" si="318"/>
        <v>1</v>
      </c>
      <c r="BS87" s="58">
        <f t="shared" si="319"/>
        <v>0</v>
      </c>
      <c r="BT87" s="58">
        <f t="shared" si="319"/>
        <v>0</v>
      </c>
      <c r="BU87" s="58">
        <f t="shared" si="319"/>
        <v>0</v>
      </c>
      <c r="BV87" s="58">
        <f t="shared" si="319"/>
        <v>0</v>
      </c>
      <c r="BW87" s="58">
        <f t="shared" si="319"/>
        <v>0</v>
      </c>
      <c r="BX87" s="58">
        <f t="shared" si="319"/>
        <v>0</v>
      </c>
      <c r="BY87" s="58">
        <f t="shared" si="319"/>
        <v>0</v>
      </c>
    </row>
    <row r="88" spans="1:77" s="57" customFormat="1" ht="114" customHeight="1" x14ac:dyDescent="0.35">
      <c r="A88" s="56"/>
      <c r="B88" s="378" t="s">
        <v>133</v>
      </c>
      <c r="C88" s="386" t="s">
        <v>388</v>
      </c>
      <c r="D88" s="189">
        <f>'ODD 9'!D10</f>
        <v>0</v>
      </c>
      <c r="E88" s="268">
        <f>'ODD 9'!E10</f>
        <v>0</v>
      </c>
      <c r="F88" s="283">
        <f>'ODD 9'!F10</f>
        <v>0</v>
      </c>
      <c r="G88" s="190">
        <f>'ODD 9'!G10</f>
        <v>0</v>
      </c>
      <c r="H88" s="304">
        <f>'ODD 9'!H10</f>
        <v>0</v>
      </c>
      <c r="I88" s="191">
        <f>'ODD 9'!I10</f>
        <v>0</v>
      </c>
      <c r="J88" s="157">
        <f t="shared" si="320"/>
        <v>0</v>
      </c>
      <c r="K88" s="158">
        <f t="shared" si="304"/>
        <v>0</v>
      </c>
      <c r="L88" s="158" t="b">
        <f t="shared" si="321"/>
        <v>0</v>
      </c>
      <c r="M88" s="158" t="b">
        <f t="shared" si="322"/>
        <v>0</v>
      </c>
      <c r="N88" s="158" t="b">
        <f t="shared" si="323"/>
        <v>0</v>
      </c>
      <c r="O88" s="158" t="b">
        <f t="shared" si="324"/>
        <v>0</v>
      </c>
      <c r="P88" s="158" t="b">
        <f t="shared" si="325"/>
        <v>0</v>
      </c>
      <c r="Q88" s="158" t="b">
        <f t="shared" si="326"/>
        <v>0</v>
      </c>
      <c r="R88" s="158" t="b">
        <f t="shared" si="327"/>
        <v>0</v>
      </c>
      <c r="S88" s="159">
        <f t="shared" si="305"/>
        <v>0</v>
      </c>
      <c r="T88" s="160">
        <f t="shared" si="306"/>
        <v>0</v>
      </c>
      <c r="U88" s="161">
        <f t="shared" si="307"/>
        <v>0</v>
      </c>
      <c r="V88" s="158" t="b">
        <f t="shared" si="328"/>
        <v>0</v>
      </c>
      <c r="W88" s="158" t="b">
        <f t="shared" si="329"/>
        <v>0</v>
      </c>
      <c r="X88" s="158" t="b">
        <f t="shared" si="330"/>
        <v>0</v>
      </c>
      <c r="Y88" s="158" t="b">
        <f t="shared" si="331"/>
        <v>0</v>
      </c>
      <c r="Z88" s="158" t="b">
        <f t="shared" si="332"/>
        <v>1</v>
      </c>
      <c r="AA88" s="162" t="str">
        <f>IF(COUNTA(E88:F88:H88)&lt;3,"",(IF(V88=TRUE,$V$3,IF(W88=TRUE,$W$3,IF(X88=TRUE,$X$3,IF(Y88=TRUE,$Y$3,"Non"))))))</f>
        <v>Non</v>
      </c>
      <c r="AB88" s="158" t="b">
        <f t="shared" si="333"/>
        <v>0</v>
      </c>
      <c r="AC88" s="158" t="b">
        <f t="shared" si="334"/>
        <v>0</v>
      </c>
      <c r="AD88" s="158" t="b">
        <f t="shared" si="335"/>
        <v>0</v>
      </c>
      <c r="AE88" s="158" t="b">
        <f t="shared" si="336"/>
        <v>0</v>
      </c>
      <c r="AF88" s="158" t="b">
        <f t="shared" si="337"/>
        <v>0</v>
      </c>
      <c r="AG88" s="162" t="str">
        <f>IF(COUNTA(E88:F88:H88)&lt;3,"",(IF(AB88=TRUE,$AB$3,IF(AC88=TRUE,$AC$3,IF(AD88=TRUE,$AD$3,IF(AE88=TRUE,$AE$3,IF(AF88=TRUE,$AF$3,"Aucune")))))))</f>
        <v>Aucune</v>
      </c>
      <c r="AH88" s="158" t="b">
        <f t="shared" si="287"/>
        <v>0</v>
      </c>
      <c r="AI88" s="158" t="b">
        <f t="shared" si="288"/>
        <v>0</v>
      </c>
      <c r="AJ88" s="158" t="b">
        <f t="shared" si="289"/>
        <v>0</v>
      </c>
      <c r="AK88" s="158" t="b">
        <f t="shared" si="290"/>
        <v>0</v>
      </c>
      <c r="AL88" s="158" t="b">
        <f t="shared" si="291"/>
        <v>0</v>
      </c>
      <c r="AM88" s="158" t="b">
        <f t="shared" si="292"/>
        <v>0</v>
      </c>
      <c r="AN88" s="158" t="b">
        <f t="shared" si="293"/>
        <v>0</v>
      </c>
      <c r="AO88" s="158" t="b">
        <f t="shared" si="294"/>
        <v>0</v>
      </c>
      <c r="AP88" s="158" t="b">
        <f t="shared" si="295"/>
        <v>0</v>
      </c>
      <c r="AQ88" s="158" t="b">
        <f t="shared" si="296"/>
        <v>0</v>
      </c>
      <c r="AR88" s="158" t="b">
        <f t="shared" si="297"/>
        <v>0</v>
      </c>
      <c r="AS88" s="158" t="b">
        <f t="shared" si="298"/>
        <v>0</v>
      </c>
      <c r="AT88" s="158" t="b">
        <f t="shared" si="299"/>
        <v>0</v>
      </c>
      <c r="AU88" s="158" t="b">
        <f t="shared" si="300"/>
        <v>0</v>
      </c>
      <c r="AV88" s="158" t="b">
        <f t="shared" si="301"/>
        <v>0</v>
      </c>
      <c r="AW88" s="158" t="b">
        <f t="shared" si="302"/>
        <v>0</v>
      </c>
      <c r="AX88" s="162" t="str">
        <f>IF(COUNTA(E88:F88:H88)&lt;3,"",(IF(AH88=TRUE,AH$3,IF(AI88=TRUE,AI$3,IF(AJ88=TRUE,AJ$3,IF(AK88=TRUE,AK$3,IF(AL88=TRUE,AL$3,IF(AM88=TRUE,AM$3,IF(AN88=TRUE,AN$3,IF(AO88=TRUE,AO$3,IF(AP88=TRUE,AP$3,IF(AQ88=TRUE,AQ$3,IF(AR88=TRUE,AR$3,IF(AS88=TRUE,AS$3,IF(AT88=TRUE,AT$3,IF(AU88=TRUE,AU$3,IF(AV88=TRUE,AV$3,IF(AW88=TRUE,AW$3,"Aucune"))))))))))))))))))</f>
        <v>Aucune</v>
      </c>
      <c r="AY88" s="158" t="b">
        <f t="shared" si="308"/>
        <v>0</v>
      </c>
      <c r="AZ88" s="158" t="b">
        <f t="shared" si="309"/>
        <v>0</v>
      </c>
      <c r="BA88" s="158" t="b">
        <f t="shared" si="310"/>
        <v>0</v>
      </c>
      <c r="BB88" s="162" t="str">
        <f>IF(COUNTA(E88:F88:H88)&lt;3,"",(IF(AY88=TRUE,$AY$3,IF(AZ88=TRUE,$AZ$3,IF(BA88=TRUE,$BA$3,"Aucune action requise")))))</f>
        <v>Aucune action requise</v>
      </c>
      <c r="BC88" s="158" t="b">
        <f t="shared" si="311"/>
        <v>0</v>
      </c>
      <c r="BD88" s="158" t="b">
        <f t="shared" si="312"/>
        <v>0</v>
      </c>
      <c r="BE88" s="158" t="b">
        <f t="shared" si="313"/>
        <v>0</v>
      </c>
      <c r="BF88" s="158" t="b">
        <f t="shared" si="314"/>
        <v>0</v>
      </c>
      <c r="BG88" s="162" t="str">
        <f>IF(COUNTA(E88:F88:H88)&lt;3,"",(IF(BC88=TRUE,$BC$3,IF(BD88=TRUE,$BD$3,IF(BE88=TRUE,$BE$3,IF(BF88=TRUE,$BF$3,"Aucun"))))))</f>
        <v>Aucun</v>
      </c>
      <c r="BH88" s="322">
        <f t="shared" si="315"/>
        <v>0</v>
      </c>
      <c r="BI88" s="322">
        <f>'ODD 9'!AX10</f>
        <v>0</v>
      </c>
      <c r="BJ88" s="313"/>
      <c r="BK88" s="313"/>
      <c r="BL88" s="330">
        <f t="shared" si="316"/>
        <v>0</v>
      </c>
      <c r="BM88" s="330">
        <f t="shared" si="317"/>
        <v>0</v>
      </c>
      <c r="BR88" s="58">
        <f t="shared" si="318"/>
        <v>1</v>
      </c>
      <c r="BS88" s="58">
        <f t="shared" si="319"/>
        <v>0</v>
      </c>
      <c r="BT88" s="58">
        <f t="shared" si="319"/>
        <v>0</v>
      </c>
      <c r="BU88" s="58">
        <f t="shared" si="319"/>
        <v>0</v>
      </c>
      <c r="BV88" s="58">
        <f t="shared" si="319"/>
        <v>0</v>
      </c>
      <c r="BW88" s="58">
        <f t="shared" si="319"/>
        <v>0</v>
      </c>
      <c r="BX88" s="58">
        <f t="shared" si="319"/>
        <v>0</v>
      </c>
      <c r="BY88" s="58">
        <f t="shared" si="319"/>
        <v>0</v>
      </c>
    </row>
    <row r="89" spans="1:77" s="57" customFormat="1" ht="114" customHeight="1" thickBot="1" x14ac:dyDescent="0.4">
      <c r="A89" s="56"/>
      <c r="B89" s="379" t="s">
        <v>134</v>
      </c>
      <c r="C89" s="394" t="s">
        <v>264</v>
      </c>
      <c r="D89" s="242">
        <f>'ODD 9'!D11</f>
        <v>0</v>
      </c>
      <c r="E89" s="269">
        <f>'ODD 9'!E11</f>
        <v>0</v>
      </c>
      <c r="F89" s="286">
        <f>'ODD 9'!F11</f>
        <v>0</v>
      </c>
      <c r="G89" s="243">
        <f>'ODD 9'!G11</f>
        <v>0</v>
      </c>
      <c r="H89" s="305">
        <f>'ODD 9'!H11</f>
        <v>0</v>
      </c>
      <c r="I89" s="244">
        <f>'ODD 9'!I11</f>
        <v>0</v>
      </c>
      <c r="J89" s="207">
        <f t="shared" si="320"/>
        <v>0</v>
      </c>
      <c r="K89" s="208">
        <f t="shared" si="304"/>
        <v>0</v>
      </c>
      <c r="L89" s="208" t="b">
        <f t="shared" si="321"/>
        <v>0</v>
      </c>
      <c r="M89" s="208" t="b">
        <f t="shared" si="322"/>
        <v>0</v>
      </c>
      <c r="N89" s="208" t="b">
        <f t="shared" si="323"/>
        <v>0</v>
      </c>
      <c r="O89" s="208" t="b">
        <f t="shared" si="324"/>
        <v>0</v>
      </c>
      <c r="P89" s="208" t="b">
        <f t="shared" si="325"/>
        <v>0</v>
      </c>
      <c r="Q89" s="208" t="b">
        <f t="shared" si="326"/>
        <v>0</v>
      </c>
      <c r="R89" s="208" t="b">
        <f t="shared" si="327"/>
        <v>0</v>
      </c>
      <c r="S89" s="209">
        <f t="shared" si="305"/>
        <v>0</v>
      </c>
      <c r="T89" s="210">
        <f t="shared" si="306"/>
        <v>0</v>
      </c>
      <c r="U89" s="211">
        <f t="shared" si="307"/>
        <v>0</v>
      </c>
      <c r="V89" s="208" t="b">
        <f t="shared" si="328"/>
        <v>0</v>
      </c>
      <c r="W89" s="208" t="b">
        <f t="shared" si="329"/>
        <v>0</v>
      </c>
      <c r="X89" s="208" t="b">
        <f t="shared" si="330"/>
        <v>0</v>
      </c>
      <c r="Y89" s="208" t="b">
        <f t="shared" si="331"/>
        <v>0</v>
      </c>
      <c r="Z89" s="208" t="b">
        <f t="shared" si="332"/>
        <v>1</v>
      </c>
      <c r="AA89" s="212" t="str">
        <f>IF(COUNTA(E89:F89:H89)&lt;3,"",(IF(V89=TRUE,$V$3,IF(W89=TRUE,$W$3,IF(X89=TRUE,$X$3,IF(Y89=TRUE,$Y$3,"Non"))))))</f>
        <v>Non</v>
      </c>
      <c r="AB89" s="208" t="b">
        <f t="shared" si="333"/>
        <v>0</v>
      </c>
      <c r="AC89" s="208" t="b">
        <f t="shared" si="334"/>
        <v>0</v>
      </c>
      <c r="AD89" s="208" t="b">
        <f t="shared" si="335"/>
        <v>0</v>
      </c>
      <c r="AE89" s="208" t="b">
        <f t="shared" si="336"/>
        <v>0</v>
      </c>
      <c r="AF89" s="208" t="b">
        <f t="shared" si="337"/>
        <v>0</v>
      </c>
      <c r="AG89" s="212" t="str">
        <f>IF(COUNTA(E89:F89:H89)&lt;3,"",(IF(AB89=TRUE,$AB$3,IF(AC89=TRUE,$AC$3,IF(AD89=TRUE,$AD$3,IF(AE89=TRUE,$AE$3,IF(AF89=TRUE,$AF$3,"Aucune")))))))</f>
        <v>Aucune</v>
      </c>
      <c r="AH89" s="208" t="b">
        <f t="shared" si="287"/>
        <v>0</v>
      </c>
      <c r="AI89" s="208" t="b">
        <f t="shared" si="288"/>
        <v>0</v>
      </c>
      <c r="AJ89" s="208" t="b">
        <f t="shared" si="289"/>
        <v>0</v>
      </c>
      <c r="AK89" s="208" t="b">
        <f t="shared" si="290"/>
        <v>0</v>
      </c>
      <c r="AL89" s="208" t="b">
        <f t="shared" si="291"/>
        <v>0</v>
      </c>
      <c r="AM89" s="208" t="b">
        <f t="shared" si="292"/>
        <v>0</v>
      </c>
      <c r="AN89" s="208" t="b">
        <f t="shared" si="293"/>
        <v>0</v>
      </c>
      <c r="AO89" s="208" t="b">
        <f t="shared" si="294"/>
        <v>0</v>
      </c>
      <c r="AP89" s="208" t="b">
        <f t="shared" si="295"/>
        <v>0</v>
      </c>
      <c r="AQ89" s="208" t="b">
        <f t="shared" si="296"/>
        <v>0</v>
      </c>
      <c r="AR89" s="208" t="b">
        <f t="shared" si="297"/>
        <v>0</v>
      </c>
      <c r="AS89" s="208" t="b">
        <f t="shared" si="298"/>
        <v>0</v>
      </c>
      <c r="AT89" s="208" t="b">
        <f t="shared" si="299"/>
        <v>0</v>
      </c>
      <c r="AU89" s="208" t="b">
        <f t="shared" si="300"/>
        <v>0</v>
      </c>
      <c r="AV89" s="208" t="b">
        <f t="shared" si="301"/>
        <v>0</v>
      </c>
      <c r="AW89" s="208" t="b">
        <f t="shared" si="302"/>
        <v>0</v>
      </c>
      <c r="AX89" s="212" t="str">
        <f>IF(COUNTA(E89:F89:H89)&lt;3,"",(IF(AH89=TRUE,AH$3,IF(AI89=TRUE,AI$3,IF(AJ89=TRUE,AJ$3,IF(AK89=TRUE,AK$3,IF(AL89=TRUE,AL$3,IF(AM89=TRUE,AM$3,IF(AN89=TRUE,AN$3,IF(AO89=TRUE,AO$3,IF(AP89=TRUE,AP$3,IF(AQ89=TRUE,AQ$3,IF(AR89=TRUE,AR$3,IF(AS89=TRUE,AS$3,IF(AT89=TRUE,AT$3,IF(AU89=TRUE,AU$3,IF(AV89=TRUE,AV$3,IF(AW89=TRUE,AW$3,"Aucune"))))))))))))))))))</f>
        <v>Aucune</v>
      </c>
      <c r="AY89" s="208" t="b">
        <f t="shared" si="308"/>
        <v>0</v>
      </c>
      <c r="AZ89" s="208" t="b">
        <f t="shared" si="309"/>
        <v>0</v>
      </c>
      <c r="BA89" s="208" t="b">
        <f t="shared" si="310"/>
        <v>0</v>
      </c>
      <c r="BB89" s="212" t="str">
        <f>IF(COUNTA(E89:F89:H89)&lt;3,"",(IF(AY89=TRUE,$AY$3,IF(AZ89=TRUE,$AZ$3,IF(BA89=TRUE,$BA$3,"Aucune action requise")))))</f>
        <v>Aucune action requise</v>
      </c>
      <c r="BC89" s="208" t="b">
        <f t="shared" si="311"/>
        <v>0</v>
      </c>
      <c r="BD89" s="208" t="b">
        <f t="shared" si="312"/>
        <v>0</v>
      </c>
      <c r="BE89" s="208" t="b">
        <f t="shared" si="313"/>
        <v>0</v>
      </c>
      <c r="BF89" s="208" t="b">
        <f t="shared" si="314"/>
        <v>0</v>
      </c>
      <c r="BG89" s="212" t="str">
        <f>IF(COUNTA(E89:F89:H89)&lt;3,"",(IF(BC89=TRUE,$BC$3,IF(BD89=TRUE,$BD$3,IF(BE89=TRUE,$BE$3,IF(BF89=TRUE,$BF$3,"Aucun"))))))</f>
        <v>Aucun</v>
      </c>
      <c r="BH89" s="323">
        <f t="shared" si="315"/>
        <v>0</v>
      </c>
      <c r="BI89" s="323">
        <f>'ODD 9'!AX11</f>
        <v>0</v>
      </c>
      <c r="BJ89" s="314"/>
      <c r="BK89" s="314"/>
      <c r="BL89" s="331">
        <f t="shared" si="316"/>
        <v>0</v>
      </c>
      <c r="BM89" s="331">
        <f t="shared" si="317"/>
        <v>0</v>
      </c>
      <c r="BR89" s="58">
        <f t="shared" si="318"/>
        <v>1</v>
      </c>
      <c r="BS89" s="58">
        <f t="shared" si="319"/>
        <v>0</v>
      </c>
      <c r="BT89" s="58">
        <f t="shared" si="319"/>
        <v>0</v>
      </c>
      <c r="BU89" s="58">
        <f t="shared" si="319"/>
        <v>0</v>
      </c>
      <c r="BV89" s="58">
        <f t="shared" si="319"/>
        <v>0</v>
      </c>
      <c r="BW89" s="58">
        <f t="shared" si="319"/>
        <v>0</v>
      </c>
      <c r="BX89" s="58">
        <f t="shared" si="319"/>
        <v>0</v>
      </c>
      <c r="BY89" s="58">
        <f t="shared" si="319"/>
        <v>0</v>
      </c>
    </row>
    <row r="90" spans="1:77" s="57" customFormat="1" ht="114" customHeight="1" x14ac:dyDescent="0.35">
      <c r="A90" s="56"/>
      <c r="B90" s="377" t="s">
        <v>135</v>
      </c>
      <c r="C90" s="395" t="s">
        <v>136</v>
      </c>
      <c r="D90" s="239">
        <f>'ODD 9'!D12</f>
        <v>0</v>
      </c>
      <c r="E90" s="267">
        <f>'ODD 9'!E12</f>
        <v>0</v>
      </c>
      <c r="F90" s="285">
        <f>'ODD 9'!F12</f>
        <v>0</v>
      </c>
      <c r="G90" s="240">
        <f>'ODD 9'!G12</f>
        <v>0</v>
      </c>
      <c r="H90" s="303">
        <f>'ODD 9'!H12</f>
        <v>0</v>
      </c>
      <c r="I90" s="241">
        <f>'ODD 9'!I12</f>
        <v>0</v>
      </c>
      <c r="J90" s="200">
        <f t="shared" si="320"/>
        <v>0</v>
      </c>
      <c r="K90" s="201">
        <f t="shared" si="304"/>
        <v>0</v>
      </c>
      <c r="L90" s="201" t="b">
        <f t="shared" si="321"/>
        <v>0</v>
      </c>
      <c r="M90" s="201" t="b">
        <f t="shared" si="322"/>
        <v>0</v>
      </c>
      <c r="N90" s="201" t="b">
        <f t="shared" si="323"/>
        <v>0</v>
      </c>
      <c r="O90" s="201" t="b">
        <f t="shared" si="324"/>
        <v>0</v>
      </c>
      <c r="P90" s="201" t="b">
        <f t="shared" si="325"/>
        <v>0</v>
      </c>
      <c r="Q90" s="201" t="b">
        <f t="shared" si="326"/>
        <v>0</v>
      </c>
      <c r="R90" s="201" t="b">
        <f t="shared" si="327"/>
        <v>0</v>
      </c>
      <c r="S90" s="202">
        <f t="shared" si="305"/>
        <v>0</v>
      </c>
      <c r="T90" s="203">
        <f t="shared" si="306"/>
        <v>0</v>
      </c>
      <c r="U90" s="204">
        <f t="shared" si="307"/>
        <v>0</v>
      </c>
      <c r="V90" s="201" t="b">
        <f t="shared" si="328"/>
        <v>0</v>
      </c>
      <c r="W90" s="201" t="b">
        <f t="shared" si="329"/>
        <v>0</v>
      </c>
      <c r="X90" s="201" t="b">
        <f t="shared" si="330"/>
        <v>0</v>
      </c>
      <c r="Y90" s="201" t="b">
        <f t="shared" si="331"/>
        <v>0</v>
      </c>
      <c r="Z90" s="201" t="b">
        <f t="shared" si="332"/>
        <v>1</v>
      </c>
      <c r="AA90" s="205" t="str">
        <f>IF(COUNTA(E90:F90:H90)&lt;3,"",(IF(V90=TRUE,$V$3,IF(W90=TRUE,$W$3,IF(X90=TRUE,$X$3,IF(Y90=TRUE,$Y$3,"Non"))))))</f>
        <v>Non</v>
      </c>
      <c r="AB90" s="201" t="b">
        <f t="shared" si="333"/>
        <v>0</v>
      </c>
      <c r="AC90" s="201" t="b">
        <f t="shared" si="334"/>
        <v>0</v>
      </c>
      <c r="AD90" s="201" t="b">
        <f t="shared" si="335"/>
        <v>0</v>
      </c>
      <c r="AE90" s="201" t="b">
        <f t="shared" si="336"/>
        <v>0</v>
      </c>
      <c r="AF90" s="201" t="b">
        <f t="shared" si="337"/>
        <v>0</v>
      </c>
      <c r="AG90" s="205" t="str">
        <f>IF(COUNTA(E90:F90:H90)&lt;3,"",(IF(AB90=TRUE,$AB$3,IF(AC90=TRUE,$AC$3,IF(AD90=TRUE,$AD$3,IF(AE90=TRUE,$AE$3,IF(AF90=TRUE,$AF$3,"Aucune")))))))</f>
        <v>Aucune</v>
      </c>
      <c r="AH90" s="201" t="b">
        <f t="shared" si="287"/>
        <v>0</v>
      </c>
      <c r="AI90" s="201" t="b">
        <f t="shared" si="288"/>
        <v>0</v>
      </c>
      <c r="AJ90" s="201" t="b">
        <f t="shared" si="289"/>
        <v>0</v>
      </c>
      <c r="AK90" s="201" t="b">
        <f t="shared" si="290"/>
        <v>0</v>
      </c>
      <c r="AL90" s="201" t="b">
        <f t="shared" si="291"/>
        <v>0</v>
      </c>
      <c r="AM90" s="201" t="b">
        <f t="shared" si="292"/>
        <v>0</v>
      </c>
      <c r="AN90" s="201" t="b">
        <f t="shared" si="293"/>
        <v>0</v>
      </c>
      <c r="AO90" s="201" t="b">
        <f t="shared" si="294"/>
        <v>0</v>
      </c>
      <c r="AP90" s="201" t="b">
        <f t="shared" si="295"/>
        <v>0</v>
      </c>
      <c r="AQ90" s="201" t="b">
        <f t="shared" si="296"/>
        <v>0</v>
      </c>
      <c r="AR90" s="201" t="b">
        <f t="shared" si="297"/>
        <v>0</v>
      </c>
      <c r="AS90" s="201" t="b">
        <f t="shared" si="298"/>
        <v>0</v>
      </c>
      <c r="AT90" s="201" t="b">
        <f t="shared" si="299"/>
        <v>0</v>
      </c>
      <c r="AU90" s="201" t="b">
        <f t="shared" si="300"/>
        <v>0</v>
      </c>
      <c r="AV90" s="201" t="b">
        <f t="shared" si="301"/>
        <v>0</v>
      </c>
      <c r="AW90" s="201" t="b">
        <f t="shared" si="302"/>
        <v>0</v>
      </c>
      <c r="AX90" s="205" t="str">
        <f>IF(COUNTA(E90:F90:H90)&lt;3,"",(IF(AH90=TRUE,AH$3,IF(AI90=TRUE,AI$3,IF(AJ90=TRUE,AJ$3,IF(AK90=TRUE,AK$3,IF(AL90=TRUE,AL$3,IF(AM90=TRUE,AM$3,IF(AN90=TRUE,AN$3,IF(AO90=TRUE,AO$3,IF(AP90=TRUE,AP$3,IF(AQ90=TRUE,AQ$3,IF(AR90=TRUE,AR$3,IF(AS90=TRUE,AS$3,IF(AT90=TRUE,AT$3,IF(AU90=TRUE,AU$3,IF(AV90=TRUE,AV$3,IF(AW90=TRUE,AW$3,"Aucune"))))))))))))))))))</f>
        <v>Aucune</v>
      </c>
      <c r="AY90" s="201" t="b">
        <f t="shared" si="308"/>
        <v>0</v>
      </c>
      <c r="AZ90" s="201" t="b">
        <f t="shared" si="309"/>
        <v>0</v>
      </c>
      <c r="BA90" s="201" t="b">
        <f t="shared" si="310"/>
        <v>0</v>
      </c>
      <c r="BB90" s="205" t="str">
        <f>IF(COUNTA(E90:F90:H90)&lt;3,"",(IF(AY90=TRUE,$AY$3,IF(AZ90=TRUE,$AZ$3,IF(BA90=TRUE,$BA$3,"Aucune action requise")))))</f>
        <v>Aucune action requise</v>
      </c>
      <c r="BC90" s="201" t="b">
        <f t="shared" si="311"/>
        <v>0</v>
      </c>
      <c r="BD90" s="201" t="b">
        <f t="shared" si="312"/>
        <v>0</v>
      </c>
      <c r="BE90" s="201" t="b">
        <f t="shared" si="313"/>
        <v>0</v>
      </c>
      <c r="BF90" s="201" t="b">
        <f t="shared" si="314"/>
        <v>0</v>
      </c>
      <c r="BG90" s="205" t="str">
        <f>IF(COUNTA(E90:F90:H90)&lt;3,"",(IF(BC90=TRUE,$BC$3,IF(BD90=TRUE,$BD$3,IF(BE90=TRUE,$BE$3,IF(BF90=TRUE,$BF$3,"Aucun"))))))</f>
        <v>Aucun</v>
      </c>
      <c r="BH90" s="321">
        <f t="shared" si="315"/>
        <v>0</v>
      </c>
      <c r="BI90" s="321">
        <f>'ODD 9'!AX12</f>
        <v>0</v>
      </c>
      <c r="BJ90" s="312"/>
      <c r="BK90" s="312"/>
      <c r="BL90" s="329">
        <f t="shared" si="316"/>
        <v>0</v>
      </c>
      <c r="BM90" s="329">
        <f t="shared" si="317"/>
        <v>0</v>
      </c>
      <c r="BR90" s="58">
        <f t="shared" si="318"/>
        <v>1</v>
      </c>
      <c r="BS90" s="58">
        <f t="shared" si="319"/>
        <v>0</v>
      </c>
      <c r="BT90" s="58">
        <f t="shared" si="319"/>
        <v>0</v>
      </c>
      <c r="BU90" s="58">
        <f t="shared" si="319"/>
        <v>0</v>
      </c>
      <c r="BV90" s="58">
        <f t="shared" si="319"/>
        <v>0</v>
      </c>
      <c r="BW90" s="58">
        <f t="shared" si="319"/>
        <v>0</v>
      </c>
      <c r="BX90" s="58">
        <f t="shared" si="319"/>
        <v>0</v>
      </c>
      <c r="BY90" s="58">
        <f t="shared" si="319"/>
        <v>0</v>
      </c>
    </row>
    <row r="91" spans="1:77" s="57" customFormat="1" ht="114" customHeight="1" x14ac:dyDescent="0.35">
      <c r="A91" s="56"/>
      <c r="B91" s="378" t="s">
        <v>137</v>
      </c>
      <c r="C91" s="386" t="s">
        <v>581</v>
      </c>
      <c r="D91" s="189">
        <f>'ODD 9'!D13</f>
        <v>0</v>
      </c>
      <c r="E91" s="268">
        <f>'ODD 9'!E13</f>
        <v>0</v>
      </c>
      <c r="F91" s="283">
        <f>'ODD 9'!F13</f>
        <v>0</v>
      </c>
      <c r="G91" s="190">
        <f>'ODD 9'!G13</f>
        <v>0</v>
      </c>
      <c r="H91" s="304">
        <f>'ODD 9'!H13</f>
        <v>0</v>
      </c>
      <c r="I91" s="191">
        <f>'ODD 9'!I13</f>
        <v>0</v>
      </c>
      <c r="J91" s="157">
        <f t="shared" si="320"/>
        <v>0</v>
      </c>
      <c r="K91" s="158">
        <f t="shared" si="304"/>
        <v>0</v>
      </c>
      <c r="L91" s="158" t="b">
        <f t="shared" si="321"/>
        <v>0</v>
      </c>
      <c r="M91" s="158" t="b">
        <f t="shared" si="322"/>
        <v>0</v>
      </c>
      <c r="N91" s="158" t="b">
        <f t="shared" si="323"/>
        <v>0</v>
      </c>
      <c r="O91" s="158" t="b">
        <f t="shared" si="324"/>
        <v>0</v>
      </c>
      <c r="P91" s="158" t="b">
        <f t="shared" si="325"/>
        <v>0</v>
      </c>
      <c r="Q91" s="158" t="b">
        <f t="shared" si="326"/>
        <v>0</v>
      </c>
      <c r="R91" s="158" t="b">
        <f t="shared" si="327"/>
        <v>0</v>
      </c>
      <c r="S91" s="159">
        <f t="shared" si="305"/>
        <v>0</v>
      </c>
      <c r="T91" s="160">
        <f t="shared" si="306"/>
        <v>0</v>
      </c>
      <c r="U91" s="161">
        <f t="shared" si="307"/>
        <v>0</v>
      </c>
      <c r="V91" s="158" t="b">
        <f t="shared" si="328"/>
        <v>0</v>
      </c>
      <c r="W91" s="158" t="b">
        <f t="shared" si="329"/>
        <v>0</v>
      </c>
      <c r="X91" s="158" t="b">
        <f t="shared" si="330"/>
        <v>0</v>
      </c>
      <c r="Y91" s="158" t="b">
        <f t="shared" si="331"/>
        <v>0</v>
      </c>
      <c r="Z91" s="158" t="b">
        <f t="shared" si="332"/>
        <v>1</v>
      </c>
      <c r="AA91" s="162" t="str">
        <f>IF(COUNTA(E91:F91:H91)&lt;3,"",(IF(V91=TRUE,$V$3,IF(W91=TRUE,$W$3,IF(X91=TRUE,$X$3,IF(Y91=TRUE,$Y$3,"Non"))))))</f>
        <v>Non</v>
      </c>
      <c r="AB91" s="158" t="b">
        <f t="shared" si="333"/>
        <v>0</v>
      </c>
      <c r="AC91" s="158" t="b">
        <f t="shared" si="334"/>
        <v>0</v>
      </c>
      <c r="AD91" s="158" t="b">
        <f t="shared" si="335"/>
        <v>0</v>
      </c>
      <c r="AE91" s="158" t="b">
        <f t="shared" si="336"/>
        <v>0</v>
      </c>
      <c r="AF91" s="158" t="b">
        <f t="shared" si="337"/>
        <v>0</v>
      </c>
      <c r="AG91" s="162" t="str">
        <f>IF(COUNTA(E91:F91:H91)&lt;3,"",(IF(AB91=TRUE,$AB$3,IF(AC91=TRUE,$AC$3,IF(AD91=TRUE,$AD$3,IF(AE91=TRUE,$AE$3,IF(AF91=TRUE,$AF$3,"Aucune")))))))</f>
        <v>Aucune</v>
      </c>
      <c r="AH91" s="158" t="b">
        <f t="shared" si="287"/>
        <v>0</v>
      </c>
      <c r="AI91" s="158" t="b">
        <f t="shared" si="288"/>
        <v>0</v>
      </c>
      <c r="AJ91" s="158" t="b">
        <f t="shared" si="289"/>
        <v>0</v>
      </c>
      <c r="AK91" s="158" t="b">
        <f t="shared" si="290"/>
        <v>0</v>
      </c>
      <c r="AL91" s="158" t="b">
        <f t="shared" si="291"/>
        <v>0</v>
      </c>
      <c r="AM91" s="158" t="b">
        <f t="shared" si="292"/>
        <v>0</v>
      </c>
      <c r="AN91" s="158" t="b">
        <f t="shared" si="293"/>
        <v>0</v>
      </c>
      <c r="AO91" s="158" t="b">
        <f t="shared" si="294"/>
        <v>0</v>
      </c>
      <c r="AP91" s="158" t="b">
        <f t="shared" si="295"/>
        <v>0</v>
      </c>
      <c r="AQ91" s="158" t="b">
        <f t="shared" si="296"/>
        <v>0</v>
      </c>
      <c r="AR91" s="158" t="b">
        <f t="shared" si="297"/>
        <v>0</v>
      </c>
      <c r="AS91" s="158" t="b">
        <f t="shared" si="298"/>
        <v>0</v>
      </c>
      <c r="AT91" s="158" t="b">
        <f t="shared" si="299"/>
        <v>0</v>
      </c>
      <c r="AU91" s="158" t="b">
        <f t="shared" si="300"/>
        <v>0</v>
      </c>
      <c r="AV91" s="158" t="b">
        <f t="shared" si="301"/>
        <v>0</v>
      </c>
      <c r="AW91" s="158" t="b">
        <f t="shared" si="302"/>
        <v>0</v>
      </c>
      <c r="AX91" s="162" t="str">
        <f>IF(COUNTA(E91:F91:H91)&lt;3,"",(IF(AH91=TRUE,AH$3,IF(AI91=TRUE,AI$3,IF(AJ91=TRUE,AJ$3,IF(AK91=TRUE,AK$3,IF(AL91=TRUE,AL$3,IF(AM91=TRUE,AM$3,IF(AN91=TRUE,AN$3,IF(AO91=TRUE,AO$3,IF(AP91=TRUE,AP$3,IF(AQ91=TRUE,AQ$3,IF(AR91=TRUE,AR$3,IF(AS91=TRUE,AS$3,IF(AT91=TRUE,AT$3,IF(AU91=TRUE,AU$3,IF(AV91=TRUE,AV$3,IF(AW91=TRUE,AW$3,"Aucune"))))))))))))))))))</f>
        <v>Aucune</v>
      </c>
      <c r="AY91" s="158" t="b">
        <f t="shared" si="308"/>
        <v>0</v>
      </c>
      <c r="AZ91" s="158" t="b">
        <f t="shared" si="309"/>
        <v>0</v>
      </c>
      <c r="BA91" s="158" t="b">
        <f t="shared" si="310"/>
        <v>0</v>
      </c>
      <c r="BB91" s="162" t="str">
        <f>IF(COUNTA(E91:F91:H91)&lt;3,"",(IF(AY91=TRUE,$AY$3,IF(AZ91=TRUE,$AZ$3,IF(BA91=TRUE,$BA$3,"Aucune action requise")))))</f>
        <v>Aucune action requise</v>
      </c>
      <c r="BC91" s="158" t="b">
        <f t="shared" si="311"/>
        <v>0</v>
      </c>
      <c r="BD91" s="158" t="b">
        <f t="shared" si="312"/>
        <v>0</v>
      </c>
      <c r="BE91" s="158" t="b">
        <f t="shared" si="313"/>
        <v>0</v>
      </c>
      <c r="BF91" s="158" t="b">
        <f t="shared" si="314"/>
        <v>0</v>
      </c>
      <c r="BG91" s="162" t="str">
        <f>IF(COUNTA(E91:F91:H91)&lt;3,"",(IF(BC91=TRUE,$BC$3,IF(BD91=TRUE,$BD$3,IF(BE91=TRUE,$BE$3,IF(BF91=TRUE,$BF$3,"Aucun"))))))</f>
        <v>Aucun</v>
      </c>
      <c r="BH91" s="322">
        <f t="shared" si="315"/>
        <v>0</v>
      </c>
      <c r="BI91" s="322">
        <f>'ODD 9'!AX13</f>
        <v>0</v>
      </c>
      <c r="BJ91" s="313"/>
      <c r="BK91" s="313"/>
      <c r="BL91" s="330">
        <f t="shared" si="316"/>
        <v>0</v>
      </c>
      <c r="BM91" s="330">
        <f t="shared" si="317"/>
        <v>0</v>
      </c>
      <c r="BR91" s="58">
        <f t="shared" si="318"/>
        <v>1</v>
      </c>
      <c r="BS91" s="58">
        <f t="shared" si="319"/>
        <v>0</v>
      </c>
      <c r="BT91" s="58">
        <f t="shared" si="319"/>
        <v>0</v>
      </c>
      <c r="BU91" s="58">
        <f t="shared" si="319"/>
        <v>0</v>
      </c>
      <c r="BV91" s="58">
        <f t="shared" si="319"/>
        <v>0</v>
      </c>
      <c r="BW91" s="58">
        <f t="shared" si="319"/>
        <v>0</v>
      </c>
      <c r="BX91" s="58">
        <f t="shared" si="319"/>
        <v>0</v>
      </c>
      <c r="BY91" s="58">
        <f t="shared" si="319"/>
        <v>0</v>
      </c>
    </row>
    <row r="92" spans="1:77" s="57" customFormat="1" ht="114" customHeight="1" x14ac:dyDescent="0.35">
      <c r="A92" s="56"/>
      <c r="B92" s="374" t="s">
        <v>138</v>
      </c>
      <c r="C92" s="380" t="s">
        <v>582</v>
      </c>
      <c r="D92" s="176">
        <f>'ODD 9'!D14</f>
        <v>0</v>
      </c>
      <c r="E92" s="264">
        <f>'ODD 9'!E14</f>
        <v>0</v>
      </c>
      <c r="F92" s="282">
        <f>'ODD 9'!F14</f>
        <v>0</v>
      </c>
      <c r="G92" s="177">
        <f>'ODD 9'!G14</f>
        <v>0</v>
      </c>
      <c r="H92" s="300">
        <f>'ODD 9'!H14</f>
        <v>0</v>
      </c>
      <c r="I92" s="178">
        <f>'ODD 9'!I14</f>
        <v>0</v>
      </c>
      <c r="J92" s="136">
        <f t="shared" si="320"/>
        <v>0</v>
      </c>
      <c r="K92" s="137">
        <f t="shared" si="304"/>
        <v>0</v>
      </c>
      <c r="L92" s="137" t="b">
        <f t="shared" si="321"/>
        <v>0</v>
      </c>
      <c r="M92" s="137" t="b">
        <f t="shared" si="322"/>
        <v>0</v>
      </c>
      <c r="N92" s="137" t="b">
        <f t="shared" si="323"/>
        <v>0</v>
      </c>
      <c r="O92" s="137" t="b">
        <f t="shared" si="324"/>
        <v>0</v>
      </c>
      <c r="P92" s="137" t="b">
        <f t="shared" si="325"/>
        <v>0</v>
      </c>
      <c r="Q92" s="137" t="b">
        <f t="shared" si="326"/>
        <v>0</v>
      </c>
      <c r="R92" s="137" t="b">
        <f t="shared" si="327"/>
        <v>0</v>
      </c>
      <c r="S92" s="138">
        <f t="shared" si="305"/>
        <v>0</v>
      </c>
      <c r="T92" s="139">
        <f t="shared" si="306"/>
        <v>0</v>
      </c>
      <c r="U92" s="140">
        <f t="shared" si="307"/>
        <v>0</v>
      </c>
      <c r="V92" s="137" t="b">
        <f t="shared" si="328"/>
        <v>0</v>
      </c>
      <c r="W92" s="137" t="b">
        <f t="shared" si="329"/>
        <v>0</v>
      </c>
      <c r="X92" s="137" t="b">
        <f t="shared" si="330"/>
        <v>0</v>
      </c>
      <c r="Y92" s="137" t="b">
        <f t="shared" si="331"/>
        <v>0</v>
      </c>
      <c r="Z92" s="137" t="b">
        <f t="shared" si="332"/>
        <v>1</v>
      </c>
      <c r="AA92" s="141" t="str">
        <f>IF(COUNTA(E92:F92:H92)&lt;3,"",(IF(V92=TRUE,$V$3,IF(W92=TRUE,$W$3,IF(X92=TRUE,$X$3,IF(Y92=TRUE,$Y$3,"Non"))))))</f>
        <v>Non</v>
      </c>
      <c r="AB92" s="137" t="b">
        <f t="shared" si="333"/>
        <v>0</v>
      </c>
      <c r="AC92" s="137" t="b">
        <f t="shared" si="334"/>
        <v>0</v>
      </c>
      <c r="AD92" s="137" t="b">
        <f t="shared" si="335"/>
        <v>0</v>
      </c>
      <c r="AE92" s="137" t="b">
        <f t="shared" si="336"/>
        <v>0</v>
      </c>
      <c r="AF92" s="137" t="b">
        <f t="shared" si="337"/>
        <v>0</v>
      </c>
      <c r="AG92" s="141" t="str">
        <f>IF(COUNTA(E92:F92:H92)&lt;3,"",(IF(AB92=TRUE,$AB$3,IF(AC92=TRUE,$AC$3,IF(AD92=TRUE,$AD$3,IF(AE92=TRUE,$AE$3,IF(AF92=TRUE,$AF$3,"Aucune")))))))</f>
        <v>Aucune</v>
      </c>
      <c r="AH92" s="180" t="b">
        <f t="shared" si="287"/>
        <v>0</v>
      </c>
      <c r="AI92" s="180" t="b">
        <f t="shared" si="288"/>
        <v>0</v>
      </c>
      <c r="AJ92" s="180" t="b">
        <f t="shared" si="289"/>
        <v>0</v>
      </c>
      <c r="AK92" s="180" t="b">
        <f t="shared" si="290"/>
        <v>0</v>
      </c>
      <c r="AL92" s="180" t="b">
        <f t="shared" si="291"/>
        <v>0</v>
      </c>
      <c r="AM92" s="180" t="b">
        <f t="shared" si="292"/>
        <v>0</v>
      </c>
      <c r="AN92" s="180" t="b">
        <f t="shared" si="293"/>
        <v>0</v>
      </c>
      <c r="AO92" s="180" t="b">
        <f t="shared" si="294"/>
        <v>0</v>
      </c>
      <c r="AP92" s="180" t="b">
        <f t="shared" si="295"/>
        <v>0</v>
      </c>
      <c r="AQ92" s="180" t="b">
        <f t="shared" si="296"/>
        <v>0</v>
      </c>
      <c r="AR92" s="180" t="b">
        <f t="shared" si="297"/>
        <v>0</v>
      </c>
      <c r="AS92" s="180" t="b">
        <f t="shared" si="298"/>
        <v>0</v>
      </c>
      <c r="AT92" s="180" t="b">
        <f t="shared" si="299"/>
        <v>0</v>
      </c>
      <c r="AU92" s="180" t="b">
        <f t="shared" si="300"/>
        <v>0</v>
      </c>
      <c r="AV92" s="180" t="b">
        <f t="shared" si="301"/>
        <v>0</v>
      </c>
      <c r="AW92" s="180" t="b">
        <f t="shared" si="302"/>
        <v>0</v>
      </c>
      <c r="AX92" s="179" t="str">
        <f>IF(COUNTA(E92:F92:H92)&lt;3,"",(IF(AH92=TRUE,AH$3,IF(AI92=TRUE,AI$3,IF(AJ92=TRUE,AJ$3,IF(AK92=TRUE,AK$3,IF(AL92=TRUE,AL$3,IF(AM92=TRUE,AM$3,IF(AN92=TRUE,AN$3,IF(AO92=TRUE,AO$3,IF(AP92=TRUE,AP$3,IF(AQ92=TRUE,AQ$3,IF(AR92=TRUE,AR$3,IF(AS92=TRUE,AS$3,IF(AT92=TRUE,AT$3,IF(AU92=TRUE,AU$3,IF(AV92=TRUE,AV$3,IF(AW92=TRUE,AW$3,"Aucune"))))))))))))))))))</f>
        <v>Aucune</v>
      </c>
      <c r="AY92" s="137" t="b">
        <f t="shared" si="308"/>
        <v>0</v>
      </c>
      <c r="AZ92" s="137" t="b">
        <f t="shared" si="309"/>
        <v>0</v>
      </c>
      <c r="BA92" s="137" t="b">
        <f t="shared" si="310"/>
        <v>0</v>
      </c>
      <c r="BB92" s="141" t="str">
        <f>IF(COUNTA(E92:F92:H92)&lt;3,"",(IF(AY92=TRUE,$AY$3,IF(AZ92=TRUE,$AZ$3,IF(BA92=TRUE,$BA$3,"Aucune action requise")))))</f>
        <v>Aucune action requise</v>
      </c>
      <c r="BC92" s="137" t="b">
        <f t="shared" si="311"/>
        <v>0</v>
      </c>
      <c r="BD92" s="137" t="b">
        <f t="shared" si="312"/>
        <v>0</v>
      </c>
      <c r="BE92" s="137" t="b">
        <f t="shared" si="313"/>
        <v>0</v>
      </c>
      <c r="BF92" s="137" t="b">
        <f t="shared" si="314"/>
        <v>0</v>
      </c>
      <c r="BG92" s="141" t="str">
        <f>IF(COUNTA(E92:F92:H92)&lt;3,"",(IF(BC92=TRUE,$BC$3,IF(BD92=TRUE,$BD$3,IF(BE92=TRUE,$BE$3,IF(BF92=TRUE,$BF$3,"Aucun"))))))</f>
        <v>Aucun</v>
      </c>
      <c r="BH92" s="318">
        <f t="shared" si="315"/>
        <v>0</v>
      </c>
      <c r="BI92" s="318">
        <f>'ODD 9'!AX14</f>
        <v>0</v>
      </c>
      <c r="BJ92" s="309"/>
      <c r="BK92" s="309"/>
      <c r="BL92" s="327">
        <f t="shared" si="316"/>
        <v>0</v>
      </c>
      <c r="BM92" s="327">
        <f t="shared" si="317"/>
        <v>0</v>
      </c>
      <c r="BR92" s="58">
        <f t="shared" si="318"/>
        <v>1</v>
      </c>
      <c r="BS92" s="58">
        <f t="shared" si="319"/>
        <v>0</v>
      </c>
      <c r="BT92" s="58">
        <f t="shared" si="319"/>
        <v>0</v>
      </c>
      <c r="BU92" s="58">
        <f t="shared" si="319"/>
        <v>0</v>
      </c>
      <c r="BV92" s="58">
        <f t="shared" si="319"/>
        <v>0</v>
      </c>
      <c r="BW92" s="58">
        <f t="shared" si="319"/>
        <v>0</v>
      </c>
      <c r="BX92" s="58">
        <f t="shared" si="319"/>
        <v>0</v>
      </c>
      <c r="BY92" s="58">
        <f t="shared" si="319"/>
        <v>0</v>
      </c>
    </row>
    <row r="93" spans="1:77" s="54" customFormat="1" ht="30.75" customHeight="1" x14ac:dyDescent="0.4">
      <c r="A93" s="53"/>
      <c r="B93" s="449" t="str">
        <f>'ODD 10'!B2:C2</f>
        <v>ODD 10  -   Réduire les inégalités dans les pays et d’un pays à l’autre</v>
      </c>
      <c r="C93" s="449"/>
      <c r="D93" s="449"/>
      <c r="E93" s="449"/>
      <c r="F93" s="449"/>
      <c r="G93" s="449"/>
      <c r="H93" s="449"/>
      <c r="I93" s="449"/>
      <c r="J93" s="449"/>
      <c r="K93" s="449"/>
      <c r="L93" s="449"/>
      <c r="M93" s="449"/>
      <c r="N93" s="449"/>
      <c r="O93" s="449"/>
      <c r="P93" s="449"/>
      <c r="Q93" s="449"/>
      <c r="R93" s="449"/>
      <c r="S93" s="449"/>
      <c r="T93" s="449"/>
      <c r="U93" s="449"/>
      <c r="V93" s="449"/>
      <c r="W93" s="449"/>
      <c r="X93" s="449"/>
      <c r="Y93" s="449"/>
      <c r="Z93" s="449"/>
      <c r="AA93" s="449"/>
      <c r="AB93" s="44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449"/>
      <c r="BF93" s="449"/>
      <c r="BG93" s="449"/>
      <c r="BH93" s="449"/>
      <c r="BI93" s="449"/>
      <c r="BJ93" s="449"/>
      <c r="BK93" s="449"/>
      <c r="BL93" s="449"/>
      <c r="BM93" s="449"/>
      <c r="BO93" s="54" t="str">
        <f>B93</f>
        <v>ODD 10  -   Réduire les inégalités dans les pays et d’un pays à l’autre</v>
      </c>
      <c r="BP93" s="54">
        <v>10</v>
      </c>
      <c r="BQ93" s="54">
        <f>BP93-BR93</f>
        <v>0</v>
      </c>
      <c r="BR93" s="55">
        <f>SUM(BR94:BR103)</f>
        <v>10</v>
      </c>
      <c r="BS93" s="55">
        <f t="shared" ref="BS93:BY93" si="338">SUM(BS94:BS103)</f>
        <v>0</v>
      </c>
      <c r="BT93" s="55">
        <f t="shared" si="338"/>
        <v>0</v>
      </c>
      <c r="BU93" s="55">
        <f t="shared" si="338"/>
        <v>0</v>
      </c>
      <c r="BV93" s="55">
        <f t="shared" si="338"/>
        <v>0</v>
      </c>
      <c r="BW93" s="55">
        <f t="shared" si="338"/>
        <v>0</v>
      </c>
      <c r="BX93" s="55">
        <f t="shared" si="338"/>
        <v>0</v>
      </c>
      <c r="BY93" s="55">
        <f t="shared" si="338"/>
        <v>0</v>
      </c>
    </row>
    <row r="94" spans="1:77" s="57" customFormat="1" ht="114" customHeight="1" x14ac:dyDescent="0.35">
      <c r="A94" s="56"/>
      <c r="B94" s="374" t="s">
        <v>140</v>
      </c>
      <c r="C94" s="380" t="s">
        <v>583</v>
      </c>
      <c r="D94" s="176">
        <f>'ODD 10'!D7</f>
        <v>0</v>
      </c>
      <c r="E94" s="264">
        <f>'ODD 10'!E7</f>
        <v>0</v>
      </c>
      <c r="F94" s="282">
        <f>'ODD 10'!F7</f>
        <v>0</v>
      </c>
      <c r="G94" s="177">
        <f>'ODD 10'!G7</f>
        <v>0</v>
      </c>
      <c r="H94" s="300">
        <f>'ODD 10'!H7</f>
        <v>0</v>
      </c>
      <c r="I94" s="178">
        <f>'ODD 10'!I7</f>
        <v>0</v>
      </c>
      <c r="J94" s="136">
        <f>S94</f>
        <v>0</v>
      </c>
      <c r="K94" s="137">
        <f t="shared" ref="K94:K103" si="339">E94*10+F94</f>
        <v>0</v>
      </c>
      <c r="L94" s="137" t="b">
        <f>OR(K94=31)</f>
        <v>0</v>
      </c>
      <c r="M94" s="137" t="b">
        <f>OR(K94=21,K94=32)</f>
        <v>0</v>
      </c>
      <c r="N94" s="137" t="b">
        <f>OR(K94=22,K94=33)</f>
        <v>0</v>
      </c>
      <c r="O94" s="137" t="b">
        <f>OR(K94=11,K94=12)</f>
        <v>0</v>
      </c>
      <c r="P94" s="137" t="b">
        <f>OR(K94=23,K94=34)</f>
        <v>0</v>
      </c>
      <c r="Q94" s="137" t="b">
        <f>OR(K94=13,K94=14,K94=24)</f>
        <v>0</v>
      </c>
      <c r="R94" s="137" t="b">
        <f>OR(K94=1,K94=2,K94=3,K94=4)</f>
        <v>0</v>
      </c>
      <c r="S94" s="138">
        <f t="shared" ref="S94:S103" si="340">IF(COUNTA(E94:F94)&lt;2,"",(IF(L94=TRUE,$L$3,IF(M94=TRUE,$M$3,IF(N94=TRUE,$N$3,IF(O94=TRUE,$O$3,IF(P94=TRUE,$P$3,IF(Q94=TRUE,$Q$3,IF(R94=TRUE,$R$3,0)))))))))</f>
        <v>0</v>
      </c>
      <c r="T94" s="139">
        <f t="shared" ref="T94:T103" si="341">IF(COUNTA(E94:F94)&lt;2,"",(IF(L94=TRUE,6,IF(M94=TRUE,5,IF(N94=TRUE,4,IF(O94=TRUE,3,IF(P94=TRUE,2,IF(Q94=TRUE,1,IF(R94=TRUE,0,0)))))))))</f>
        <v>0</v>
      </c>
      <c r="U94" s="140">
        <f t="shared" ref="U94:U103" si="342">T94*10+H94</f>
        <v>0</v>
      </c>
      <c r="V94" s="137" t="b">
        <f>OR(U94=61,U94=62,U94=63)</f>
        <v>0</v>
      </c>
      <c r="W94" s="137" t="b">
        <f>OR(U94=51,U94=52)</f>
        <v>0</v>
      </c>
      <c r="X94" s="137" t="b">
        <f>OR(U94=31,U94=41,U94=42,U94=53)</f>
        <v>0</v>
      </c>
      <c r="Y94" s="137" t="b">
        <f>OR(U94=21,U94=32)</f>
        <v>0</v>
      </c>
      <c r="Z94" s="137" t="b">
        <f>AND(V94=FALSE,W94=FALSE,X94=FALSE,Y94=FALSE)</f>
        <v>1</v>
      </c>
      <c r="AA94" s="141" t="str">
        <f>IF(COUNTA(E94:F94:H94)&lt;3,"",(IF(V94=TRUE,$V$3,IF(W94=TRUE,$W$3,IF(X94=TRUE,$X$3,IF(Y94=TRUE,$Y$3,"Non"))))))</f>
        <v>Non</v>
      </c>
      <c r="AB94" s="137" t="b">
        <f>OR(U94=61,U94=62,U94=51,U94=52)</f>
        <v>0</v>
      </c>
      <c r="AC94" s="137" t="b">
        <f>OR(U94=41,U94=42)</f>
        <v>0</v>
      </c>
      <c r="AD94" s="137" t="b">
        <f>OR(U94=31,U94=32,U94=63,U94=64,U94=53,U94=54,)</f>
        <v>0</v>
      </c>
      <c r="AE94" s="137" t="b">
        <f>OR(U94=21,U94=22,)</f>
        <v>0</v>
      </c>
      <c r="AF94" s="137" t="b">
        <f>OR(U94=11,U94=12,U94=13,U94=23,)</f>
        <v>0</v>
      </c>
      <c r="AG94" s="141" t="str">
        <f>IF(COUNTA(E94:F94:H94)&lt;3,"",(IF(AB94=TRUE,$AB$3,IF(AC94=TRUE,$AC$3,IF(AD94=TRUE,$AD$3,IF(AE94=TRUE,$AE$3,IF(AF94=TRUE,$AF$3,"Aucune")))))))</f>
        <v>Aucune</v>
      </c>
      <c r="AH94" s="180" t="b">
        <f t="shared" si="287"/>
        <v>0</v>
      </c>
      <c r="AI94" s="180" t="b">
        <f t="shared" si="288"/>
        <v>0</v>
      </c>
      <c r="AJ94" s="180" t="b">
        <f t="shared" si="289"/>
        <v>0</v>
      </c>
      <c r="AK94" s="180" t="b">
        <f t="shared" si="290"/>
        <v>0</v>
      </c>
      <c r="AL94" s="180" t="b">
        <f t="shared" si="291"/>
        <v>0</v>
      </c>
      <c r="AM94" s="180" t="b">
        <f t="shared" si="292"/>
        <v>0</v>
      </c>
      <c r="AN94" s="180" t="b">
        <f t="shared" si="293"/>
        <v>0</v>
      </c>
      <c r="AO94" s="180" t="b">
        <f t="shared" si="294"/>
        <v>0</v>
      </c>
      <c r="AP94" s="180" t="b">
        <f t="shared" si="295"/>
        <v>0</v>
      </c>
      <c r="AQ94" s="180" t="b">
        <f t="shared" si="296"/>
        <v>0</v>
      </c>
      <c r="AR94" s="180" t="b">
        <f t="shared" si="297"/>
        <v>0</v>
      </c>
      <c r="AS94" s="180" t="b">
        <f t="shared" si="298"/>
        <v>0</v>
      </c>
      <c r="AT94" s="180" t="b">
        <f t="shared" si="299"/>
        <v>0</v>
      </c>
      <c r="AU94" s="180" t="b">
        <f t="shared" si="300"/>
        <v>0</v>
      </c>
      <c r="AV94" s="180" t="b">
        <f t="shared" si="301"/>
        <v>0</v>
      </c>
      <c r="AW94" s="180" t="b">
        <f t="shared" si="302"/>
        <v>0</v>
      </c>
      <c r="AX94" s="179" t="str">
        <f>IF(COUNTA(E94:F94:H94)&lt;3,"",(IF(AH94=TRUE,AH$3,IF(AI94=TRUE,AI$3,IF(AJ94=TRUE,AJ$3,IF(AK94=TRUE,AK$3,IF(AL94=TRUE,AL$3,IF(AM94=TRUE,AM$3,IF(AN94=TRUE,AN$3,IF(AO94=TRUE,AO$3,IF(AP94=TRUE,AP$3,IF(AQ94=TRUE,AQ$3,IF(AR94=TRUE,AR$3,IF(AS94=TRUE,AS$3,IF(AT94=TRUE,AT$3,IF(AU94=TRUE,AU$3,IF(AV94=TRUE,AV$3,IF(AW94=TRUE,AW$3,"Aucune"))))))))))))))))))</f>
        <v>Aucune</v>
      </c>
      <c r="AY94" s="137" t="b">
        <f t="shared" ref="AY94:AY103" si="343">OR(U94=61,U94=62,U94=63,U94=51,U94=52,U94=53)</f>
        <v>0</v>
      </c>
      <c r="AZ94" s="137" t="b">
        <f t="shared" ref="AZ94:AZ103" si="344">OR(U94=41,U94=42,U94=43,U94=31,U94=32,U94=33)</f>
        <v>0</v>
      </c>
      <c r="BA94" s="137" t="b">
        <f t="shared" ref="BA94:BA103" si="345">OR(U94=21,U94=22,U94=23,U94=11,U94=12,U94=13)</f>
        <v>0</v>
      </c>
      <c r="BB94" s="141" t="str">
        <f>IF(COUNTA(E94:F94:H94)&lt;3,"",(IF(AY94=TRUE,$AY$3,IF(AZ94=TRUE,$AZ$3,IF(BA94=TRUE,$BA$3,"Aucune action requise")))))</f>
        <v>Aucune action requise</v>
      </c>
      <c r="BC94" s="137" t="b">
        <f t="shared" ref="BC94:BC103" si="346">OR(U94=61,U94=51,U94=41,U94=31,U94=21)</f>
        <v>0</v>
      </c>
      <c r="BD94" s="137" t="b">
        <f t="shared" ref="BD94:BD103" si="347">OR(U94=62,U94=52,U94=42,U94=32,U94=22,U94=63,U94=53)</f>
        <v>0</v>
      </c>
      <c r="BE94" s="137" t="b">
        <f t="shared" ref="BE94:BE103" si="348">OR(U94=43,U94=33,U94=23,U94=34,U94=24)</f>
        <v>0</v>
      </c>
      <c r="BF94" s="137" t="b">
        <f t="shared" ref="BF94:BF103" si="349">OR(U94=64,U94=54,U94=44)</f>
        <v>0</v>
      </c>
      <c r="BG94" s="141" t="str">
        <f>IF(COUNTA(E94:F94:H94)&lt;3,"",(IF(BC94=TRUE,$BC$3,IF(BD94=TRUE,$BD$3,IF(BE94=TRUE,$BE$3,IF(BF94=TRUE,$BF$3,"Aucun"))))))</f>
        <v>Aucun</v>
      </c>
      <c r="BH94" s="318">
        <f t="shared" ref="BH94:BH103" si="350">G94</f>
        <v>0</v>
      </c>
      <c r="BI94" s="318">
        <f>'ODD 10'!AX7</f>
        <v>0</v>
      </c>
      <c r="BJ94" s="309"/>
      <c r="BK94" s="309"/>
      <c r="BL94" s="327">
        <f t="shared" ref="BL94:BL103" si="351">I94</f>
        <v>0</v>
      </c>
      <c r="BM94" s="327">
        <f t="shared" ref="BM94:BM103" si="352">D94</f>
        <v>0</v>
      </c>
      <c r="BR94" s="58">
        <f t="shared" ref="BR94:BR103" si="353">IF(K94=0,1,0)</f>
        <v>1</v>
      </c>
      <c r="BS94" s="58">
        <f t="shared" ref="BS94:BS103" si="354">IF(L94=TRUE,1,0)</f>
        <v>0</v>
      </c>
      <c r="BT94" s="58">
        <f t="shared" ref="BT94:BT103" si="355">IF(M94=TRUE,1,0)</f>
        <v>0</v>
      </c>
      <c r="BU94" s="58">
        <f t="shared" ref="BU94:BU103" si="356">IF(N94=TRUE,1,0)</f>
        <v>0</v>
      </c>
      <c r="BV94" s="58">
        <f t="shared" ref="BV94:BV103" si="357">IF(O94=TRUE,1,0)</f>
        <v>0</v>
      </c>
      <c r="BW94" s="58">
        <f t="shared" ref="BW94:BW103" si="358">IF(P94=TRUE,1,0)</f>
        <v>0</v>
      </c>
      <c r="BX94" s="58">
        <f t="shared" ref="BX94:BX103" si="359">IF(Q94=TRUE,1,0)</f>
        <v>0</v>
      </c>
      <c r="BY94" s="58">
        <f t="shared" ref="BY94:BY103" si="360">IF(R94=TRUE,1,0)</f>
        <v>0</v>
      </c>
    </row>
    <row r="95" spans="1:77" s="57" customFormat="1" ht="114" customHeight="1" x14ac:dyDescent="0.35">
      <c r="A95" s="56"/>
      <c r="B95" s="374" t="s">
        <v>141</v>
      </c>
      <c r="C95" s="380" t="s">
        <v>584</v>
      </c>
      <c r="D95" s="176">
        <f>'ODD 10'!D8</f>
        <v>0</v>
      </c>
      <c r="E95" s="264">
        <f>'ODD 10'!E8</f>
        <v>0</v>
      </c>
      <c r="F95" s="282">
        <f>'ODD 10'!F8</f>
        <v>0</v>
      </c>
      <c r="G95" s="177">
        <f>'ODD 10'!G8</f>
        <v>0</v>
      </c>
      <c r="H95" s="300">
        <f>'ODD 10'!H8</f>
        <v>0</v>
      </c>
      <c r="I95" s="178">
        <f>'ODD 10'!I8</f>
        <v>0</v>
      </c>
      <c r="J95" s="136">
        <f t="shared" ref="J95:J103" si="361">S95</f>
        <v>0</v>
      </c>
      <c r="K95" s="137">
        <f t="shared" si="339"/>
        <v>0</v>
      </c>
      <c r="L95" s="137" t="b">
        <f t="shared" ref="L95:L103" si="362">OR(K95=31)</f>
        <v>0</v>
      </c>
      <c r="M95" s="137" t="b">
        <f t="shared" ref="M95:M103" si="363">OR(K95=21,K95=32)</f>
        <v>0</v>
      </c>
      <c r="N95" s="137" t="b">
        <f t="shared" ref="N95:N103" si="364">OR(K95=22,K95=33)</f>
        <v>0</v>
      </c>
      <c r="O95" s="137" t="b">
        <f t="shared" ref="O95:O103" si="365">OR(K95=11,K95=12)</f>
        <v>0</v>
      </c>
      <c r="P95" s="137" t="b">
        <f t="shared" ref="P95:P103" si="366">OR(K95=23,K95=34)</f>
        <v>0</v>
      </c>
      <c r="Q95" s="137" t="b">
        <f t="shared" ref="Q95:Q103" si="367">OR(K95=13,K95=14,K95=24)</f>
        <v>0</v>
      </c>
      <c r="R95" s="137" t="b">
        <f t="shared" ref="R95:R103" si="368">OR(K95=1,K95=2,K95=3,K95=4)</f>
        <v>0</v>
      </c>
      <c r="S95" s="138">
        <f t="shared" si="340"/>
        <v>0</v>
      </c>
      <c r="T95" s="139">
        <f t="shared" si="341"/>
        <v>0</v>
      </c>
      <c r="U95" s="140">
        <f t="shared" si="342"/>
        <v>0</v>
      </c>
      <c r="V95" s="137" t="b">
        <f t="shared" ref="V95:V103" si="369">OR(U95=61,U95=62,U95=63)</f>
        <v>0</v>
      </c>
      <c r="W95" s="137" t="b">
        <f t="shared" ref="W95:W103" si="370">OR(U95=51,U95=52)</f>
        <v>0</v>
      </c>
      <c r="X95" s="137" t="b">
        <f t="shared" ref="X95:X103" si="371">OR(U95=31,U95=41,U95=42,U95=53)</f>
        <v>0</v>
      </c>
      <c r="Y95" s="137" t="b">
        <f t="shared" ref="Y95:Y103" si="372">OR(U95=21,U95=32)</f>
        <v>0</v>
      </c>
      <c r="Z95" s="137" t="b">
        <f t="shared" ref="Z95:Z103" si="373">AND(V95=FALSE,W95=FALSE,X95=FALSE,Y95=FALSE)</f>
        <v>1</v>
      </c>
      <c r="AA95" s="141" t="str">
        <f>IF(COUNTA(E95:F95:H95)&lt;3,"",(IF(V95=TRUE,$V$3,IF(W95=TRUE,$W$3,IF(X95=TRUE,$X$3,IF(Y95=TRUE,$Y$3,"Non"))))))</f>
        <v>Non</v>
      </c>
      <c r="AB95" s="137" t="b">
        <f t="shared" ref="AB95:AB103" si="374">OR(U95=61,U95=62,U95=51,U95=52)</f>
        <v>0</v>
      </c>
      <c r="AC95" s="137" t="b">
        <f t="shared" ref="AC95:AC103" si="375">OR(U95=41,U95=42)</f>
        <v>0</v>
      </c>
      <c r="AD95" s="137" t="b">
        <f t="shared" ref="AD95:AD103" si="376">OR(U95=31,U95=32,U95=63,U95=64,U95=53,U95=54,)</f>
        <v>0</v>
      </c>
      <c r="AE95" s="137" t="b">
        <f t="shared" ref="AE95:AE103" si="377">OR(U95=21,U95=22,)</f>
        <v>0</v>
      </c>
      <c r="AF95" s="137" t="b">
        <f t="shared" ref="AF95:AF103" si="378">OR(U95=11,U95=12,U95=13,U95=23,)</f>
        <v>0</v>
      </c>
      <c r="AG95" s="141" t="str">
        <f>IF(COUNTA(E95:F95:H95)&lt;3,"",(IF(AB95=TRUE,$AB$3,IF(AC95=TRUE,$AC$3,IF(AD95=TRUE,$AD$3,IF(AE95=TRUE,$AE$3,IF(AF95=TRUE,$AF$3,"Aucune")))))))</f>
        <v>Aucune</v>
      </c>
      <c r="AH95" s="180" t="b">
        <f t="shared" si="287"/>
        <v>0</v>
      </c>
      <c r="AI95" s="180" t="b">
        <f t="shared" si="288"/>
        <v>0</v>
      </c>
      <c r="AJ95" s="180" t="b">
        <f t="shared" si="289"/>
        <v>0</v>
      </c>
      <c r="AK95" s="180" t="b">
        <f t="shared" si="290"/>
        <v>0</v>
      </c>
      <c r="AL95" s="180" t="b">
        <f t="shared" si="291"/>
        <v>0</v>
      </c>
      <c r="AM95" s="180" t="b">
        <f t="shared" si="292"/>
        <v>0</v>
      </c>
      <c r="AN95" s="180" t="b">
        <f t="shared" si="293"/>
        <v>0</v>
      </c>
      <c r="AO95" s="180" t="b">
        <f t="shared" si="294"/>
        <v>0</v>
      </c>
      <c r="AP95" s="180" t="b">
        <f t="shared" si="295"/>
        <v>0</v>
      </c>
      <c r="AQ95" s="180" t="b">
        <f t="shared" si="296"/>
        <v>0</v>
      </c>
      <c r="AR95" s="180" t="b">
        <f t="shared" si="297"/>
        <v>0</v>
      </c>
      <c r="AS95" s="180" t="b">
        <f t="shared" si="298"/>
        <v>0</v>
      </c>
      <c r="AT95" s="180" t="b">
        <f t="shared" si="299"/>
        <v>0</v>
      </c>
      <c r="AU95" s="180" t="b">
        <f t="shared" si="300"/>
        <v>0</v>
      </c>
      <c r="AV95" s="180" t="b">
        <f t="shared" si="301"/>
        <v>0</v>
      </c>
      <c r="AW95" s="180" t="b">
        <f t="shared" si="302"/>
        <v>0</v>
      </c>
      <c r="AX95" s="179" t="str">
        <f>IF(COUNTA(E95:F95:H95)&lt;3,"",(IF(AH95=TRUE,AH$3,IF(AI95=TRUE,AI$3,IF(AJ95=TRUE,AJ$3,IF(AK95=TRUE,AK$3,IF(AL95=TRUE,AL$3,IF(AM95=TRUE,AM$3,IF(AN95=TRUE,AN$3,IF(AO95=TRUE,AO$3,IF(AP95=TRUE,AP$3,IF(AQ95=TRUE,AQ$3,IF(AR95=TRUE,AR$3,IF(AS95=TRUE,AS$3,IF(AT95=TRUE,AT$3,IF(AU95=TRUE,AU$3,IF(AV95=TRUE,AV$3,IF(AW95=TRUE,AW$3,"Aucune"))))))))))))))))))</f>
        <v>Aucune</v>
      </c>
      <c r="AY95" s="137" t="b">
        <f t="shared" si="343"/>
        <v>0</v>
      </c>
      <c r="AZ95" s="137" t="b">
        <f t="shared" si="344"/>
        <v>0</v>
      </c>
      <c r="BA95" s="137" t="b">
        <f t="shared" si="345"/>
        <v>0</v>
      </c>
      <c r="BB95" s="141" t="str">
        <f>IF(COUNTA(E95:F95:H95)&lt;3,"",(IF(AY95=TRUE,$AY$3,IF(AZ95=TRUE,$AZ$3,IF(BA95=TRUE,$BA$3,"Aucune action requise")))))</f>
        <v>Aucune action requise</v>
      </c>
      <c r="BC95" s="137" t="b">
        <f t="shared" si="346"/>
        <v>0</v>
      </c>
      <c r="BD95" s="137" t="b">
        <f t="shared" si="347"/>
        <v>0</v>
      </c>
      <c r="BE95" s="137" t="b">
        <f t="shared" si="348"/>
        <v>0</v>
      </c>
      <c r="BF95" s="137" t="b">
        <f t="shared" si="349"/>
        <v>0</v>
      </c>
      <c r="BG95" s="141" t="str">
        <f>IF(COUNTA(E95:F95:H95)&lt;3,"",(IF(BC95=TRUE,$BC$3,IF(BD95=TRUE,$BD$3,IF(BE95=TRUE,$BE$3,IF(BF95=TRUE,$BF$3,"Aucun"))))))</f>
        <v>Aucun</v>
      </c>
      <c r="BH95" s="318">
        <f t="shared" si="350"/>
        <v>0</v>
      </c>
      <c r="BI95" s="318">
        <f>'ODD 10'!AX8</f>
        <v>0</v>
      </c>
      <c r="BJ95" s="309"/>
      <c r="BK95" s="309"/>
      <c r="BL95" s="327">
        <f t="shared" si="351"/>
        <v>0</v>
      </c>
      <c r="BM95" s="327">
        <f t="shared" si="352"/>
        <v>0</v>
      </c>
      <c r="BR95" s="58">
        <f t="shared" si="353"/>
        <v>1</v>
      </c>
      <c r="BS95" s="58">
        <f t="shared" si="354"/>
        <v>0</v>
      </c>
      <c r="BT95" s="58">
        <f t="shared" si="355"/>
        <v>0</v>
      </c>
      <c r="BU95" s="58">
        <f t="shared" si="356"/>
        <v>0</v>
      </c>
      <c r="BV95" s="58">
        <f t="shared" si="357"/>
        <v>0</v>
      </c>
      <c r="BW95" s="58">
        <f t="shared" si="358"/>
        <v>0</v>
      </c>
      <c r="BX95" s="58">
        <f t="shared" si="359"/>
        <v>0</v>
      </c>
      <c r="BY95" s="58">
        <f t="shared" si="360"/>
        <v>0</v>
      </c>
    </row>
    <row r="96" spans="1:77" s="57" customFormat="1" ht="114" customHeight="1" x14ac:dyDescent="0.35">
      <c r="A96" s="56"/>
      <c r="B96" s="374" t="s">
        <v>142</v>
      </c>
      <c r="C96" s="380" t="s">
        <v>585</v>
      </c>
      <c r="D96" s="176">
        <f>'ODD 10'!D9</f>
        <v>0</v>
      </c>
      <c r="E96" s="264">
        <f>'ODD 10'!E9</f>
        <v>0</v>
      </c>
      <c r="F96" s="282">
        <f>'ODD 10'!F9</f>
        <v>0</v>
      </c>
      <c r="G96" s="177">
        <f>'ODD 10'!G9</f>
        <v>0</v>
      </c>
      <c r="H96" s="300">
        <f>'ODD 10'!H9</f>
        <v>0</v>
      </c>
      <c r="I96" s="178">
        <f>'ODD 10'!I9</f>
        <v>0</v>
      </c>
      <c r="J96" s="136">
        <f t="shared" si="361"/>
        <v>0</v>
      </c>
      <c r="K96" s="137">
        <f t="shared" si="339"/>
        <v>0</v>
      </c>
      <c r="L96" s="137" t="b">
        <f t="shared" si="362"/>
        <v>0</v>
      </c>
      <c r="M96" s="137" t="b">
        <f t="shared" si="363"/>
        <v>0</v>
      </c>
      <c r="N96" s="137" t="b">
        <f t="shared" si="364"/>
        <v>0</v>
      </c>
      <c r="O96" s="137" t="b">
        <f t="shared" si="365"/>
        <v>0</v>
      </c>
      <c r="P96" s="137" t="b">
        <f t="shared" si="366"/>
        <v>0</v>
      </c>
      <c r="Q96" s="137" t="b">
        <f t="shared" si="367"/>
        <v>0</v>
      </c>
      <c r="R96" s="137" t="b">
        <f t="shared" si="368"/>
        <v>0</v>
      </c>
      <c r="S96" s="138">
        <f t="shared" si="340"/>
        <v>0</v>
      </c>
      <c r="T96" s="139">
        <f t="shared" si="341"/>
        <v>0</v>
      </c>
      <c r="U96" s="140">
        <f t="shared" si="342"/>
        <v>0</v>
      </c>
      <c r="V96" s="137" t="b">
        <f t="shared" si="369"/>
        <v>0</v>
      </c>
      <c r="W96" s="137" t="b">
        <f t="shared" si="370"/>
        <v>0</v>
      </c>
      <c r="X96" s="137" t="b">
        <f t="shared" si="371"/>
        <v>0</v>
      </c>
      <c r="Y96" s="137" t="b">
        <f t="shared" si="372"/>
        <v>0</v>
      </c>
      <c r="Z96" s="137" t="b">
        <f t="shared" si="373"/>
        <v>1</v>
      </c>
      <c r="AA96" s="141" t="str">
        <f>IF(COUNTA(E96:F96:H96)&lt;3,"",(IF(V96=TRUE,$V$3,IF(W96=TRUE,$W$3,IF(X96=TRUE,$X$3,IF(Y96=TRUE,$Y$3,"Non"))))))</f>
        <v>Non</v>
      </c>
      <c r="AB96" s="137" t="b">
        <f t="shared" si="374"/>
        <v>0</v>
      </c>
      <c r="AC96" s="137" t="b">
        <f t="shared" si="375"/>
        <v>0</v>
      </c>
      <c r="AD96" s="137" t="b">
        <f t="shared" si="376"/>
        <v>0</v>
      </c>
      <c r="AE96" s="137" t="b">
        <f t="shared" si="377"/>
        <v>0</v>
      </c>
      <c r="AF96" s="137" t="b">
        <f t="shared" si="378"/>
        <v>0</v>
      </c>
      <c r="AG96" s="141" t="str">
        <f>IF(COUNTA(E96:F96:H96)&lt;3,"",(IF(AB96=TRUE,$AB$3,IF(AC96=TRUE,$AC$3,IF(AD96=TRUE,$AD$3,IF(AE96=TRUE,$AE$3,IF(AF96=TRUE,$AF$3,"Aucune")))))))</f>
        <v>Aucune</v>
      </c>
      <c r="AH96" s="180" t="b">
        <f t="shared" si="287"/>
        <v>0</v>
      </c>
      <c r="AI96" s="180" t="b">
        <f t="shared" si="288"/>
        <v>0</v>
      </c>
      <c r="AJ96" s="180" t="b">
        <f t="shared" si="289"/>
        <v>0</v>
      </c>
      <c r="AK96" s="180" t="b">
        <f t="shared" si="290"/>
        <v>0</v>
      </c>
      <c r="AL96" s="180" t="b">
        <f t="shared" si="291"/>
        <v>0</v>
      </c>
      <c r="AM96" s="180" t="b">
        <f t="shared" si="292"/>
        <v>0</v>
      </c>
      <c r="AN96" s="180" t="b">
        <f t="shared" si="293"/>
        <v>0</v>
      </c>
      <c r="AO96" s="180" t="b">
        <f t="shared" si="294"/>
        <v>0</v>
      </c>
      <c r="AP96" s="180" t="b">
        <f t="shared" si="295"/>
        <v>0</v>
      </c>
      <c r="AQ96" s="180" t="b">
        <f t="shared" si="296"/>
        <v>0</v>
      </c>
      <c r="AR96" s="180" t="b">
        <f t="shared" si="297"/>
        <v>0</v>
      </c>
      <c r="AS96" s="180" t="b">
        <f t="shared" si="298"/>
        <v>0</v>
      </c>
      <c r="AT96" s="180" t="b">
        <f t="shared" si="299"/>
        <v>0</v>
      </c>
      <c r="AU96" s="180" t="b">
        <f t="shared" si="300"/>
        <v>0</v>
      </c>
      <c r="AV96" s="180" t="b">
        <f t="shared" si="301"/>
        <v>0</v>
      </c>
      <c r="AW96" s="180" t="b">
        <f t="shared" si="302"/>
        <v>0</v>
      </c>
      <c r="AX96" s="179" t="str">
        <f>IF(COUNTA(E96:F96:H96)&lt;3,"",(IF(AH96=TRUE,AH$3,IF(AI96=TRUE,AI$3,IF(AJ96=TRUE,AJ$3,IF(AK96=TRUE,AK$3,IF(AL96=TRUE,AL$3,IF(AM96=TRUE,AM$3,IF(AN96=TRUE,AN$3,IF(AO96=TRUE,AO$3,IF(AP96=TRUE,AP$3,IF(AQ96=TRUE,AQ$3,IF(AR96=TRUE,AR$3,IF(AS96=TRUE,AS$3,IF(AT96=TRUE,AT$3,IF(AU96=TRUE,AU$3,IF(AV96=TRUE,AV$3,IF(AW96=TRUE,AW$3,"Aucune"))))))))))))))))))</f>
        <v>Aucune</v>
      </c>
      <c r="AY96" s="137" t="b">
        <f t="shared" si="343"/>
        <v>0</v>
      </c>
      <c r="AZ96" s="137" t="b">
        <f t="shared" si="344"/>
        <v>0</v>
      </c>
      <c r="BA96" s="137" t="b">
        <f t="shared" si="345"/>
        <v>0</v>
      </c>
      <c r="BB96" s="141" t="str">
        <f>IF(COUNTA(E96:F96:H96)&lt;3,"",(IF(AY96=TRUE,$AY$3,IF(AZ96=TRUE,$AZ$3,IF(BA96=TRUE,$BA$3,"Aucune action requise")))))</f>
        <v>Aucune action requise</v>
      </c>
      <c r="BC96" s="137" t="b">
        <f t="shared" si="346"/>
        <v>0</v>
      </c>
      <c r="BD96" s="137" t="b">
        <f t="shared" si="347"/>
        <v>0</v>
      </c>
      <c r="BE96" s="137" t="b">
        <f t="shared" si="348"/>
        <v>0</v>
      </c>
      <c r="BF96" s="137" t="b">
        <f t="shared" si="349"/>
        <v>0</v>
      </c>
      <c r="BG96" s="141" t="str">
        <f>IF(COUNTA(E96:F96:H96)&lt;3,"",(IF(BC96=TRUE,$BC$3,IF(BD96=TRUE,$BD$3,IF(BE96=TRUE,$BE$3,IF(BF96=TRUE,$BF$3,"Aucun"))))))</f>
        <v>Aucun</v>
      </c>
      <c r="BH96" s="318">
        <f t="shared" si="350"/>
        <v>0</v>
      </c>
      <c r="BI96" s="318">
        <f>'ODD 10'!AX9</f>
        <v>0</v>
      </c>
      <c r="BJ96" s="309"/>
      <c r="BK96" s="309"/>
      <c r="BL96" s="327">
        <f t="shared" si="351"/>
        <v>0</v>
      </c>
      <c r="BM96" s="327">
        <f t="shared" si="352"/>
        <v>0</v>
      </c>
      <c r="BR96" s="58">
        <f t="shared" si="353"/>
        <v>1</v>
      </c>
      <c r="BS96" s="58">
        <f t="shared" si="354"/>
        <v>0</v>
      </c>
      <c r="BT96" s="58">
        <f t="shared" si="355"/>
        <v>0</v>
      </c>
      <c r="BU96" s="58">
        <f t="shared" si="356"/>
        <v>0</v>
      </c>
      <c r="BV96" s="58">
        <f t="shared" si="357"/>
        <v>0</v>
      </c>
      <c r="BW96" s="58">
        <f t="shared" si="358"/>
        <v>0</v>
      </c>
      <c r="BX96" s="58">
        <f t="shared" si="359"/>
        <v>0</v>
      </c>
      <c r="BY96" s="58">
        <f t="shared" si="360"/>
        <v>0</v>
      </c>
    </row>
    <row r="97" spans="1:77" s="57" customFormat="1" ht="114" customHeight="1" x14ac:dyDescent="0.35">
      <c r="A97" s="56"/>
      <c r="B97" s="374" t="s">
        <v>143</v>
      </c>
      <c r="C97" s="380" t="s">
        <v>396</v>
      </c>
      <c r="D97" s="176">
        <f>'ODD 10'!D10</f>
        <v>0</v>
      </c>
      <c r="E97" s="264">
        <f>'ODD 10'!E10</f>
        <v>0</v>
      </c>
      <c r="F97" s="282">
        <f>'ODD 10'!F10</f>
        <v>0</v>
      </c>
      <c r="G97" s="177">
        <f>'ODD 10'!G10</f>
        <v>0</v>
      </c>
      <c r="H97" s="300">
        <f>'ODD 10'!H10</f>
        <v>0</v>
      </c>
      <c r="I97" s="178">
        <f>'ODD 10'!I10</f>
        <v>0</v>
      </c>
      <c r="J97" s="136">
        <f t="shared" si="361"/>
        <v>0</v>
      </c>
      <c r="K97" s="137">
        <f t="shared" si="339"/>
        <v>0</v>
      </c>
      <c r="L97" s="137" t="b">
        <f t="shared" si="362"/>
        <v>0</v>
      </c>
      <c r="M97" s="137" t="b">
        <f t="shared" si="363"/>
        <v>0</v>
      </c>
      <c r="N97" s="137" t="b">
        <f t="shared" si="364"/>
        <v>0</v>
      </c>
      <c r="O97" s="137" t="b">
        <f t="shared" si="365"/>
        <v>0</v>
      </c>
      <c r="P97" s="137" t="b">
        <f t="shared" si="366"/>
        <v>0</v>
      </c>
      <c r="Q97" s="137" t="b">
        <f t="shared" si="367"/>
        <v>0</v>
      </c>
      <c r="R97" s="137" t="b">
        <f t="shared" si="368"/>
        <v>0</v>
      </c>
      <c r="S97" s="138">
        <f t="shared" si="340"/>
        <v>0</v>
      </c>
      <c r="T97" s="139">
        <f t="shared" si="341"/>
        <v>0</v>
      </c>
      <c r="U97" s="140">
        <f t="shared" si="342"/>
        <v>0</v>
      </c>
      <c r="V97" s="137" t="b">
        <f t="shared" si="369"/>
        <v>0</v>
      </c>
      <c r="W97" s="137" t="b">
        <f t="shared" si="370"/>
        <v>0</v>
      </c>
      <c r="X97" s="137" t="b">
        <f t="shared" si="371"/>
        <v>0</v>
      </c>
      <c r="Y97" s="137" t="b">
        <f t="shared" si="372"/>
        <v>0</v>
      </c>
      <c r="Z97" s="137" t="b">
        <f t="shared" si="373"/>
        <v>1</v>
      </c>
      <c r="AA97" s="141" t="str">
        <f>IF(COUNTA(E97:F97:H97)&lt;3,"",(IF(V97=TRUE,$V$3,IF(W97=TRUE,$W$3,IF(X97=TRUE,$X$3,IF(Y97=TRUE,$Y$3,"Non"))))))</f>
        <v>Non</v>
      </c>
      <c r="AB97" s="137" t="b">
        <f t="shared" si="374"/>
        <v>0</v>
      </c>
      <c r="AC97" s="137" t="b">
        <f t="shared" si="375"/>
        <v>0</v>
      </c>
      <c r="AD97" s="137" t="b">
        <f t="shared" si="376"/>
        <v>0</v>
      </c>
      <c r="AE97" s="137" t="b">
        <f t="shared" si="377"/>
        <v>0</v>
      </c>
      <c r="AF97" s="137" t="b">
        <f t="shared" si="378"/>
        <v>0</v>
      </c>
      <c r="AG97" s="141" t="str">
        <f>IF(COUNTA(E97:F97:H97)&lt;3,"",(IF(AB97=TRUE,$AB$3,IF(AC97=TRUE,$AC$3,IF(AD97=TRUE,$AD$3,IF(AE97=TRUE,$AE$3,IF(AF97=TRUE,$AF$3,"Aucune")))))))</f>
        <v>Aucune</v>
      </c>
      <c r="AH97" s="180" t="b">
        <f t="shared" si="287"/>
        <v>0</v>
      </c>
      <c r="AI97" s="180" t="b">
        <f t="shared" si="288"/>
        <v>0</v>
      </c>
      <c r="AJ97" s="180" t="b">
        <f t="shared" si="289"/>
        <v>0</v>
      </c>
      <c r="AK97" s="180" t="b">
        <f t="shared" si="290"/>
        <v>0</v>
      </c>
      <c r="AL97" s="180" t="b">
        <f t="shared" si="291"/>
        <v>0</v>
      </c>
      <c r="AM97" s="180" t="b">
        <f t="shared" si="292"/>
        <v>0</v>
      </c>
      <c r="AN97" s="180" t="b">
        <f t="shared" si="293"/>
        <v>0</v>
      </c>
      <c r="AO97" s="180" t="b">
        <f t="shared" si="294"/>
        <v>0</v>
      </c>
      <c r="AP97" s="180" t="b">
        <f t="shared" si="295"/>
        <v>0</v>
      </c>
      <c r="AQ97" s="180" t="b">
        <f t="shared" si="296"/>
        <v>0</v>
      </c>
      <c r="AR97" s="180" t="b">
        <f t="shared" si="297"/>
        <v>0</v>
      </c>
      <c r="AS97" s="180" t="b">
        <f t="shared" si="298"/>
        <v>0</v>
      </c>
      <c r="AT97" s="180" t="b">
        <f t="shared" si="299"/>
        <v>0</v>
      </c>
      <c r="AU97" s="180" t="b">
        <f t="shared" si="300"/>
        <v>0</v>
      </c>
      <c r="AV97" s="180" t="b">
        <f t="shared" si="301"/>
        <v>0</v>
      </c>
      <c r="AW97" s="180" t="b">
        <f t="shared" si="302"/>
        <v>0</v>
      </c>
      <c r="AX97" s="179" t="str">
        <f>IF(COUNTA(E97:F97:H97)&lt;3,"",(IF(AH97=TRUE,AH$3,IF(AI97=TRUE,AI$3,IF(AJ97=TRUE,AJ$3,IF(AK97=TRUE,AK$3,IF(AL97=TRUE,AL$3,IF(AM97=TRUE,AM$3,IF(AN97=TRUE,AN$3,IF(AO97=TRUE,AO$3,IF(AP97=TRUE,AP$3,IF(AQ97=TRUE,AQ$3,IF(AR97=TRUE,AR$3,IF(AS97=TRUE,AS$3,IF(AT97=TRUE,AT$3,IF(AU97=TRUE,AU$3,IF(AV97=TRUE,AV$3,IF(AW97=TRUE,AW$3,"Aucune"))))))))))))))))))</f>
        <v>Aucune</v>
      </c>
      <c r="AY97" s="137" t="b">
        <f t="shared" si="343"/>
        <v>0</v>
      </c>
      <c r="AZ97" s="137" t="b">
        <f t="shared" si="344"/>
        <v>0</v>
      </c>
      <c r="BA97" s="137" t="b">
        <f t="shared" si="345"/>
        <v>0</v>
      </c>
      <c r="BB97" s="141" t="str">
        <f>IF(COUNTA(E97:F97:H97)&lt;3,"",(IF(AY97=TRUE,$AY$3,IF(AZ97=TRUE,$AZ$3,IF(BA97=TRUE,$BA$3,"Aucune action requise")))))</f>
        <v>Aucune action requise</v>
      </c>
      <c r="BC97" s="137" t="b">
        <f t="shared" si="346"/>
        <v>0</v>
      </c>
      <c r="BD97" s="137" t="b">
        <f t="shared" si="347"/>
        <v>0</v>
      </c>
      <c r="BE97" s="137" t="b">
        <f t="shared" si="348"/>
        <v>0</v>
      </c>
      <c r="BF97" s="137" t="b">
        <f t="shared" si="349"/>
        <v>0</v>
      </c>
      <c r="BG97" s="141" t="str">
        <f>IF(COUNTA(E97:F97:H97)&lt;3,"",(IF(BC97=TRUE,$BC$3,IF(BD97=TRUE,$BD$3,IF(BE97=TRUE,$BE$3,IF(BF97=TRUE,$BF$3,"Aucun"))))))</f>
        <v>Aucun</v>
      </c>
      <c r="BH97" s="318">
        <f t="shared" si="350"/>
        <v>0</v>
      </c>
      <c r="BI97" s="318">
        <f>'ODD 10'!AX10</f>
        <v>0</v>
      </c>
      <c r="BJ97" s="309"/>
      <c r="BK97" s="309"/>
      <c r="BL97" s="327">
        <f t="shared" si="351"/>
        <v>0</v>
      </c>
      <c r="BM97" s="327">
        <f t="shared" si="352"/>
        <v>0</v>
      </c>
      <c r="BR97" s="58">
        <f t="shared" si="353"/>
        <v>1</v>
      </c>
      <c r="BS97" s="58">
        <f t="shared" si="354"/>
        <v>0</v>
      </c>
      <c r="BT97" s="58">
        <f t="shared" si="355"/>
        <v>0</v>
      </c>
      <c r="BU97" s="58">
        <f t="shared" si="356"/>
        <v>0</v>
      </c>
      <c r="BV97" s="58">
        <f t="shared" si="357"/>
        <v>0</v>
      </c>
      <c r="BW97" s="58">
        <f t="shared" si="358"/>
        <v>0</v>
      </c>
      <c r="BX97" s="58">
        <f t="shared" si="359"/>
        <v>0</v>
      </c>
      <c r="BY97" s="58">
        <f t="shared" si="360"/>
        <v>0</v>
      </c>
    </row>
    <row r="98" spans="1:77" s="57" customFormat="1" ht="114" customHeight="1" x14ac:dyDescent="0.35">
      <c r="A98" s="56"/>
      <c r="B98" s="378" t="s">
        <v>144</v>
      </c>
      <c r="C98" s="384" t="s">
        <v>586</v>
      </c>
      <c r="D98" s="189">
        <f>'ODD 10'!D11</f>
        <v>0</v>
      </c>
      <c r="E98" s="268">
        <f>'ODD 10'!E11</f>
        <v>0</v>
      </c>
      <c r="F98" s="283">
        <f>'ODD 10'!F11</f>
        <v>0</v>
      </c>
      <c r="G98" s="190">
        <f>'ODD 10'!G11</f>
        <v>0</v>
      </c>
      <c r="H98" s="304">
        <f>'ODD 10'!H11</f>
        <v>0</v>
      </c>
      <c r="I98" s="191">
        <f>'ODD 10'!I11</f>
        <v>0</v>
      </c>
      <c r="J98" s="157">
        <f t="shared" si="361"/>
        <v>0</v>
      </c>
      <c r="K98" s="158">
        <f t="shared" si="339"/>
        <v>0</v>
      </c>
      <c r="L98" s="158" t="b">
        <f t="shared" si="362"/>
        <v>0</v>
      </c>
      <c r="M98" s="158" t="b">
        <f t="shared" si="363"/>
        <v>0</v>
      </c>
      <c r="N98" s="158" t="b">
        <f t="shared" si="364"/>
        <v>0</v>
      </c>
      <c r="O98" s="158" t="b">
        <f t="shared" si="365"/>
        <v>0</v>
      </c>
      <c r="P98" s="158" t="b">
        <f t="shared" si="366"/>
        <v>0</v>
      </c>
      <c r="Q98" s="158" t="b">
        <f t="shared" si="367"/>
        <v>0</v>
      </c>
      <c r="R98" s="158" t="b">
        <f t="shared" si="368"/>
        <v>0</v>
      </c>
      <c r="S98" s="159">
        <f t="shared" si="340"/>
        <v>0</v>
      </c>
      <c r="T98" s="160">
        <f t="shared" si="341"/>
        <v>0</v>
      </c>
      <c r="U98" s="161">
        <f t="shared" si="342"/>
        <v>0</v>
      </c>
      <c r="V98" s="158" t="b">
        <f t="shared" si="369"/>
        <v>0</v>
      </c>
      <c r="W98" s="158" t="b">
        <f t="shared" si="370"/>
        <v>0</v>
      </c>
      <c r="X98" s="158" t="b">
        <f t="shared" si="371"/>
        <v>0</v>
      </c>
      <c r="Y98" s="158" t="b">
        <f t="shared" si="372"/>
        <v>0</v>
      </c>
      <c r="Z98" s="158" t="b">
        <f t="shared" si="373"/>
        <v>1</v>
      </c>
      <c r="AA98" s="162" t="str">
        <f>IF(COUNTA(E98:F98:H98)&lt;3,"",(IF(V98=TRUE,$V$3,IF(W98=TRUE,$W$3,IF(X98=TRUE,$X$3,IF(Y98=TRUE,$Y$3,"Non"))))))</f>
        <v>Non</v>
      </c>
      <c r="AB98" s="158" t="b">
        <f t="shared" si="374"/>
        <v>0</v>
      </c>
      <c r="AC98" s="158" t="b">
        <f t="shared" si="375"/>
        <v>0</v>
      </c>
      <c r="AD98" s="158" t="b">
        <f t="shared" si="376"/>
        <v>0</v>
      </c>
      <c r="AE98" s="158" t="b">
        <f t="shared" si="377"/>
        <v>0</v>
      </c>
      <c r="AF98" s="158" t="b">
        <f t="shared" si="378"/>
        <v>0</v>
      </c>
      <c r="AG98" s="162" t="str">
        <f>IF(COUNTA(E98:F98:H98)&lt;3,"",(IF(AB98=TRUE,$AB$3,IF(AC98=TRUE,$AC$3,IF(AD98=TRUE,$AD$3,IF(AE98=TRUE,$AE$3,IF(AF98=TRUE,$AF$3,"Aucune")))))))</f>
        <v>Aucune</v>
      </c>
      <c r="AH98" s="158" t="b">
        <f t="shared" si="287"/>
        <v>0</v>
      </c>
      <c r="AI98" s="158" t="b">
        <f t="shared" si="288"/>
        <v>0</v>
      </c>
      <c r="AJ98" s="158" t="b">
        <f t="shared" si="289"/>
        <v>0</v>
      </c>
      <c r="AK98" s="158" t="b">
        <f t="shared" si="290"/>
        <v>0</v>
      </c>
      <c r="AL98" s="158" t="b">
        <f t="shared" si="291"/>
        <v>0</v>
      </c>
      <c r="AM98" s="158" t="b">
        <f t="shared" si="292"/>
        <v>0</v>
      </c>
      <c r="AN98" s="158" t="b">
        <f t="shared" si="293"/>
        <v>0</v>
      </c>
      <c r="AO98" s="158" t="b">
        <f t="shared" si="294"/>
        <v>0</v>
      </c>
      <c r="AP98" s="158" t="b">
        <f t="shared" si="295"/>
        <v>0</v>
      </c>
      <c r="AQ98" s="158" t="b">
        <f t="shared" si="296"/>
        <v>0</v>
      </c>
      <c r="AR98" s="158" t="b">
        <f t="shared" si="297"/>
        <v>0</v>
      </c>
      <c r="AS98" s="158" t="b">
        <f t="shared" si="298"/>
        <v>0</v>
      </c>
      <c r="AT98" s="158" t="b">
        <f t="shared" si="299"/>
        <v>0</v>
      </c>
      <c r="AU98" s="158" t="b">
        <f t="shared" si="300"/>
        <v>0</v>
      </c>
      <c r="AV98" s="158" t="b">
        <f t="shared" si="301"/>
        <v>0</v>
      </c>
      <c r="AW98" s="158" t="b">
        <f t="shared" si="302"/>
        <v>0</v>
      </c>
      <c r="AX98" s="162" t="str">
        <f>IF(COUNTA(E98:F98:H98)&lt;3,"",(IF(AH98=TRUE,AH$3,IF(AI98=TRUE,AI$3,IF(AJ98=TRUE,AJ$3,IF(AK98=TRUE,AK$3,IF(AL98=TRUE,AL$3,IF(AM98=TRUE,AM$3,IF(AN98=TRUE,AN$3,IF(AO98=TRUE,AO$3,IF(AP98=TRUE,AP$3,IF(AQ98=TRUE,AQ$3,IF(AR98=TRUE,AR$3,IF(AS98=TRUE,AS$3,IF(AT98=TRUE,AT$3,IF(AU98=TRUE,AU$3,IF(AV98=TRUE,AV$3,IF(AW98=TRUE,AW$3,"Aucune"))))))))))))))))))</f>
        <v>Aucune</v>
      </c>
      <c r="AY98" s="158" t="b">
        <f t="shared" si="343"/>
        <v>0</v>
      </c>
      <c r="AZ98" s="158" t="b">
        <f t="shared" si="344"/>
        <v>0</v>
      </c>
      <c r="BA98" s="158" t="b">
        <f t="shared" si="345"/>
        <v>0</v>
      </c>
      <c r="BB98" s="162" t="str">
        <f>IF(COUNTA(E98:F98:H98)&lt;3,"",(IF(AY98=TRUE,$AY$3,IF(AZ98=TRUE,$AZ$3,IF(BA98=TRUE,$BA$3,"Aucune action requise")))))</f>
        <v>Aucune action requise</v>
      </c>
      <c r="BC98" s="158" t="b">
        <f t="shared" si="346"/>
        <v>0</v>
      </c>
      <c r="BD98" s="158" t="b">
        <f t="shared" si="347"/>
        <v>0</v>
      </c>
      <c r="BE98" s="158" t="b">
        <f t="shared" si="348"/>
        <v>0</v>
      </c>
      <c r="BF98" s="158" t="b">
        <f t="shared" si="349"/>
        <v>0</v>
      </c>
      <c r="BG98" s="162" t="str">
        <f>IF(COUNTA(E98:F98:H98)&lt;3,"",(IF(BC98=TRUE,$BC$3,IF(BD98=TRUE,$BD$3,IF(BE98=TRUE,$BE$3,IF(BF98=TRUE,$BF$3,"Aucun"))))))</f>
        <v>Aucun</v>
      </c>
      <c r="BH98" s="322">
        <f t="shared" si="350"/>
        <v>0</v>
      </c>
      <c r="BI98" s="322">
        <f>'ODD 10'!AX11</f>
        <v>0</v>
      </c>
      <c r="BJ98" s="313"/>
      <c r="BK98" s="313"/>
      <c r="BL98" s="330">
        <f t="shared" si="351"/>
        <v>0</v>
      </c>
      <c r="BM98" s="330">
        <f t="shared" si="352"/>
        <v>0</v>
      </c>
      <c r="BR98" s="58">
        <f t="shared" si="353"/>
        <v>1</v>
      </c>
      <c r="BS98" s="58">
        <f t="shared" si="354"/>
        <v>0</v>
      </c>
      <c r="BT98" s="58">
        <f t="shared" si="355"/>
        <v>0</v>
      </c>
      <c r="BU98" s="58">
        <f t="shared" si="356"/>
        <v>0</v>
      </c>
      <c r="BV98" s="58">
        <f t="shared" si="357"/>
        <v>0</v>
      </c>
      <c r="BW98" s="58">
        <f t="shared" si="358"/>
        <v>0</v>
      </c>
      <c r="BX98" s="58">
        <f t="shared" si="359"/>
        <v>0</v>
      </c>
      <c r="BY98" s="58">
        <f t="shared" si="360"/>
        <v>0</v>
      </c>
    </row>
    <row r="99" spans="1:77" s="57" customFormat="1" ht="114" customHeight="1" x14ac:dyDescent="0.35">
      <c r="A99" s="56"/>
      <c r="B99" s="378" t="s">
        <v>145</v>
      </c>
      <c r="C99" s="384" t="s">
        <v>587</v>
      </c>
      <c r="D99" s="189">
        <f>'ODD 10'!D12</f>
        <v>0</v>
      </c>
      <c r="E99" s="268">
        <f>'ODD 10'!E12</f>
        <v>0</v>
      </c>
      <c r="F99" s="283">
        <f>'ODD 10'!F12</f>
        <v>0</v>
      </c>
      <c r="G99" s="190">
        <f>'ODD 10'!G12</f>
        <v>0</v>
      </c>
      <c r="H99" s="304">
        <f>'ODD 10'!H12</f>
        <v>0</v>
      </c>
      <c r="I99" s="191">
        <f>'ODD 10'!I12</f>
        <v>0</v>
      </c>
      <c r="J99" s="157">
        <f t="shared" si="361"/>
        <v>0</v>
      </c>
      <c r="K99" s="158">
        <f t="shared" si="339"/>
        <v>0</v>
      </c>
      <c r="L99" s="158" t="b">
        <f t="shared" si="362"/>
        <v>0</v>
      </c>
      <c r="M99" s="158" t="b">
        <f t="shared" si="363"/>
        <v>0</v>
      </c>
      <c r="N99" s="158" t="b">
        <f t="shared" si="364"/>
        <v>0</v>
      </c>
      <c r="O99" s="158" t="b">
        <f t="shared" si="365"/>
        <v>0</v>
      </c>
      <c r="P99" s="158" t="b">
        <f t="shared" si="366"/>
        <v>0</v>
      </c>
      <c r="Q99" s="158" t="b">
        <f t="shared" si="367"/>
        <v>0</v>
      </c>
      <c r="R99" s="158" t="b">
        <f t="shared" si="368"/>
        <v>0</v>
      </c>
      <c r="S99" s="159">
        <f t="shared" si="340"/>
        <v>0</v>
      </c>
      <c r="T99" s="160">
        <f t="shared" si="341"/>
        <v>0</v>
      </c>
      <c r="U99" s="161">
        <f t="shared" si="342"/>
        <v>0</v>
      </c>
      <c r="V99" s="158" t="b">
        <f t="shared" si="369"/>
        <v>0</v>
      </c>
      <c r="W99" s="158" t="b">
        <f t="shared" si="370"/>
        <v>0</v>
      </c>
      <c r="X99" s="158" t="b">
        <f t="shared" si="371"/>
        <v>0</v>
      </c>
      <c r="Y99" s="158" t="b">
        <f t="shared" si="372"/>
        <v>0</v>
      </c>
      <c r="Z99" s="158" t="b">
        <f t="shared" si="373"/>
        <v>1</v>
      </c>
      <c r="AA99" s="162" t="str">
        <f>IF(COUNTA(E99:F99:H99)&lt;3,"",(IF(V99=TRUE,$V$3,IF(W99=TRUE,$W$3,IF(X99=TRUE,$X$3,IF(Y99=TRUE,$Y$3,"Non"))))))</f>
        <v>Non</v>
      </c>
      <c r="AB99" s="158" t="b">
        <f t="shared" si="374"/>
        <v>0</v>
      </c>
      <c r="AC99" s="158" t="b">
        <f t="shared" si="375"/>
        <v>0</v>
      </c>
      <c r="AD99" s="158" t="b">
        <f t="shared" si="376"/>
        <v>0</v>
      </c>
      <c r="AE99" s="158" t="b">
        <f t="shared" si="377"/>
        <v>0</v>
      </c>
      <c r="AF99" s="158" t="b">
        <f t="shared" si="378"/>
        <v>0</v>
      </c>
      <c r="AG99" s="162" t="str">
        <f>IF(COUNTA(E99:F99:H99)&lt;3,"",(IF(AB99=TRUE,$AB$3,IF(AC99=TRUE,$AC$3,IF(AD99=TRUE,$AD$3,IF(AE99=TRUE,$AE$3,IF(AF99=TRUE,$AF$3,"Aucune")))))))</f>
        <v>Aucune</v>
      </c>
      <c r="AH99" s="158" t="b">
        <f t="shared" si="287"/>
        <v>0</v>
      </c>
      <c r="AI99" s="158" t="b">
        <f t="shared" si="288"/>
        <v>0</v>
      </c>
      <c r="AJ99" s="158" t="b">
        <f t="shared" si="289"/>
        <v>0</v>
      </c>
      <c r="AK99" s="158" t="b">
        <f t="shared" si="290"/>
        <v>0</v>
      </c>
      <c r="AL99" s="158" t="b">
        <f t="shared" si="291"/>
        <v>0</v>
      </c>
      <c r="AM99" s="158" t="b">
        <f t="shared" si="292"/>
        <v>0</v>
      </c>
      <c r="AN99" s="158" t="b">
        <f t="shared" si="293"/>
        <v>0</v>
      </c>
      <c r="AO99" s="158" t="b">
        <f t="shared" si="294"/>
        <v>0</v>
      </c>
      <c r="AP99" s="158" t="b">
        <f t="shared" si="295"/>
        <v>0</v>
      </c>
      <c r="AQ99" s="158" t="b">
        <f t="shared" si="296"/>
        <v>0</v>
      </c>
      <c r="AR99" s="158" t="b">
        <f t="shared" si="297"/>
        <v>0</v>
      </c>
      <c r="AS99" s="158" t="b">
        <f t="shared" si="298"/>
        <v>0</v>
      </c>
      <c r="AT99" s="158" t="b">
        <f t="shared" si="299"/>
        <v>0</v>
      </c>
      <c r="AU99" s="158" t="b">
        <f t="shared" si="300"/>
        <v>0</v>
      </c>
      <c r="AV99" s="158" t="b">
        <f t="shared" si="301"/>
        <v>0</v>
      </c>
      <c r="AW99" s="158" t="b">
        <f t="shared" si="302"/>
        <v>0</v>
      </c>
      <c r="AX99" s="162" t="str">
        <f>IF(COUNTA(E99:F99:H99)&lt;3,"",(IF(AH99=TRUE,AH$3,IF(AI99=TRUE,AI$3,IF(AJ99=TRUE,AJ$3,IF(AK99=TRUE,AK$3,IF(AL99=TRUE,AL$3,IF(AM99=TRUE,AM$3,IF(AN99=TRUE,AN$3,IF(AO99=TRUE,AO$3,IF(AP99=TRUE,AP$3,IF(AQ99=TRUE,AQ$3,IF(AR99=TRUE,AR$3,IF(AS99=TRUE,AS$3,IF(AT99=TRUE,AT$3,IF(AU99=TRUE,AU$3,IF(AV99=TRUE,AV$3,IF(AW99=TRUE,AW$3,"Aucune"))))))))))))))))))</f>
        <v>Aucune</v>
      </c>
      <c r="AY99" s="158" t="b">
        <f t="shared" si="343"/>
        <v>0</v>
      </c>
      <c r="AZ99" s="158" t="b">
        <f t="shared" si="344"/>
        <v>0</v>
      </c>
      <c r="BA99" s="158" t="b">
        <f t="shared" si="345"/>
        <v>0</v>
      </c>
      <c r="BB99" s="162" t="str">
        <f>IF(COUNTA(E99:F99:H99)&lt;3,"",(IF(AY99=TRUE,$AY$3,IF(AZ99=TRUE,$AZ$3,IF(BA99=TRUE,$BA$3,"Aucune action requise")))))</f>
        <v>Aucune action requise</v>
      </c>
      <c r="BC99" s="158" t="b">
        <f t="shared" si="346"/>
        <v>0</v>
      </c>
      <c r="BD99" s="158" t="b">
        <f t="shared" si="347"/>
        <v>0</v>
      </c>
      <c r="BE99" s="158" t="b">
        <f t="shared" si="348"/>
        <v>0</v>
      </c>
      <c r="BF99" s="158" t="b">
        <f t="shared" si="349"/>
        <v>0</v>
      </c>
      <c r="BG99" s="162" t="str">
        <f>IF(COUNTA(E99:F99:H99)&lt;3,"",(IF(BC99=TRUE,$BC$3,IF(BD99=TRUE,$BD$3,IF(BE99=TRUE,$BE$3,IF(BF99=TRUE,$BF$3,"Aucun"))))))</f>
        <v>Aucun</v>
      </c>
      <c r="BH99" s="322">
        <f t="shared" si="350"/>
        <v>0</v>
      </c>
      <c r="BI99" s="322">
        <f>'ODD 10'!AX12</f>
        <v>0</v>
      </c>
      <c r="BJ99" s="313"/>
      <c r="BK99" s="313"/>
      <c r="BL99" s="330">
        <f t="shared" si="351"/>
        <v>0</v>
      </c>
      <c r="BM99" s="330">
        <f t="shared" si="352"/>
        <v>0</v>
      </c>
      <c r="BR99" s="58">
        <f t="shared" si="353"/>
        <v>1</v>
      </c>
      <c r="BS99" s="58">
        <f t="shared" si="354"/>
        <v>0</v>
      </c>
      <c r="BT99" s="58">
        <f t="shared" si="355"/>
        <v>0</v>
      </c>
      <c r="BU99" s="58">
        <f t="shared" si="356"/>
        <v>0</v>
      </c>
      <c r="BV99" s="58">
        <f t="shared" si="357"/>
        <v>0</v>
      </c>
      <c r="BW99" s="58">
        <f t="shared" si="358"/>
        <v>0</v>
      </c>
      <c r="BX99" s="58">
        <f t="shared" si="359"/>
        <v>0</v>
      </c>
      <c r="BY99" s="58">
        <f t="shared" si="360"/>
        <v>0</v>
      </c>
    </row>
    <row r="100" spans="1:77" s="57" customFormat="1" ht="114" customHeight="1" thickBot="1" x14ac:dyDescent="0.4">
      <c r="A100" s="56"/>
      <c r="B100" s="376" t="s">
        <v>146</v>
      </c>
      <c r="C100" s="382" t="s">
        <v>399</v>
      </c>
      <c r="D100" s="234">
        <f>'ODD 10'!D13</f>
        <v>0</v>
      </c>
      <c r="E100" s="271">
        <f>'ODD 10'!E13</f>
        <v>0</v>
      </c>
      <c r="F100" s="284">
        <f>'ODD 10'!F13</f>
        <v>0</v>
      </c>
      <c r="G100" s="235">
        <f>'ODD 10'!G13</f>
        <v>0</v>
      </c>
      <c r="H100" s="307">
        <f>'ODD 10'!H13</f>
        <v>0</v>
      </c>
      <c r="I100" s="236">
        <f>'ODD 10'!I13</f>
        <v>0</v>
      </c>
      <c r="J100" s="192">
        <f t="shared" si="361"/>
        <v>0</v>
      </c>
      <c r="K100" s="215">
        <f t="shared" si="339"/>
        <v>0</v>
      </c>
      <c r="L100" s="215" t="b">
        <f t="shared" si="362"/>
        <v>0</v>
      </c>
      <c r="M100" s="215" t="b">
        <f t="shared" si="363"/>
        <v>0</v>
      </c>
      <c r="N100" s="215" t="b">
        <f t="shared" si="364"/>
        <v>0</v>
      </c>
      <c r="O100" s="215" t="b">
        <f t="shared" si="365"/>
        <v>0</v>
      </c>
      <c r="P100" s="215" t="b">
        <f t="shared" si="366"/>
        <v>0</v>
      </c>
      <c r="Q100" s="215" t="b">
        <f t="shared" si="367"/>
        <v>0</v>
      </c>
      <c r="R100" s="215" t="b">
        <f t="shared" si="368"/>
        <v>0</v>
      </c>
      <c r="S100" s="216">
        <f t="shared" si="340"/>
        <v>0</v>
      </c>
      <c r="T100" s="217">
        <f t="shared" si="341"/>
        <v>0</v>
      </c>
      <c r="U100" s="218">
        <f t="shared" si="342"/>
        <v>0</v>
      </c>
      <c r="V100" s="215" t="b">
        <f t="shared" si="369"/>
        <v>0</v>
      </c>
      <c r="W100" s="215" t="b">
        <f t="shared" si="370"/>
        <v>0</v>
      </c>
      <c r="X100" s="215" t="b">
        <f t="shared" si="371"/>
        <v>0</v>
      </c>
      <c r="Y100" s="215" t="b">
        <f t="shared" si="372"/>
        <v>0</v>
      </c>
      <c r="Z100" s="215" t="b">
        <f t="shared" si="373"/>
        <v>1</v>
      </c>
      <c r="AA100" s="219" t="str">
        <f>IF(COUNTA(E100:F100:H100)&lt;3,"",(IF(V100=TRUE,$V$3,IF(W100=TRUE,$W$3,IF(X100=TRUE,$X$3,IF(Y100=TRUE,$Y$3,"Non"))))))</f>
        <v>Non</v>
      </c>
      <c r="AB100" s="215" t="b">
        <f t="shared" si="374"/>
        <v>0</v>
      </c>
      <c r="AC100" s="215" t="b">
        <f t="shared" si="375"/>
        <v>0</v>
      </c>
      <c r="AD100" s="215" t="b">
        <f t="shared" si="376"/>
        <v>0</v>
      </c>
      <c r="AE100" s="215" t="b">
        <f t="shared" si="377"/>
        <v>0</v>
      </c>
      <c r="AF100" s="215" t="b">
        <f t="shared" si="378"/>
        <v>0</v>
      </c>
      <c r="AG100" s="219" t="str">
        <f>IF(COUNTA(E100:F100:H100)&lt;3,"",(IF(AB100=TRUE,$AB$3,IF(AC100=TRUE,$AC$3,IF(AD100=TRUE,$AD$3,IF(AE100=TRUE,$AE$3,IF(AF100=TRUE,$AF$3,"Aucune")))))))</f>
        <v>Aucune</v>
      </c>
      <c r="AH100" s="237" t="b">
        <f t="shared" si="287"/>
        <v>0</v>
      </c>
      <c r="AI100" s="237" t="b">
        <f t="shared" si="288"/>
        <v>0</v>
      </c>
      <c r="AJ100" s="237" t="b">
        <f t="shared" si="289"/>
        <v>0</v>
      </c>
      <c r="AK100" s="237" t="b">
        <f t="shared" si="290"/>
        <v>0</v>
      </c>
      <c r="AL100" s="237" t="b">
        <f t="shared" si="291"/>
        <v>0</v>
      </c>
      <c r="AM100" s="237" t="b">
        <f t="shared" si="292"/>
        <v>0</v>
      </c>
      <c r="AN100" s="237" t="b">
        <f t="shared" si="293"/>
        <v>0</v>
      </c>
      <c r="AO100" s="237" t="b">
        <f t="shared" si="294"/>
        <v>0</v>
      </c>
      <c r="AP100" s="237" t="b">
        <f t="shared" si="295"/>
        <v>0</v>
      </c>
      <c r="AQ100" s="237" t="b">
        <f t="shared" si="296"/>
        <v>0</v>
      </c>
      <c r="AR100" s="237" t="b">
        <f t="shared" si="297"/>
        <v>0</v>
      </c>
      <c r="AS100" s="237" t="b">
        <f t="shared" si="298"/>
        <v>0</v>
      </c>
      <c r="AT100" s="237" t="b">
        <f t="shared" si="299"/>
        <v>0</v>
      </c>
      <c r="AU100" s="237" t="b">
        <f t="shared" si="300"/>
        <v>0</v>
      </c>
      <c r="AV100" s="237" t="b">
        <f t="shared" si="301"/>
        <v>0</v>
      </c>
      <c r="AW100" s="237" t="b">
        <f t="shared" si="302"/>
        <v>0</v>
      </c>
      <c r="AX100" s="238" t="str">
        <f>IF(COUNTA(E100:F100:H100)&lt;3,"",(IF(AH100=TRUE,AH$3,IF(AI100=TRUE,AI$3,IF(AJ100=TRUE,AJ$3,IF(AK100=TRUE,AK$3,IF(AL100=TRUE,AL$3,IF(AM100=TRUE,AM$3,IF(AN100=TRUE,AN$3,IF(AO100=TRUE,AO$3,IF(AP100=TRUE,AP$3,IF(AQ100=TRUE,AQ$3,IF(AR100=TRUE,AR$3,IF(AS100=TRUE,AS$3,IF(AT100=TRUE,AT$3,IF(AU100=TRUE,AU$3,IF(AV100=TRUE,AV$3,IF(AW100=TRUE,AW$3,"Aucune"))))))))))))))))))</f>
        <v>Aucune</v>
      </c>
      <c r="AY100" s="215" t="b">
        <f t="shared" si="343"/>
        <v>0</v>
      </c>
      <c r="AZ100" s="215" t="b">
        <f t="shared" si="344"/>
        <v>0</v>
      </c>
      <c r="BA100" s="215" t="b">
        <f t="shared" si="345"/>
        <v>0</v>
      </c>
      <c r="BB100" s="219" t="str">
        <f>IF(COUNTA(E100:F100:H100)&lt;3,"",(IF(AY100=TRUE,$AY$3,IF(AZ100=TRUE,$AZ$3,IF(BA100=TRUE,$BA$3,"Aucune action requise")))))</f>
        <v>Aucune action requise</v>
      </c>
      <c r="BC100" s="215" t="b">
        <f t="shared" si="346"/>
        <v>0</v>
      </c>
      <c r="BD100" s="215" t="b">
        <f t="shared" si="347"/>
        <v>0</v>
      </c>
      <c r="BE100" s="215" t="b">
        <f t="shared" si="348"/>
        <v>0</v>
      </c>
      <c r="BF100" s="215" t="b">
        <f t="shared" si="349"/>
        <v>0</v>
      </c>
      <c r="BG100" s="219" t="str">
        <f>IF(COUNTA(E100:F100:H100)&lt;3,"",(IF(BC100=TRUE,$BC$3,IF(BD100=TRUE,$BD$3,IF(BE100=TRUE,$BE$3,IF(BF100=TRUE,$BF$3,"Aucun"))))))</f>
        <v>Aucun</v>
      </c>
      <c r="BH100" s="325">
        <f t="shared" si="350"/>
        <v>0</v>
      </c>
      <c r="BI100" s="325">
        <f>'ODD 10'!AX13</f>
        <v>0</v>
      </c>
      <c r="BJ100" s="316"/>
      <c r="BK100" s="316"/>
      <c r="BL100" s="328">
        <f t="shared" si="351"/>
        <v>0</v>
      </c>
      <c r="BM100" s="328">
        <f t="shared" si="352"/>
        <v>0</v>
      </c>
      <c r="BR100" s="58">
        <f t="shared" si="353"/>
        <v>1</v>
      </c>
      <c r="BS100" s="58">
        <f t="shared" si="354"/>
        <v>0</v>
      </c>
      <c r="BT100" s="58">
        <f t="shared" si="355"/>
        <v>0</v>
      </c>
      <c r="BU100" s="58">
        <f t="shared" si="356"/>
        <v>0</v>
      </c>
      <c r="BV100" s="58">
        <f t="shared" si="357"/>
        <v>0</v>
      </c>
      <c r="BW100" s="58">
        <f t="shared" si="358"/>
        <v>0</v>
      </c>
      <c r="BX100" s="58">
        <f t="shared" si="359"/>
        <v>0</v>
      </c>
      <c r="BY100" s="58">
        <f t="shared" si="360"/>
        <v>0</v>
      </c>
    </row>
    <row r="101" spans="1:77" s="57" customFormat="1" ht="114" customHeight="1" x14ac:dyDescent="0.35">
      <c r="A101" s="56"/>
      <c r="B101" s="377" t="s">
        <v>147</v>
      </c>
      <c r="C101" s="395" t="s">
        <v>588</v>
      </c>
      <c r="D101" s="239">
        <f>'ODD 10'!D14</f>
        <v>0</v>
      </c>
      <c r="E101" s="267">
        <f>'ODD 10'!E14</f>
        <v>0</v>
      </c>
      <c r="F101" s="285">
        <f>'ODD 10'!F14</f>
        <v>0</v>
      </c>
      <c r="G101" s="240">
        <f>'ODD 10'!G14</f>
        <v>0</v>
      </c>
      <c r="H101" s="303">
        <f>'ODD 10'!H14</f>
        <v>0</v>
      </c>
      <c r="I101" s="241">
        <f>'ODD 10'!I14</f>
        <v>0</v>
      </c>
      <c r="J101" s="200">
        <f t="shared" si="361"/>
        <v>0</v>
      </c>
      <c r="K101" s="201">
        <f t="shared" si="339"/>
        <v>0</v>
      </c>
      <c r="L101" s="201" t="b">
        <f t="shared" si="362"/>
        <v>0</v>
      </c>
      <c r="M101" s="201" t="b">
        <f t="shared" si="363"/>
        <v>0</v>
      </c>
      <c r="N101" s="201" t="b">
        <f t="shared" si="364"/>
        <v>0</v>
      </c>
      <c r="O101" s="201" t="b">
        <f t="shared" si="365"/>
        <v>0</v>
      </c>
      <c r="P101" s="201" t="b">
        <f t="shared" si="366"/>
        <v>0</v>
      </c>
      <c r="Q101" s="201" t="b">
        <f t="shared" si="367"/>
        <v>0</v>
      </c>
      <c r="R101" s="201" t="b">
        <f t="shared" si="368"/>
        <v>0</v>
      </c>
      <c r="S101" s="202">
        <f t="shared" si="340"/>
        <v>0</v>
      </c>
      <c r="T101" s="203">
        <f t="shared" si="341"/>
        <v>0</v>
      </c>
      <c r="U101" s="204">
        <f t="shared" si="342"/>
        <v>0</v>
      </c>
      <c r="V101" s="201" t="b">
        <f t="shared" si="369"/>
        <v>0</v>
      </c>
      <c r="W101" s="201" t="b">
        <f t="shared" si="370"/>
        <v>0</v>
      </c>
      <c r="X101" s="201" t="b">
        <f t="shared" si="371"/>
        <v>0</v>
      </c>
      <c r="Y101" s="201" t="b">
        <f t="shared" si="372"/>
        <v>0</v>
      </c>
      <c r="Z101" s="201" t="b">
        <f t="shared" si="373"/>
        <v>1</v>
      </c>
      <c r="AA101" s="205" t="str">
        <f>IF(COUNTA(E101:F101:H101)&lt;3,"",(IF(V101=TRUE,$V$3,IF(W101=TRUE,$W$3,IF(X101=TRUE,$X$3,IF(Y101=TRUE,$Y$3,"Non"))))))</f>
        <v>Non</v>
      </c>
      <c r="AB101" s="201" t="b">
        <f t="shared" si="374"/>
        <v>0</v>
      </c>
      <c r="AC101" s="201" t="b">
        <f t="shared" si="375"/>
        <v>0</v>
      </c>
      <c r="AD101" s="201" t="b">
        <f t="shared" si="376"/>
        <v>0</v>
      </c>
      <c r="AE101" s="201" t="b">
        <f t="shared" si="377"/>
        <v>0</v>
      </c>
      <c r="AF101" s="201" t="b">
        <f t="shared" si="378"/>
        <v>0</v>
      </c>
      <c r="AG101" s="205" t="str">
        <f>IF(COUNTA(E101:F101:H101)&lt;3,"",(IF(AB101=TRUE,$AB$3,IF(AC101=TRUE,$AC$3,IF(AD101=TRUE,$AD$3,IF(AE101=TRUE,$AE$3,IF(AF101=TRUE,$AF$3,"Aucune")))))))</f>
        <v>Aucune</v>
      </c>
      <c r="AH101" s="201" t="b">
        <f t="shared" si="287"/>
        <v>0</v>
      </c>
      <c r="AI101" s="201" t="b">
        <f t="shared" si="288"/>
        <v>0</v>
      </c>
      <c r="AJ101" s="201" t="b">
        <f t="shared" si="289"/>
        <v>0</v>
      </c>
      <c r="AK101" s="201" t="b">
        <f t="shared" si="290"/>
        <v>0</v>
      </c>
      <c r="AL101" s="201" t="b">
        <f t="shared" si="291"/>
        <v>0</v>
      </c>
      <c r="AM101" s="201" t="b">
        <f t="shared" si="292"/>
        <v>0</v>
      </c>
      <c r="AN101" s="201" t="b">
        <f t="shared" si="293"/>
        <v>0</v>
      </c>
      <c r="AO101" s="201" t="b">
        <f t="shared" si="294"/>
        <v>0</v>
      </c>
      <c r="AP101" s="201" t="b">
        <f t="shared" si="295"/>
        <v>0</v>
      </c>
      <c r="AQ101" s="201" t="b">
        <f t="shared" si="296"/>
        <v>0</v>
      </c>
      <c r="AR101" s="201" t="b">
        <f t="shared" si="297"/>
        <v>0</v>
      </c>
      <c r="AS101" s="201" t="b">
        <f t="shared" si="298"/>
        <v>0</v>
      </c>
      <c r="AT101" s="201" t="b">
        <f t="shared" si="299"/>
        <v>0</v>
      </c>
      <c r="AU101" s="201" t="b">
        <f t="shared" si="300"/>
        <v>0</v>
      </c>
      <c r="AV101" s="201" t="b">
        <f t="shared" si="301"/>
        <v>0</v>
      </c>
      <c r="AW101" s="201" t="b">
        <f t="shared" si="302"/>
        <v>0</v>
      </c>
      <c r="AX101" s="205" t="str">
        <f>IF(COUNTA(E101:F101:H101)&lt;3,"",(IF(AH101=TRUE,AH$3,IF(AI101=TRUE,AI$3,IF(AJ101=TRUE,AJ$3,IF(AK101=TRUE,AK$3,IF(AL101=TRUE,AL$3,IF(AM101=TRUE,AM$3,IF(AN101=TRUE,AN$3,IF(AO101=TRUE,AO$3,IF(AP101=TRUE,AP$3,IF(AQ101=TRUE,AQ$3,IF(AR101=TRUE,AR$3,IF(AS101=TRUE,AS$3,IF(AT101=TRUE,AT$3,IF(AU101=TRUE,AU$3,IF(AV101=TRUE,AV$3,IF(AW101=TRUE,AW$3,"Aucune"))))))))))))))))))</f>
        <v>Aucune</v>
      </c>
      <c r="AY101" s="201" t="b">
        <f t="shared" si="343"/>
        <v>0</v>
      </c>
      <c r="AZ101" s="201" t="b">
        <f t="shared" si="344"/>
        <v>0</v>
      </c>
      <c r="BA101" s="201" t="b">
        <f t="shared" si="345"/>
        <v>0</v>
      </c>
      <c r="BB101" s="205" t="str">
        <f>IF(COUNTA(E101:F101:H101)&lt;3,"",(IF(AY101=TRUE,$AY$3,IF(AZ101=TRUE,$AZ$3,IF(BA101=TRUE,$BA$3,"Aucune action requise")))))</f>
        <v>Aucune action requise</v>
      </c>
      <c r="BC101" s="201" t="b">
        <f t="shared" si="346"/>
        <v>0</v>
      </c>
      <c r="BD101" s="201" t="b">
        <f t="shared" si="347"/>
        <v>0</v>
      </c>
      <c r="BE101" s="201" t="b">
        <f t="shared" si="348"/>
        <v>0</v>
      </c>
      <c r="BF101" s="201" t="b">
        <f t="shared" si="349"/>
        <v>0</v>
      </c>
      <c r="BG101" s="205" t="str">
        <f>IF(COUNTA(E101:F101:H101)&lt;3,"",(IF(BC101=TRUE,$BC$3,IF(BD101=TRUE,$BD$3,IF(BE101=TRUE,$BE$3,IF(BF101=TRUE,$BF$3,"Aucun"))))))</f>
        <v>Aucun</v>
      </c>
      <c r="BH101" s="321">
        <f t="shared" si="350"/>
        <v>0</v>
      </c>
      <c r="BI101" s="321">
        <f>'ODD 10'!AX14</f>
        <v>0</v>
      </c>
      <c r="BJ101" s="312"/>
      <c r="BK101" s="312"/>
      <c r="BL101" s="329">
        <f t="shared" si="351"/>
        <v>0</v>
      </c>
      <c r="BM101" s="329">
        <f t="shared" si="352"/>
        <v>0</v>
      </c>
      <c r="BR101" s="58">
        <f t="shared" si="353"/>
        <v>1</v>
      </c>
      <c r="BS101" s="58">
        <f t="shared" si="354"/>
        <v>0</v>
      </c>
      <c r="BT101" s="58">
        <f t="shared" si="355"/>
        <v>0</v>
      </c>
      <c r="BU101" s="58">
        <f t="shared" si="356"/>
        <v>0</v>
      </c>
      <c r="BV101" s="58">
        <f t="shared" si="357"/>
        <v>0</v>
      </c>
      <c r="BW101" s="58">
        <f t="shared" si="358"/>
        <v>0</v>
      </c>
      <c r="BX101" s="58">
        <f t="shared" si="359"/>
        <v>0</v>
      </c>
      <c r="BY101" s="58">
        <f t="shared" si="360"/>
        <v>0</v>
      </c>
    </row>
    <row r="102" spans="1:77" ht="114" customHeight="1" x14ac:dyDescent="0.35">
      <c r="B102" s="378" t="s">
        <v>148</v>
      </c>
      <c r="C102" s="386" t="s">
        <v>401</v>
      </c>
      <c r="D102" s="189">
        <f>'ODD 10'!D15</f>
        <v>0</v>
      </c>
      <c r="E102" s="268">
        <f>'ODD 10'!E15</f>
        <v>0</v>
      </c>
      <c r="F102" s="283">
        <f>'ODD 10'!F15</f>
        <v>0</v>
      </c>
      <c r="G102" s="190">
        <f>'ODD 10'!G15</f>
        <v>0</v>
      </c>
      <c r="H102" s="304">
        <f>'ODD 10'!H15</f>
        <v>0</v>
      </c>
      <c r="I102" s="191">
        <f>'ODD 10'!I15</f>
        <v>0</v>
      </c>
      <c r="J102" s="157">
        <f t="shared" si="361"/>
        <v>0</v>
      </c>
      <c r="K102" s="158">
        <f t="shared" si="339"/>
        <v>0</v>
      </c>
      <c r="L102" s="158" t="b">
        <f t="shared" si="362"/>
        <v>0</v>
      </c>
      <c r="M102" s="158" t="b">
        <f t="shared" si="363"/>
        <v>0</v>
      </c>
      <c r="N102" s="158" t="b">
        <f t="shared" si="364"/>
        <v>0</v>
      </c>
      <c r="O102" s="158" t="b">
        <f t="shared" si="365"/>
        <v>0</v>
      </c>
      <c r="P102" s="158" t="b">
        <f t="shared" si="366"/>
        <v>0</v>
      </c>
      <c r="Q102" s="158" t="b">
        <f t="shared" si="367"/>
        <v>0</v>
      </c>
      <c r="R102" s="158" t="b">
        <f t="shared" si="368"/>
        <v>0</v>
      </c>
      <c r="S102" s="159">
        <f t="shared" si="340"/>
        <v>0</v>
      </c>
      <c r="T102" s="160">
        <f t="shared" si="341"/>
        <v>0</v>
      </c>
      <c r="U102" s="161">
        <f t="shared" si="342"/>
        <v>0</v>
      </c>
      <c r="V102" s="158" t="b">
        <f t="shared" si="369"/>
        <v>0</v>
      </c>
      <c r="W102" s="158" t="b">
        <f t="shared" si="370"/>
        <v>0</v>
      </c>
      <c r="X102" s="158" t="b">
        <f t="shared" si="371"/>
        <v>0</v>
      </c>
      <c r="Y102" s="158" t="b">
        <f t="shared" si="372"/>
        <v>0</v>
      </c>
      <c r="Z102" s="158" t="b">
        <f t="shared" si="373"/>
        <v>1</v>
      </c>
      <c r="AA102" s="162" t="str">
        <f>IF(COUNTA(E102:F102:H102)&lt;3,"",(IF(V102=TRUE,$V$3,IF(W102=TRUE,$W$3,IF(X102=TRUE,$X$3,IF(Y102=TRUE,$Y$3,"Non"))))))</f>
        <v>Non</v>
      </c>
      <c r="AB102" s="158" t="b">
        <f t="shared" si="374"/>
        <v>0</v>
      </c>
      <c r="AC102" s="158" t="b">
        <f t="shared" si="375"/>
        <v>0</v>
      </c>
      <c r="AD102" s="158" t="b">
        <f t="shared" si="376"/>
        <v>0</v>
      </c>
      <c r="AE102" s="158" t="b">
        <f t="shared" si="377"/>
        <v>0</v>
      </c>
      <c r="AF102" s="158" t="b">
        <f t="shared" si="378"/>
        <v>0</v>
      </c>
      <c r="AG102" s="162" t="str">
        <f>IF(COUNTA(E102:F102:H102)&lt;3,"",(IF(AB102=TRUE,$AB$3,IF(AC102=TRUE,$AC$3,IF(AD102=TRUE,$AD$3,IF(AE102=TRUE,$AE$3,IF(AF102=TRUE,$AF$3,"Aucune")))))))</f>
        <v>Aucune</v>
      </c>
      <c r="AH102" s="158" t="b">
        <f t="shared" si="287"/>
        <v>0</v>
      </c>
      <c r="AI102" s="158" t="b">
        <f t="shared" si="288"/>
        <v>0</v>
      </c>
      <c r="AJ102" s="158" t="b">
        <f t="shared" si="289"/>
        <v>0</v>
      </c>
      <c r="AK102" s="158" t="b">
        <f t="shared" si="290"/>
        <v>0</v>
      </c>
      <c r="AL102" s="158" t="b">
        <f t="shared" si="291"/>
        <v>0</v>
      </c>
      <c r="AM102" s="158" t="b">
        <f t="shared" si="292"/>
        <v>0</v>
      </c>
      <c r="AN102" s="158" t="b">
        <f t="shared" si="293"/>
        <v>0</v>
      </c>
      <c r="AO102" s="158" t="b">
        <f t="shared" si="294"/>
        <v>0</v>
      </c>
      <c r="AP102" s="158" t="b">
        <f t="shared" si="295"/>
        <v>0</v>
      </c>
      <c r="AQ102" s="158" t="b">
        <f t="shared" si="296"/>
        <v>0</v>
      </c>
      <c r="AR102" s="158" t="b">
        <f t="shared" si="297"/>
        <v>0</v>
      </c>
      <c r="AS102" s="158" t="b">
        <f t="shared" si="298"/>
        <v>0</v>
      </c>
      <c r="AT102" s="158" t="b">
        <f t="shared" si="299"/>
        <v>0</v>
      </c>
      <c r="AU102" s="158" t="b">
        <f t="shared" si="300"/>
        <v>0</v>
      </c>
      <c r="AV102" s="158" t="b">
        <f t="shared" si="301"/>
        <v>0</v>
      </c>
      <c r="AW102" s="158" t="b">
        <f t="shared" si="302"/>
        <v>0</v>
      </c>
      <c r="AX102" s="162" t="str">
        <f>IF(COUNTA(E102:F102:H102)&lt;3,"",(IF(AH102=TRUE,AH$3,IF(AI102=TRUE,AI$3,IF(AJ102=TRUE,AJ$3,IF(AK102=TRUE,AK$3,IF(AL102=TRUE,AL$3,IF(AM102=TRUE,AM$3,IF(AN102=TRUE,AN$3,IF(AO102=TRUE,AO$3,IF(AP102=TRUE,AP$3,IF(AQ102=TRUE,AQ$3,IF(AR102=TRUE,AR$3,IF(AS102=TRUE,AS$3,IF(AT102=TRUE,AT$3,IF(AU102=TRUE,AU$3,IF(AV102=TRUE,AV$3,IF(AW102=TRUE,AW$3,"Aucune"))))))))))))))))))</f>
        <v>Aucune</v>
      </c>
      <c r="AY102" s="158" t="b">
        <f t="shared" si="343"/>
        <v>0</v>
      </c>
      <c r="AZ102" s="158" t="b">
        <f t="shared" si="344"/>
        <v>0</v>
      </c>
      <c r="BA102" s="158" t="b">
        <f t="shared" si="345"/>
        <v>0</v>
      </c>
      <c r="BB102" s="162" t="str">
        <f>IF(COUNTA(E102:F102:H102)&lt;3,"",(IF(AY102=TRUE,$AY$3,IF(AZ102=TRUE,$AZ$3,IF(BA102=TRUE,$BA$3,"Aucune action requise")))))</f>
        <v>Aucune action requise</v>
      </c>
      <c r="BC102" s="158" t="b">
        <f t="shared" si="346"/>
        <v>0</v>
      </c>
      <c r="BD102" s="158" t="b">
        <f t="shared" si="347"/>
        <v>0</v>
      </c>
      <c r="BE102" s="158" t="b">
        <f t="shared" si="348"/>
        <v>0</v>
      </c>
      <c r="BF102" s="158" t="b">
        <f t="shared" si="349"/>
        <v>0</v>
      </c>
      <c r="BG102" s="162" t="str">
        <f>IF(COUNTA(E102:F102:H102)&lt;3,"",(IF(BC102=TRUE,$BC$3,IF(BD102=TRUE,$BD$3,IF(BE102=TRUE,$BE$3,IF(BF102=TRUE,$BF$3,"Aucun"))))))</f>
        <v>Aucun</v>
      </c>
      <c r="BH102" s="322">
        <f t="shared" si="350"/>
        <v>0</v>
      </c>
      <c r="BI102" s="322">
        <f>'ODD 10'!AX15</f>
        <v>0</v>
      </c>
      <c r="BJ102" s="313"/>
      <c r="BK102" s="313"/>
      <c r="BL102" s="330">
        <f t="shared" si="351"/>
        <v>0</v>
      </c>
      <c r="BM102" s="330">
        <f t="shared" si="352"/>
        <v>0</v>
      </c>
      <c r="BR102" s="58">
        <f t="shared" si="353"/>
        <v>1</v>
      </c>
      <c r="BS102" s="58">
        <f t="shared" si="354"/>
        <v>0</v>
      </c>
      <c r="BT102" s="58">
        <f t="shared" si="355"/>
        <v>0</v>
      </c>
      <c r="BU102" s="58">
        <f t="shared" si="356"/>
        <v>0</v>
      </c>
      <c r="BV102" s="58">
        <f t="shared" si="357"/>
        <v>0</v>
      </c>
      <c r="BW102" s="58">
        <f t="shared" si="358"/>
        <v>0</v>
      </c>
      <c r="BX102" s="58">
        <f t="shared" si="359"/>
        <v>0</v>
      </c>
      <c r="BY102" s="58">
        <f t="shared" si="360"/>
        <v>0</v>
      </c>
    </row>
    <row r="103" spans="1:77" ht="114" customHeight="1" x14ac:dyDescent="0.35">
      <c r="B103" s="378" t="s">
        <v>149</v>
      </c>
      <c r="C103" s="386" t="s">
        <v>150</v>
      </c>
      <c r="D103" s="189">
        <f>'ODD 10'!D16</f>
        <v>0</v>
      </c>
      <c r="E103" s="268">
        <f>'ODD 10'!E16</f>
        <v>0</v>
      </c>
      <c r="F103" s="283">
        <f>'ODD 10'!F16</f>
        <v>0</v>
      </c>
      <c r="G103" s="190">
        <f>'ODD 10'!G16</f>
        <v>0</v>
      </c>
      <c r="H103" s="304">
        <f>'ODD 10'!H16</f>
        <v>0</v>
      </c>
      <c r="I103" s="191">
        <f>'ODD 10'!I16</f>
        <v>0</v>
      </c>
      <c r="J103" s="157">
        <f t="shared" si="361"/>
        <v>0</v>
      </c>
      <c r="K103" s="158">
        <f t="shared" si="339"/>
        <v>0</v>
      </c>
      <c r="L103" s="158" t="b">
        <f t="shared" si="362"/>
        <v>0</v>
      </c>
      <c r="M103" s="158" t="b">
        <f t="shared" si="363"/>
        <v>0</v>
      </c>
      <c r="N103" s="158" t="b">
        <f t="shared" si="364"/>
        <v>0</v>
      </c>
      <c r="O103" s="158" t="b">
        <f t="shared" si="365"/>
        <v>0</v>
      </c>
      <c r="P103" s="158" t="b">
        <f t="shared" si="366"/>
        <v>0</v>
      </c>
      <c r="Q103" s="158" t="b">
        <f t="shared" si="367"/>
        <v>0</v>
      </c>
      <c r="R103" s="158" t="b">
        <f t="shared" si="368"/>
        <v>0</v>
      </c>
      <c r="S103" s="159">
        <f t="shared" si="340"/>
        <v>0</v>
      </c>
      <c r="T103" s="160">
        <f t="shared" si="341"/>
        <v>0</v>
      </c>
      <c r="U103" s="161">
        <f t="shared" si="342"/>
        <v>0</v>
      </c>
      <c r="V103" s="158" t="b">
        <f t="shared" si="369"/>
        <v>0</v>
      </c>
      <c r="W103" s="158" t="b">
        <f t="shared" si="370"/>
        <v>0</v>
      </c>
      <c r="X103" s="158" t="b">
        <f t="shared" si="371"/>
        <v>0</v>
      </c>
      <c r="Y103" s="158" t="b">
        <f t="shared" si="372"/>
        <v>0</v>
      </c>
      <c r="Z103" s="158" t="b">
        <f t="shared" si="373"/>
        <v>1</v>
      </c>
      <c r="AA103" s="162" t="str">
        <f>IF(COUNTA(E103:F103:H103)&lt;3,"",(IF(V103=TRUE,$V$3,IF(W103=TRUE,$W$3,IF(X103=TRUE,$X$3,IF(Y103=TRUE,$Y$3,"Non"))))))</f>
        <v>Non</v>
      </c>
      <c r="AB103" s="158" t="b">
        <f t="shared" si="374"/>
        <v>0</v>
      </c>
      <c r="AC103" s="158" t="b">
        <f t="shared" si="375"/>
        <v>0</v>
      </c>
      <c r="AD103" s="158" t="b">
        <f t="shared" si="376"/>
        <v>0</v>
      </c>
      <c r="AE103" s="158" t="b">
        <f t="shared" si="377"/>
        <v>0</v>
      </c>
      <c r="AF103" s="158" t="b">
        <f t="shared" si="378"/>
        <v>0</v>
      </c>
      <c r="AG103" s="162" t="str">
        <f>IF(COUNTA(E103:F103:H103)&lt;3,"",(IF(AB103=TRUE,$AB$3,IF(AC103=TRUE,$AC$3,IF(AD103=TRUE,$AD$3,IF(AE103=TRUE,$AE$3,IF(AF103=TRUE,$AF$3,"Aucune")))))))</f>
        <v>Aucune</v>
      </c>
      <c r="AH103" s="158" t="b">
        <f t="shared" si="287"/>
        <v>0</v>
      </c>
      <c r="AI103" s="158" t="b">
        <f t="shared" si="288"/>
        <v>0</v>
      </c>
      <c r="AJ103" s="158" t="b">
        <f t="shared" si="289"/>
        <v>0</v>
      </c>
      <c r="AK103" s="158" t="b">
        <f t="shared" si="290"/>
        <v>0</v>
      </c>
      <c r="AL103" s="158" t="b">
        <f t="shared" si="291"/>
        <v>0</v>
      </c>
      <c r="AM103" s="158" t="b">
        <f t="shared" si="292"/>
        <v>0</v>
      </c>
      <c r="AN103" s="158" t="b">
        <f t="shared" si="293"/>
        <v>0</v>
      </c>
      <c r="AO103" s="158" t="b">
        <f t="shared" si="294"/>
        <v>0</v>
      </c>
      <c r="AP103" s="158" t="b">
        <f t="shared" si="295"/>
        <v>0</v>
      </c>
      <c r="AQ103" s="158" t="b">
        <f t="shared" si="296"/>
        <v>0</v>
      </c>
      <c r="AR103" s="158" t="b">
        <f t="shared" si="297"/>
        <v>0</v>
      </c>
      <c r="AS103" s="158" t="b">
        <f t="shared" si="298"/>
        <v>0</v>
      </c>
      <c r="AT103" s="158" t="b">
        <f t="shared" si="299"/>
        <v>0</v>
      </c>
      <c r="AU103" s="158" t="b">
        <f t="shared" si="300"/>
        <v>0</v>
      </c>
      <c r="AV103" s="158" t="b">
        <f t="shared" si="301"/>
        <v>0</v>
      </c>
      <c r="AW103" s="158" t="b">
        <f t="shared" si="302"/>
        <v>0</v>
      </c>
      <c r="AX103" s="162" t="str">
        <f>IF(COUNTA(E103:F103:H103)&lt;3,"",(IF(AH103=TRUE,AH$3,IF(AI103=TRUE,AI$3,IF(AJ103=TRUE,AJ$3,IF(AK103=TRUE,AK$3,IF(AL103=TRUE,AL$3,IF(AM103=TRUE,AM$3,IF(AN103=TRUE,AN$3,IF(AO103=TRUE,AO$3,IF(AP103=TRUE,AP$3,IF(AQ103=TRUE,AQ$3,IF(AR103=TRUE,AR$3,IF(AS103=TRUE,AS$3,IF(AT103=TRUE,AT$3,IF(AU103=TRUE,AU$3,IF(AV103=TRUE,AV$3,IF(AW103=TRUE,AW$3,"Aucune"))))))))))))))))))</f>
        <v>Aucune</v>
      </c>
      <c r="AY103" s="158" t="b">
        <f t="shared" si="343"/>
        <v>0</v>
      </c>
      <c r="AZ103" s="158" t="b">
        <f t="shared" si="344"/>
        <v>0</v>
      </c>
      <c r="BA103" s="158" t="b">
        <f t="shared" si="345"/>
        <v>0</v>
      </c>
      <c r="BB103" s="162" t="str">
        <f>IF(COUNTA(E103:F103:H103)&lt;3,"",(IF(AY103=TRUE,$AY$3,IF(AZ103=TRUE,$AZ$3,IF(BA103=TRUE,$BA$3,"Aucune action requise")))))</f>
        <v>Aucune action requise</v>
      </c>
      <c r="BC103" s="158" t="b">
        <f t="shared" si="346"/>
        <v>0</v>
      </c>
      <c r="BD103" s="158" t="b">
        <f t="shared" si="347"/>
        <v>0</v>
      </c>
      <c r="BE103" s="158" t="b">
        <f t="shared" si="348"/>
        <v>0</v>
      </c>
      <c r="BF103" s="158" t="b">
        <f t="shared" si="349"/>
        <v>0</v>
      </c>
      <c r="BG103" s="162" t="str">
        <f>IF(COUNTA(E103:F103:H103)&lt;3,"",(IF(BC103=TRUE,$BC$3,IF(BD103=TRUE,$BD$3,IF(BE103=TRUE,$BE$3,IF(BF103=TRUE,$BF$3,"Aucun"))))))</f>
        <v>Aucun</v>
      </c>
      <c r="BH103" s="322">
        <f t="shared" si="350"/>
        <v>0</v>
      </c>
      <c r="BI103" s="322">
        <f>'ODD 10'!AX16</f>
        <v>0</v>
      </c>
      <c r="BJ103" s="313"/>
      <c r="BK103" s="313"/>
      <c r="BL103" s="330">
        <f t="shared" si="351"/>
        <v>0</v>
      </c>
      <c r="BM103" s="330">
        <f t="shared" si="352"/>
        <v>0</v>
      </c>
      <c r="BR103" s="58">
        <f t="shared" si="353"/>
        <v>1</v>
      </c>
      <c r="BS103" s="58">
        <f t="shared" si="354"/>
        <v>0</v>
      </c>
      <c r="BT103" s="58">
        <f t="shared" si="355"/>
        <v>0</v>
      </c>
      <c r="BU103" s="58">
        <f t="shared" si="356"/>
        <v>0</v>
      </c>
      <c r="BV103" s="58">
        <f t="shared" si="357"/>
        <v>0</v>
      </c>
      <c r="BW103" s="58">
        <f t="shared" si="358"/>
        <v>0</v>
      </c>
      <c r="BX103" s="58">
        <f t="shared" si="359"/>
        <v>0</v>
      </c>
      <c r="BY103" s="58">
        <f t="shared" si="360"/>
        <v>0</v>
      </c>
    </row>
    <row r="104" spans="1:77" s="54" customFormat="1" ht="30.75" customHeight="1" x14ac:dyDescent="0.4">
      <c r="A104" s="53"/>
      <c r="B104" s="449" t="str">
        <f>'ODD 11'!B2:C2</f>
        <v xml:space="preserve">ODD 11  -   Faire en sorte que les villes et les établissements humains soient ouverts à tous, sûrs, résilients et durables </v>
      </c>
      <c r="C104" s="449"/>
      <c r="D104" s="449"/>
      <c r="E104" s="449"/>
      <c r="F104" s="449"/>
      <c r="G104" s="449"/>
      <c r="H104" s="449"/>
      <c r="I104" s="449"/>
      <c r="J104" s="449"/>
      <c r="K104" s="449"/>
      <c r="L104" s="449"/>
      <c r="M104" s="449"/>
      <c r="N104" s="449"/>
      <c r="O104" s="449"/>
      <c r="P104" s="449"/>
      <c r="Q104" s="449"/>
      <c r="R104" s="449"/>
      <c r="S104" s="449"/>
      <c r="T104" s="449"/>
      <c r="U104" s="449"/>
      <c r="V104" s="449"/>
      <c r="W104" s="449"/>
      <c r="X104" s="449"/>
      <c r="Y104" s="449"/>
      <c r="Z104" s="449"/>
      <c r="AA104" s="449"/>
      <c r="AB104" s="44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449"/>
      <c r="BF104" s="449"/>
      <c r="BG104" s="449"/>
      <c r="BH104" s="449"/>
      <c r="BI104" s="449"/>
      <c r="BJ104" s="449"/>
      <c r="BK104" s="449"/>
      <c r="BL104" s="449"/>
      <c r="BM104" s="449"/>
      <c r="BO104" s="54" t="str">
        <f>B104</f>
        <v xml:space="preserve">ODD 11  -   Faire en sorte que les villes et les établissements humains soient ouverts à tous, sûrs, résilients et durables </v>
      </c>
      <c r="BP104" s="54">
        <v>10</v>
      </c>
      <c r="BQ104" s="54">
        <f>BP104-BR104</f>
        <v>0</v>
      </c>
      <c r="BR104" s="55">
        <f>SUM(BR105:BR114)</f>
        <v>10</v>
      </c>
      <c r="BS104" s="55">
        <f t="shared" ref="BS104:BY104" si="379">SUM(BS105:BS114)</f>
        <v>0</v>
      </c>
      <c r="BT104" s="55">
        <f t="shared" si="379"/>
        <v>0</v>
      </c>
      <c r="BU104" s="55">
        <f t="shared" si="379"/>
        <v>0</v>
      </c>
      <c r="BV104" s="55">
        <f t="shared" si="379"/>
        <v>0</v>
      </c>
      <c r="BW104" s="55">
        <f t="shared" si="379"/>
        <v>0</v>
      </c>
      <c r="BX104" s="55">
        <f t="shared" si="379"/>
        <v>0</v>
      </c>
      <c r="BY104" s="55">
        <f t="shared" si="379"/>
        <v>0</v>
      </c>
    </row>
    <row r="105" spans="1:77" s="57" customFormat="1" ht="114" customHeight="1" x14ac:dyDescent="0.35">
      <c r="A105" s="56"/>
      <c r="B105" s="374" t="s">
        <v>152</v>
      </c>
      <c r="C105" s="380" t="s">
        <v>589</v>
      </c>
      <c r="D105" s="176">
        <f>'ODD 11'!D7</f>
        <v>0</v>
      </c>
      <c r="E105" s="264">
        <f>'ODD 11'!E7</f>
        <v>0</v>
      </c>
      <c r="F105" s="282">
        <f>'ODD 11'!F7</f>
        <v>0</v>
      </c>
      <c r="G105" s="177">
        <f>'ODD 11'!G7</f>
        <v>0</v>
      </c>
      <c r="H105" s="300">
        <f>'ODD 11'!H7</f>
        <v>0</v>
      </c>
      <c r="I105" s="178">
        <f>'ODD 11'!I7</f>
        <v>0</v>
      </c>
      <c r="J105" s="136">
        <f>S105</f>
        <v>0</v>
      </c>
      <c r="K105" s="137">
        <f t="shared" ref="K105:K114" si="380">E105*10+F105</f>
        <v>0</v>
      </c>
      <c r="L105" s="137" t="b">
        <f>OR(K105=31)</f>
        <v>0</v>
      </c>
      <c r="M105" s="137" t="b">
        <f>OR(K105=21,K105=32)</f>
        <v>0</v>
      </c>
      <c r="N105" s="137" t="b">
        <f>OR(K105=22,K105=33)</f>
        <v>0</v>
      </c>
      <c r="O105" s="137" t="b">
        <f>OR(K105=11,K105=12)</f>
        <v>0</v>
      </c>
      <c r="P105" s="137" t="b">
        <f>OR(K105=23,K105=34)</f>
        <v>0</v>
      </c>
      <c r="Q105" s="137" t="b">
        <f>OR(K105=13,K105=14,K105=24)</f>
        <v>0</v>
      </c>
      <c r="R105" s="137" t="b">
        <f>OR(K105=1,K105=2,K105=3,K105=4)</f>
        <v>0</v>
      </c>
      <c r="S105" s="138">
        <f t="shared" ref="S105:S114" si="381">IF(COUNTA(E105:F105)&lt;2,"",(IF(L105=TRUE,$L$3,IF(M105=TRUE,$M$3,IF(N105=TRUE,$N$3,IF(O105=TRUE,$O$3,IF(P105=TRUE,$P$3,IF(Q105=TRUE,$Q$3,IF(R105=TRUE,$R$3,0)))))))))</f>
        <v>0</v>
      </c>
      <c r="T105" s="139">
        <f t="shared" ref="T105:T114" si="382">IF(COUNTA(E105:F105)&lt;2,"",(IF(L105=TRUE,6,IF(M105=TRUE,5,IF(N105=TRUE,4,IF(O105=TRUE,3,IF(P105=TRUE,2,IF(Q105=TRUE,1,IF(R105=TRUE,0,0)))))))))</f>
        <v>0</v>
      </c>
      <c r="U105" s="140">
        <f t="shared" ref="U105:U114" si="383">T105*10+H105</f>
        <v>0</v>
      </c>
      <c r="V105" s="137" t="b">
        <f>OR(U105=61,U105=62,U105=63)</f>
        <v>0</v>
      </c>
      <c r="W105" s="137" t="b">
        <f>OR(U105=51,U105=52)</f>
        <v>0</v>
      </c>
      <c r="X105" s="137" t="b">
        <f>OR(U105=31,U105=41,U105=42,U105=53)</f>
        <v>0</v>
      </c>
      <c r="Y105" s="137" t="b">
        <f>OR(U105=21,U105=32)</f>
        <v>0</v>
      </c>
      <c r="Z105" s="137" t="b">
        <f>AND(V105=FALSE,W105=FALSE,X105=FALSE,Y105=FALSE)</f>
        <v>1</v>
      </c>
      <c r="AA105" s="141" t="str">
        <f>IF(COUNTA(E105:F105:H105)&lt;3,"",(IF(V105=TRUE,$V$3,IF(W105=TRUE,$W$3,IF(X105=TRUE,$X$3,IF(Y105=TRUE,$Y$3,"Non"))))))</f>
        <v>Non</v>
      </c>
      <c r="AB105" s="137" t="b">
        <f>OR(U105=61,U105=62,U105=51,U105=52)</f>
        <v>0</v>
      </c>
      <c r="AC105" s="137" t="b">
        <f>OR(U105=41,U105=42)</f>
        <v>0</v>
      </c>
      <c r="AD105" s="137" t="b">
        <f>OR(U105=31,U105=32,U105=63,U105=64,U105=53,U105=54,)</f>
        <v>0</v>
      </c>
      <c r="AE105" s="137" t="b">
        <f>OR(U105=21,U105=22,)</f>
        <v>0</v>
      </c>
      <c r="AF105" s="137" t="b">
        <f>OR(U105=11,U105=12,U105=13,U105=23,)</f>
        <v>0</v>
      </c>
      <c r="AG105" s="141" t="str">
        <f>IF(COUNTA(E105:F105:H105)&lt;3,"",(IF(AB105=TRUE,$AB$3,IF(AC105=TRUE,$AC$3,IF(AD105=TRUE,$AD$3,IF(AE105=TRUE,$AE$3,IF(AF105=TRUE,$AF$3,"Aucune")))))))</f>
        <v>Aucune</v>
      </c>
      <c r="AH105" s="180" t="b">
        <f t="shared" si="287"/>
        <v>0</v>
      </c>
      <c r="AI105" s="180" t="b">
        <f t="shared" si="288"/>
        <v>0</v>
      </c>
      <c r="AJ105" s="180" t="b">
        <f t="shared" si="289"/>
        <v>0</v>
      </c>
      <c r="AK105" s="180" t="b">
        <f t="shared" si="290"/>
        <v>0</v>
      </c>
      <c r="AL105" s="180" t="b">
        <f t="shared" si="291"/>
        <v>0</v>
      </c>
      <c r="AM105" s="180" t="b">
        <f t="shared" si="292"/>
        <v>0</v>
      </c>
      <c r="AN105" s="180" t="b">
        <f t="shared" si="293"/>
        <v>0</v>
      </c>
      <c r="AO105" s="180" t="b">
        <f t="shared" si="294"/>
        <v>0</v>
      </c>
      <c r="AP105" s="180" t="b">
        <f t="shared" si="295"/>
        <v>0</v>
      </c>
      <c r="AQ105" s="180" t="b">
        <f t="shared" si="296"/>
        <v>0</v>
      </c>
      <c r="AR105" s="180" t="b">
        <f t="shared" si="297"/>
        <v>0</v>
      </c>
      <c r="AS105" s="180" t="b">
        <f t="shared" si="298"/>
        <v>0</v>
      </c>
      <c r="AT105" s="180" t="b">
        <f t="shared" si="299"/>
        <v>0</v>
      </c>
      <c r="AU105" s="180" t="b">
        <f t="shared" si="300"/>
        <v>0</v>
      </c>
      <c r="AV105" s="180" t="b">
        <f t="shared" si="301"/>
        <v>0</v>
      </c>
      <c r="AW105" s="180" t="b">
        <f t="shared" si="302"/>
        <v>0</v>
      </c>
      <c r="AX105" s="179" t="str">
        <f>IF(COUNTA(E105:F105:H105)&lt;3,"",(IF(AH105=TRUE,AH$3,IF(AI105=TRUE,AI$3,IF(AJ105=TRUE,AJ$3,IF(AK105=TRUE,AK$3,IF(AL105=TRUE,AL$3,IF(AM105=TRUE,AM$3,IF(AN105=TRUE,AN$3,IF(AO105=TRUE,AO$3,IF(AP105=TRUE,AP$3,IF(AQ105=TRUE,AQ$3,IF(AR105=TRUE,AR$3,IF(AS105=TRUE,AS$3,IF(AT105=TRUE,AT$3,IF(AU105=TRUE,AU$3,IF(AV105=TRUE,AV$3,IF(AW105=TRUE,AW$3,"Aucune"))))))))))))))))))</f>
        <v>Aucune</v>
      </c>
      <c r="AY105" s="137" t="b">
        <f t="shared" ref="AY105:AY114" si="384">OR(U105=61,U105=62,U105=63,U105=51,U105=52,U105=53)</f>
        <v>0</v>
      </c>
      <c r="AZ105" s="137" t="b">
        <f t="shared" ref="AZ105:AZ114" si="385">OR(U105=41,U105=42,U105=43,U105=31,U105=32,U105=33)</f>
        <v>0</v>
      </c>
      <c r="BA105" s="137" t="b">
        <f t="shared" ref="BA105:BA114" si="386">OR(U105=21,U105=22,U105=23,U105=11,U105=12,U105=13)</f>
        <v>0</v>
      </c>
      <c r="BB105" s="141" t="str">
        <f>IF(COUNTA(E105:F105:H105)&lt;3,"",(IF(AY105=TRUE,$AY$3,IF(AZ105=TRUE,$AZ$3,IF(BA105=TRUE,$BA$3,"Aucune action requise")))))</f>
        <v>Aucune action requise</v>
      </c>
      <c r="BC105" s="137" t="b">
        <f t="shared" ref="BC105:BC114" si="387">OR(U105=61,U105=51,U105=41,U105=31,U105=21)</f>
        <v>0</v>
      </c>
      <c r="BD105" s="137" t="b">
        <f t="shared" ref="BD105:BD114" si="388">OR(U105=62,U105=52,U105=42,U105=32,U105=22,U105=63,U105=53)</f>
        <v>0</v>
      </c>
      <c r="BE105" s="137" t="b">
        <f t="shared" ref="BE105:BE114" si="389">OR(U105=43,U105=33,U105=23,U105=34,U105=24)</f>
        <v>0</v>
      </c>
      <c r="BF105" s="137" t="b">
        <f t="shared" ref="BF105:BF114" si="390">OR(U105=64,U105=54,U105=44)</f>
        <v>0</v>
      </c>
      <c r="BG105" s="141" t="str">
        <f>IF(COUNTA(E105:F105:H105)&lt;3,"",(IF(BC105=TRUE,$BC$3,IF(BD105=TRUE,$BD$3,IF(BE105=TRUE,$BE$3,IF(BF105=TRUE,$BF$3,"Aucun"))))))</f>
        <v>Aucun</v>
      </c>
      <c r="BH105" s="318">
        <f t="shared" ref="BH105:BH114" si="391">G105</f>
        <v>0</v>
      </c>
      <c r="BI105" s="318">
        <f>'ODD 11'!AX7</f>
        <v>0</v>
      </c>
      <c r="BJ105" s="309"/>
      <c r="BK105" s="309"/>
      <c r="BL105" s="327">
        <f t="shared" ref="BL105:BL114" si="392">I105</f>
        <v>0</v>
      </c>
      <c r="BM105" s="327">
        <f t="shared" ref="BM105:BM114" si="393">D105</f>
        <v>0</v>
      </c>
      <c r="BR105" s="58">
        <f t="shared" ref="BR105:BR114" si="394">IF(K105=0,1,0)</f>
        <v>1</v>
      </c>
      <c r="BS105" s="58">
        <f t="shared" ref="BS105:BS114" si="395">IF(L105=TRUE,1,0)</f>
        <v>0</v>
      </c>
      <c r="BT105" s="58">
        <f t="shared" ref="BT105:BT114" si="396">IF(M105=TRUE,1,0)</f>
        <v>0</v>
      </c>
      <c r="BU105" s="58">
        <f t="shared" ref="BU105:BU114" si="397">IF(N105=TRUE,1,0)</f>
        <v>0</v>
      </c>
      <c r="BV105" s="58">
        <f t="shared" ref="BV105:BV114" si="398">IF(O105=TRUE,1,0)</f>
        <v>0</v>
      </c>
      <c r="BW105" s="58">
        <f t="shared" ref="BW105:BW114" si="399">IF(P105=TRUE,1,0)</f>
        <v>0</v>
      </c>
      <c r="BX105" s="58">
        <f t="shared" ref="BX105:BX114" si="400">IF(Q105=TRUE,1,0)</f>
        <v>0</v>
      </c>
      <c r="BY105" s="58">
        <f t="shared" ref="BY105:BY114" si="401">IF(R105=TRUE,1,0)</f>
        <v>0</v>
      </c>
    </row>
    <row r="106" spans="1:77" s="57" customFormat="1" ht="114" customHeight="1" x14ac:dyDescent="0.35">
      <c r="A106" s="56"/>
      <c r="B106" s="374" t="s">
        <v>153</v>
      </c>
      <c r="C106" s="380" t="s">
        <v>590</v>
      </c>
      <c r="D106" s="176">
        <f>'ODD 11'!D8</f>
        <v>0</v>
      </c>
      <c r="E106" s="264">
        <f>'ODD 11'!E8</f>
        <v>0</v>
      </c>
      <c r="F106" s="282">
        <f>'ODD 11'!F8</f>
        <v>0</v>
      </c>
      <c r="G106" s="177">
        <f>'ODD 11'!G8</f>
        <v>0</v>
      </c>
      <c r="H106" s="300">
        <f>'ODD 11'!H8</f>
        <v>0</v>
      </c>
      <c r="I106" s="178">
        <f>'ODD 11'!I8</f>
        <v>0</v>
      </c>
      <c r="J106" s="136">
        <f t="shared" ref="J106:J126" si="402">S106</f>
        <v>0</v>
      </c>
      <c r="K106" s="137">
        <f t="shared" si="380"/>
        <v>0</v>
      </c>
      <c r="L106" s="137" t="b">
        <f t="shared" ref="L106:L126" si="403">OR(K106=31)</f>
        <v>0</v>
      </c>
      <c r="M106" s="137" t="b">
        <f t="shared" ref="M106:M126" si="404">OR(K106=21,K106=32)</f>
        <v>0</v>
      </c>
      <c r="N106" s="137" t="b">
        <f t="shared" ref="N106:N126" si="405">OR(K106=22,K106=33)</f>
        <v>0</v>
      </c>
      <c r="O106" s="137" t="b">
        <f t="shared" ref="O106:O126" si="406">OR(K106=11,K106=12)</f>
        <v>0</v>
      </c>
      <c r="P106" s="137" t="b">
        <f t="shared" ref="P106:P126" si="407">OR(K106=23,K106=34)</f>
        <v>0</v>
      </c>
      <c r="Q106" s="137" t="b">
        <f t="shared" ref="Q106:Q126" si="408">OR(K106=13,K106=14,K106=24)</f>
        <v>0</v>
      </c>
      <c r="R106" s="137" t="b">
        <f t="shared" ref="R106:R126" si="409">OR(K106=1,K106=2,K106=3,K106=4)</f>
        <v>0</v>
      </c>
      <c r="S106" s="138">
        <f t="shared" si="381"/>
        <v>0</v>
      </c>
      <c r="T106" s="139">
        <f t="shared" si="382"/>
        <v>0</v>
      </c>
      <c r="U106" s="140">
        <f t="shared" si="383"/>
        <v>0</v>
      </c>
      <c r="V106" s="137" t="b">
        <f t="shared" ref="V106:V126" si="410">OR(U106=61,U106=62,U106=63)</f>
        <v>0</v>
      </c>
      <c r="W106" s="137" t="b">
        <f t="shared" ref="W106:W126" si="411">OR(U106=51,U106=52)</f>
        <v>0</v>
      </c>
      <c r="X106" s="137" t="b">
        <f t="shared" ref="X106:X126" si="412">OR(U106=31,U106=41,U106=42,U106=53)</f>
        <v>0</v>
      </c>
      <c r="Y106" s="137" t="b">
        <f t="shared" ref="Y106:Y126" si="413">OR(U106=21,U106=32)</f>
        <v>0</v>
      </c>
      <c r="Z106" s="137" t="b">
        <f t="shared" ref="Z106:Z126" si="414">AND(V106=FALSE,W106=FALSE,X106=FALSE,Y106=FALSE)</f>
        <v>1</v>
      </c>
      <c r="AA106" s="141" t="str">
        <f>IF(COUNTA(E106:F106:H106)&lt;3,"",(IF(V106=TRUE,$V$3,IF(W106=TRUE,$W$3,IF(X106=TRUE,$X$3,IF(Y106=TRUE,$Y$3,"Non"))))))</f>
        <v>Non</v>
      </c>
      <c r="AB106" s="137" t="b">
        <f t="shared" ref="AB106:AB126" si="415">OR(U106=61,U106=62,U106=51,U106=52)</f>
        <v>0</v>
      </c>
      <c r="AC106" s="137" t="b">
        <f t="shared" ref="AC106:AC126" si="416">OR(U106=41,U106=42)</f>
        <v>0</v>
      </c>
      <c r="AD106" s="137" t="b">
        <f t="shared" ref="AD106:AD126" si="417">OR(U106=31,U106=32,U106=63,U106=64,U106=53,U106=54,)</f>
        <v>0</v>
      </c>
      <c r="AE106" s="137" t="b">
        <f t="shared" ref="AE106:AE126" si="418">OR(U106=21,U106=22,)</f>
        <v>0</v>
      </c>
      <c r="AF106" s="137" t="b">
        <f t="shared" ref="AF106:AF126" si="419">OR(U106=11,U106=12,U106=13,U106=23,)</f>
        <v>0</v>
      </c>
      <c r="AG106" s="141" t="str">
        <f>IF(COUNTA(E106:F106:H106)&lt;3,"",(IF(AB106=TRUE,$AB$3,IF(AC106=TRUE,$AC$3,IF(AD106=TRUE,$AD$3,IF(AE106=TRUE,$AE$3,IF(AF106=TRUE,$AF$3,"Aucune")))))))</f>
        <v>Aucune</v>
      </c>
      <c r="AH106" s="180" t="b">
        <f t="shared" si="287"/>
        <v>0</v>
      </c>
      <c r="AI106" s="180" t="b">
        <f t="shared" si="288"/>
        <v>0</v>
      </c>
      <c r="AJ106" s="180" t="b">
        <f t="shared" si="289"/>
        <v>0</v>
      </c>
      <c r="AK106" s="180" t="b">
        <f t="shared" si="290"/>
        <v>0</v>
      </c>
      <c r="AL106" s="180" t="b">
        <f t="shared" si="291"/>
        <v>0</v>
      </c>
      <c r="AM106" s="180" t="b">
        <f t="shared" si="292"/>
        <v>0</v>
      </c>
      <c r="AN106" s="180" t="b">
        <f t="shared" si="293"/>
        <v>0</v>
      </c>
      <c r="AO106" s="180" t="b">
        <f t="shared" si="294"/>
        <v>0</v>
      </c>
      <c r="AP106" s="180" t="b">
        <f t="shared" si="295"/>
        <v>0</v>
      </c>
      <c r="AQ106" s="180" t="b">
        <f t="shared" si="296"/>
        <v>0</v>
      </c>
      <c r="AR106" s="180" t="b">
        <f t="shared" si="297"/>
        <v>0</v>
      </c>
      <c r="AS106" s="180" t="b">
        <f t="shared" si="298"/>
        <v>0</v>
      </c>
      <c r="AT106" s="180" t="b">
        <f t="shared" si="299"/>
        <v>0</v>
      </c>
      <c r="AU106" s="180" t="b">
        <f t="shared" si="300"/>
        <v>0</v>
      </c>
      <c r="AV106" s="180" t="b">
        <f t="shared" si="301"/>
        <v>0</v>
      </c>
      <c r="AW106" s="180" t="b">
        <f t="shared" si="302"/>
        <v>0</v>
      </c>
      <c r="AX106" s="179" t="str">
        <f>IF(COUNTA(E106:F106:H106)&lt;3,"",(IF(AH106=TRUE,AH$3,IF(AI106=TRUE,AI$3,IF(AJ106=TRUE,AJ$3,IF(AK106=TRUE,AK$3,IF(AL106=TRUE,AL$3,IF(AM106=TRUE,AM$3,IF(AN106=TRUE,AN$3,IF(AO106=TRUE,AO$3,IF(AP106=TRUE,AP$3,IF(AQ106=TRUE,AQ$3,IF(AR106=TRUE,AR$3,IF(AS106=TRUE,AS$3,IF(AT106=TRUE,AT$3,IF(AU106=TRUE,AU$3,IF(AV106=TRUE,AV$3,IF(AW106=TRUE,AW$3,"Aucune"))))))))))))))))))</f>
        <v>Aucune</v>
      </c>
      <c r="AY106" s="137" t="b">
        <f t="shared" si="384"/>
        <v>0</v>
      </c>
      <c r="AZ106" s="137" t="b">
        <f t="shared" si="385"/>
        <v>0</v>
      </c>
      <c r="BA106" s="137" t="b">
        <f t="shared" si="386"/>
        <v>0</v>
      </c>
      <c r="BB106" s="141" t="str">
        <f>IF(COUNTA(E106:F106:H106)&lt;3,"",(IF(AY106=TRUE,$AY$3,IF(AZ106=TRUE,$AZ$3,IF(BA106=TRUE,$BA$3,"Aucune action requise")))))</f>
        <v>Aucune action requise</v>
      </c>
      <c r="BC106" s="137" t="b">
        <f t="shared" si="387"/>
        <v>0</v>
      </c>
      <c r="BD106" s="137" t="b">
        <f t="shared" si="388"/>
        <v>0</v>
      </c>
      <c r="BE106" s="137" t="b">
        <f t="shared" si="389"/>
        <v>0</v>
      </c>
      <c r="BF106" s="137" t="b">
        <f t="shared" si="390"/>
        <v>0</v>
      </c>
      <c r="BG106" s="141" t="str">
        <f>IF(COUNTA(E106:F106:H106)&lt;3,"",(IF(BC106=TRUE,$BC$3,IF(BD106=TRUE,$BD$3,IF(BE106=TRUE,$BE$3,IF(BF106=TRUE,$BF$3,"Aucun"))))))</f>
        <v>Aucun</v>
      </c>
      <c r="BH106" s="318">
        <f t="shared" si="391"/>
        <v>0</v>
      </c>
      <c r="BI106" s="318">
        <f>'ODD 11'!AX8</f>
        <v>0</v>
      </c>
      <c r="BJ106" s="309"/>
      <c r="BK106" s="309"/>
      <c r="BL106" s="327">
        <f t="shared" si="392"/>
        <v>0</v>
      </c>
      <c r="BM106" s="327">
        <f t="shared" si="393"/>
        <v>0</v>
      </c>
      <c r="BR106" s="58">
        <f t="shared" si="394"/>
        <v>1</v>
      </c>
      <c r="BS106" s="58">
        <f t="shared" si="395"/>
        <v>0</v>
      </c>
      <c r="BT106" s="58">
        <f t="shared" si="396"/>
        <v>0</v>
      </c>
      <c r="BU106" s="58">
        <f t="shared" si="397"/>
        <v>0</v>
      </c>
      <c r="BV106" s="58">
        <f t="shared" si="398"/>
        <v>0</v>
      </c>
      <c r="BW106" s="58">
        <f t="shared" si="399"/>
        <v>0</v>
      </c>
      <c r="BX106" s="58">
        <f t="shared" si="400"/>
        <v>0</v>
      </c>
      <c r="BY106" s="58">
        <f t="shared" si="401"/>
        <v>0</v>
      </c>
    </row>
    <row r="107" spans="1:77" s="57" customFormat="1" ht="114" customHeight="1" x14ac:dyDescent="0.35">
      <c r="A107" s="56"/>
      <c r="B107" s="374" t="s">
        <v>154</v>
      </c>
      <c r="C107" s="380" t="s">
        <v>591</v>
      </c>
      <c r="D107" s="176">
        <f>'ODD 11'!D9</f>
        <v>0</v>
      </c>
      <c r="E107" s="264">
        <f>'ODD 11'!E9</f>
        <v>0</v>
      </c>
      <c r="F107" s="282">
        <f>'ODD 11'!F9</f>
        <v>0</v>
      </c>
      <c r="G107" s="177">
        <f>'ODD 11'!G9</f>
        <v>0</v>
      </c>
      <c r="H107" s="300">
        <f>'ODD 11'!H9</f>
        <v>0</v>
      </c>
      <c r="I107" s="178">
        <f>'ODD 11'!I9</f>
        <v>0</v>
      </c>
      <c r="J107" s="136">
        <f t="shared" si="402"/>
        <v>0</v>
      </c>
      <c r="K107" s="137">
        <f t="shared" si="380"/>
        <v>0</v>
      </c>
      <c r="L107" s="137" t="b">
        <f t="shared" si="403"/>
        <v>0</v>
      </c>
      <c r="M107" s="137" t="b">
        <f t="shared" si="404"/>
        <v>0</v>
      </c>
      <c r="N107" s="137" t="b">
        <f t="shared" si="405"/>
        <v>0</v>
      </c>
      <c r="O107" s="137" t="b">
        <f t="shared" si="406"/>
        <v>0</v>
      </c>
      <c r="P107" s="137" t="b">
        <f t="shared" si="407"/>
        <v>0</v>
      </c>
      <c r="Q107" s="137" t="b">
        <f t="shared" si="408"/>
        <v>0</v>
      </c>
      <c r="R107" s="137" t="b">
        <f t="shared" si="409"/>
        <v>0</v>
      </c>
      <c r="S107" s="138">
        <f t="shared" si="381"/>
        <v>0</v>
      </c>
      <c r="T107" s="139">
        <f t="shared" si="382"/>
        <v>0</v>
      </c>
      <c r="U107" s="140">
        <f t="shared" si="383"/>
        <v>0</v>
      </c>
      <c r="V107" s="137" t="b">
        <f t="shared" si="410"/>
        <v>0</v>
      </c>
      <c r="W107" s="137" t="b">
        <f t="shared" si="411"/>
        <v>0</v>
      </c>
      <c r="X107" s="137" t="b">
        <f t="shared" si="412"/>
        <v>0</v>
      </c>
      <c r="Y107" s="137" t="b">
        <f t="shared" si="413"/>
        <v>0</v>
      </c>
      <c r="Z107" s="137" t="b">
        <f t="shared" si="414"/>
        <v>1</v>
      </c>
      <c r="AA107" s="141" t="str">
        <f>IF(COUNTA(E107:F107:H107)&lt;3,"",(IF(V107=TRUE,$V$3,IF(W107=TRUE,$W$3,IF(X107=TRUE,$X$3,IF(Y107=TRUE,$Y$3,"Non"))))))</f>
        <v>Non</v>
      </c>
      <c r="AB107" s="137" t="b">
        <f t="shared" si="415"/>
        <v>0</v>
      </c>
      <c r="AC107" s="137" t="b">
        <f t="shared" si="416"/>
        <v>0</v>
      </c>
      <c r="AD107" s="137" t="b">
        <f t="shared" si="417"/>
        <v>0</v>
      </c>
      <c r="AE107" s="137" t="b">
        <f t="shared" si="418"/>
        <v>0</v>
      </c>
      <c r="AF107" s="137" t="b">
        <f t="shared" si="419"/>
        <v>0</v>
      </c>
      <c r="AG107" s="141" t="str">
        <f>IF(COUNTA(E107:F107:H107)&lt;3,"",(IF(AB107=TRUE,$AB$3,IF(AC107=TRUE,$AC$3,IF(AD107=TRUE,$AD$3,IF(AE107=TRUE,$AE$3,IF(AF107=TRUE,$AF$3,"Aucune")))))))</f>
        <v>Aucune</v>
      </c>
      <c r="AH107" s="180" t="b">
        <f t="shared" si="287"/>
        <v>0</v>
      </c>
      <c r="AI107" s="180" t="b">
        <f t="shared" si="288"/>
        <v>0</v>
      </c>
      <c r="AJ107" s="180" t="b">
        <f t="shared" si="289"/>
        <v>0</v>
      </c>
      <c r="AK107" s="180" t="b">
        <f t="shared" si="290"/>
        <v>0</v>
      </c>
      <c r="AL107" s="180" t="b">
        <f t="shared" si="291"/>
        <v>0</v>
      </c>
      <c r="AM107" s="180" t="b">
        <f t="shared" si="292"/>
        <v>0</v>
      </c>
      <c r="AN107" s="180" t="b">
        <f t="shared" si="293"/>
        <v>0</v>
      </c>
      <c r="AO107" s="180" t="b">
        <f t="shared" si="294"/>
        <v>0</v>
      </c>
      <c r="AP107" s="180" t="b">
        <f t="shared" si="295"/>
        <v>0</v>
      </c>
      <c r="AQ107" s="180" t="b">
        <f t="shared" si="296"/>
        <v>0</v>
      </c>
      <c r="AR107" s="180" t="b">
        <f t="shared" si="297"/>
        <v>0</v>
      </c>
      <c r="AS107" s="180" t="b">
        <f t="shared" si="298"/>
        <v>0</v>
      </c>
      <c r="AT107" s="180" t="b">
        <f t="shared" si="299"/>
        <v>0</v>
      </c>
      <c r="AU107" s="180" t="b">
        <f t="shared" si="300"/>
        <v>0</v>
      </c>
      <c r="AV107" s="180" t="b">
        <f t="shared" si="301"/>
        <v>0</v>
      </c>
      <c r="AW107" s="180" t="b">
        <f t="shared" si="302"/>
        <v>0</v>
      </c>
      <c r="AX107" s="179" t="str">
        <f>IF(COUNTA(E107:F107:H107)&lt;3,"",(IF(AH107=TRUE,AH$3,IF(AI107=TRUE,AI$3,IF(AJ107=TRUE,AJ$3,IF(AK107=TRUE,AK$3,IF(AL107=TRUE,AL$3,IF(AM107=TRUE,AM$3,IF(AN107=TRUE,AN$3,IF(AO107=TRUE,AO$3,IF(AP107=TRUE,AP$3,IF(AQ107=TRUE,AQ$3,IF(AR107=TRUE,AR$3,IF(AS107=TRUE,AS$3,IF(AT107=TRUE,AT$3,IF(AU107=TRUE,AU$3,IF(AV107=TRUE,AV$3,IF(AW107=TRUE,AW$3,"Aucune"))))))))))))))))))</f>
        <v>Aucune</v>
      </c>
      <c r="AY107" s="137" t="b">
        <f t="shared" si="384"/>
        <v>0</v>
      </c>
      <c r="AZ107" s="137" t="b">
        <f t="shared" si="385"/>
        <v>0</v>
      </c>
      <c r="BA107" s="137" t="b">
        <f t="shared" si="386"/>
        <v>0</v>
      </c>
      <c r="BB107" s="141" t="str">
        <f>IF(COUNTA(E107:F107:H107)&lt;3,"",(IF(AY107=TRUE,$AY$3,IF(AZ107=TRUE,$AZ$3,IF(BA107=TRUE,$BA$3,"Aucune action requise")))))</f>
        <v>Aucune action requise</v>
      </c>
      <c r="BC107" s="137" t="b">
        <f t="shared" si="387"/>
        <v>0</v>
      </c>
      <c r="BD107" s="137" t="b">
        <f t="shared" si="388"/>
        <v>0</v>
      </c>
      <c r="BE107" s="137" t="b">
        <f t="shared" si="389"/>
        <v>0</v>
      </c>
      <c r="BF107" s="137" t="b">
        <f t="shared" si="390"/>
        <v>0</v>
      </c>
      <c r="BG107" s="141" t="str">
        <f>IF(COUNTA(E107:F107:H107)&lt;3,"",(IF(BC107=TRUE,$BC$3,IF(BD107=TRUE,$BD$3,IF(BE107=TRUE,$BE$3,IF(BF107=TRUE,$BF$3,"Aucun"))))))</f>
        <v>Aucun</v>
      </c>
      <c r="BH107" s="318">
        <f t="shared" si="391"/>
        <v>0</v>
      </c>
      <c r="BI107" s="318">
        <f>'ODD 11'!AX9</f>
        <v>0</v>
      </c>
      <c r="BJ107" s="309"/>
      <c r="BK107" s="309"/>
      <c r="BL107" s="327">
        <f t="shared" si="392"/>
        <v>0</v>
      </c>
      <c r="BM107" s="327">
        <f t="shared" si="393"/>
        <v>0</v>
      </c>
      <c r="BR107" s="58">
        <f t="shared" si="394"/>
        <v>1</v>
      </c>
      <c r="BS107" s="58">
        <f t="shared" si="395"/>
        <v>0</v>
      </c>
      <c r="BT107" s="58">
        <f t="shared" si="396"/>
        <v>0</v>
      </c>
      <c r="BU107" s="58">
        <f t="shared" si="397"/>
        <v>0</v>
      </c>
      <c r="BV107" s="58">
        <f t="shared" si="398"/>
        <v>0</v>
      </c>
      <c r="BW107" s="58">
        <f t="shared" si="399"/>
        <v>0</v>
      </c>
      <c r="BX107" s="58">
        <f t="shared" si="400"/>
        <v>0</v>
      </c>
      <c r="BY107" s="58">
        <f t="shared" si="401"/>
        <v>0</v>
      </c>
    </row>
    <row r="108" spans="1:77" s="57" customFormat="1" ht="114" customHeight="1" x14ac:dyDescent="0.35">
      <c r="A108" s="56"/>
      <c r="B108" s="374" t="s">
        <v>155</v>
      </c>
      <c r="C108" s="380" t="s">
        <v>592</v>
      </c>
      <c r="D108" s="176">
        <f>'ODD 11'!D10</f>
        <v>0</v>
      </c>
      <c r="E108" s="264">
        <f>'ODD 11'!E10</f>
        <v>0</v>
      </c>
      <c r="F108" s="282">
        <f>'ODD 11'!F10</f>
        <v>0</v>
      </c>
      <c r="G108" s="177">
        <f>'ODD 11'!G10</f>
        <v>0</v>
      </c>
      <c r="H108" s="300">
        <f>'ODD 11'!H10</f>
        <v>0</v>
      </c>
      <c r="I108" s="178">
        <f>'ODD 11'!I10</f>
        <v>0</v>
      </c>
      <c r="J108" s="136">
        <f t="shared" si="402"/>
        <v>0</v>
      </c>
      <c r="K108" s="137">
        <f t="shared" si="380"/>
        <v>0</v>
      </c>
      <c r="L108" s="137" t="b">
        <f t="shared" si="403"/>
        <v>0</v>
      </c>
      <c r="M108" s="137" t="b">
        <f t="shared" si="404"/>
        <v>0</v>
      </c>
      <c r="N108" s="137" t="b">
        <f t="shared" si="405"/>
        <v>0</v>
      </c>
      <c r="O108" s="137" t="b">
        <f t="shared" si="406"/>
        <v>0</v>
      </c>
      <c r="P108" s="137" t="b">
        <f t="shared" si="407"/>
        <v>0</v>
      </c>
      <c r="Q108" s="137" t="b">
        <f t="shared" si="408"/>
        <v>0</v>
      </c>
      <c r="R108" s="137" t="b">
        <f t="shared" si="409"/>
        <v>0</v>
      </c>
      <c r="S108" s="138">
        <f t="shared" si="381"/>
        <v>0</v>
      </c>
      <c r="T108" s="139">
        <f t="shared" si="382"/>
        <v>0</v>
      </c>
      <c r="U108" s="140">
        <f t="shared" si="383"/>
        <v>0</v>
      </c>
      <c r="V108" s="137" t="b">
        <f t="shared" si="410"/>
        <v>0</v>
      </c>
      <c r="W108" s="137" t="b">
        <f t="shared" si="411"/>
        <v>0</v>
      </c>
      <c r="X108" s="137" t="b">
        <f t="shared" si="412"/>
        <v>0</v>
      </c>
      <c r="Y108" s="137" t="b">
        <f t="shared" si="413"/>
        <v>0</v>
      </c>
      <c r="Z108" s="137" t="b">
        <f t="shared" si="414"/>
        <v>1</v>
      </c>
      <c r="AA108" s="141" t="str">
        <f>IF(COUNTA(E108:F108:H108)&lt;3,"",(IF(V108=TRUE,$V$3,IF(W108=TRUE,$W$3,IF(X108=TRUE,$X$3,IF(Y108=TRUE,$Y$3,"Non"))))))</f>
        <v>Non</v>
      </c>
      <c r="AB108" s="137" t="b">
        <f t="shared" si="415"/>
        <v>0</v>
      </c>
      <c r="AC108" s="137" t="b">
        <f t="shared" si="416"/>
        <v>0</v>
      </c>
      <c r="AD108" s="137" t="b">
        <f t="shared" si="417"/>
        <v>0</v>
      </c>
      <c r="AE108" s="137" t="b">
        <f t="shared" si="418"/>
        <v>0</v>
      </c>
      <c r="AF108" s="137" t="b">
        <f t="shared" si="419"/>
        <v>0</v>
      </c>
      <c r="AG108" s="141" t="str">
        <f>IF(COUNTA(E108:F108:H108)&lt;3,"",(IF(AB108=TRUE,$AB$3,IF(AC108=TRUE,$AC$3,IF(AD108=TRUE,$AD$3,IF(AE108=TRUE,$AE$3,IF(AF108=TRUE,$AF$3,"Aucune")))))))</f>
        <v>Aucune</v>
      </c>
      <c r="AH108" s="180" t="b">
        <f t="shared" si="287"/>
        <v>0</v>
      </c>
      <c r="AI108" s="180" t="b">
        <f t="shared" si="288"/>
        <v>0</v>
      </c>
      <c r="AJ108" s="180" t="b">
        <f t="shared" si="289"/>
        <v>0</v>
      </c>
      <c r="AK108" s="180" t="b">
        <f t="shared" si="290"/>
        <v>0</v>
      </c>
      <c r="AL108" s="180" t="b">
        <f t="shared" si="291"/>
        <v>0</v>
      </c>
      <c r="AM108" s="180" t="b">
        <f t="shared" si="292"/>
        <v>0</v>
      </c>
      <c r="AN108" s="180" t="b">
        <f t="shared" si="293"/>
        <v>0</v>
      </c>
      <c r="AO108" s="180" t="b">
        <f t="shared" si="294"/>
        <v>0</v>
      </c>
      <c r="AP108" s="180" t="b">
        <f t="shared" si="295"/>
        <v>0</v>
      </c>
      <c r="AQ108" s="180" t="b">
        <f t="shared" si="296"/>
        <v>0</v>
      </c>
      <c r="AR108" s="180" t="b">
        <f t="shared" si="297"/>
        <v>0</v>
      </c>
      <c r="AS108" s="180" t="b">
        <f t="shared" si="298"/>
        <v>0</v>
      </c>
      <c r="AT108" s="180" t="b">
        <f t="shared" si="299"/>
        <v>0</v>
      </c>
      <c r="AU108" s="180" t="b">
        <f t="shared" si="300"/>
        <v>0</v>
      </c>
      <c r="AV108" s="180" t="b">
        <f t="shared" si="301"/>
        <v>0</v>
      </c>
      <c r="AW108" s="180" t="b">
        <f t="shared" si="302"/>
        <v>0</v>
      </c>
      <c r="AX108" s="179" t="str">
        <f>IF(COUNTA(E108:F108:H108)&lt;3,"",(IF(AH108=TRUE,AH$3,IF(AI108=TRUE,AI$3,IF(AJ108=TRUE,AJ$3,IF(AK108=TRUE,AK$3,IF(AL108=TRUE,AL$3,IF(AM108=TRUE,AM$3,IF(AN108=TRUE,AN$3,IF(AO108=TRUE,AO$3,IF(AP108=TRUE,AP$3,IF(AQ108=TRUE,AQ$3,IF(AR108=TRUE,AR$3,IF(AS108=TRUE,AS$3,IF(AT108=TRUE,AT$3,IF(AU108=TRUE,AU$3,IF(AV108=TRUE,AV$3,IF(AW108=TRUE,AW$3,"Aucune"))))))))))))))))))</f>
        <v>Aucune</v>
      </c>
      <c r="AY108" s="137" t="b">
        <f t="shared" si="384"/>
        <v>0</v>
      </c>
      <c r="AZ108" s="137" t="b">
        <f t="shared" si="385"/>
        <v>0</v>
      </c>
      <c r="BA108" s="137" t="b">
        <f t="shared" si="386"/>
        <v>0</v>
      </c>
      <c r="BB108" s="141" t="str">
        <f>IF(COUNTA(E108:F108:H108)&lt;3,"",(IF(AY108=TRUE,$AY$3,IF(AZ108=TRUE,$AZ$3,IF(BA108=TRUE,$BA$3,"Aucune action requise")))))</f>
        <v>Aucune action requise</v>
      </c>
      <c r="BC108" s="137" t="b">
        <f t="shared" si="387"/>
        <v>0</v>
      </c>
      <c r="BD108" s="137" t="b">
        <f t="shared" si="388"/>
        <v>0</v>
      </c>
      <c r="BE108" s="137" t="b">
        <f t="shared" si="389"/>
        <v>0</v>
      </c>
      <c r="BF108" s="137" t="b">
        <f t="shared" si="390"/>
        <v>0</v>
      </c>
      <c r="BG108" s="141" t="str">
        <f>IF(COUNTA(E108:F108:H108)&lt;3,"",(IF(BC108=TRUE,$BC$3,IF(BD108=TRUE,$BD$3,IF(BE108=TRUE,$BE$3,IF(BF108=TRUE,$BF$3,"Aucun"))))))</f>
        <v>Aucun</v>
      </c>
      <c r="BH108" s="318">
        <f t="shared" si="391"/>
        <v>0</v>
      </c>
      <c r="BI108" s="318">
        <f>'ODD 11'!AX10</f>
        <v>0</v>
      </c>
      <c r="BJ108" s="309"/>
      <c r="BK108" s="309"/>
      <c r="BL108" s="327">
        <f t="shared" si="392"/>
        <v>0</v>
      </c>
      <c r="BM108" s="327">
        <f t="shared" si="393"/>
        <v>0</v>
      </c>
      <c r="BR108" s="58">
        <f t="shared" si="394"/>
        <v>1</v>
      </c>
      <c r="BS108" s="58">
        <f t="shared" si="395"/>
        <v>0</v>
      </c>
      <c r="BT108" s="58">
        <f t="shared" si="396"/>
        <v>0</v>
      </c>
      <c r="BU108" s="58">
        <f t="shared" si="397"/>
        <v>0</v>
      </c>
      <c r="BV108" s="58">
        <f t="shared" si="398"/>
        <v>0</v>
      </c>
      <c r="BW108" s="58">
        <f t="shared" si="399"/>
        <v>0</v>
      </c>
      <c r="BX108" s="58">
        <f t="shared" si="400"/>
        <v>0</v>
      </c>
      <c r="BY108" s="58">
        <f t="shared" si="401"/>
        <v>0</v>
      </c>
    </row>
    <row r="109" spans="1:77" s="57" customFormat="1" ht="114" customHeight="1" x14ac:dyDescent="0.35">
      <c r="A109" s="56"/>
      <c r="B109" s="374" t="s">
        <v>156</v>
      </c>
      <c r="C109" s="380" t="s">
        <v>593</v>
      </c>
      <c r="D109" s="176">
        <f>'ODD 11'!D11</f>
        <v>0</v>
      </c>
      <c r="E109" s="264">
        <f>'ODD 11'!E11</f>
        <v>0</v>
      </c>
      <c r="F109" s="282">
        <f>'ODD 11'!F11</f>
        <v>0</v>
      </c>
      <c r="G109" s="177">
        <f>'ODD 11'!G11</f>
        <v>0</v>
      </c>
      <c r="H109" s="300">
        <f>'ODD 11'!H11</f>
        <v>0</v>
      </c>
      <c r="I109" s="178">
        <f>'ODD 11'!I11</f>
        <v>0</v>
      </c>
      <c r="J109" s="136">
        <f t="shared" si="402"/>
        <v>0</v>
      </c>
      <c r="K109" s="137">
        <f t="shared" si="380"/>
        <v>0</v>
      </c>
      <c r="L109" s="137" t="b">
        <f t="shared" si="403"/>
        <v>0</v>
      </c>
      <c r="M109" s="137" t="b">
        <f t="shared" si="404"/>
        <v>0</v>
      </c>
      <c r="N109" s="137" t="b">
        <f t="shared" si="405"/>
        <v>0</v>
      </c>
      <c r="O109" s="137" t="b">
        <f t="shared" si="406"/>
        <v>0</v>
      </c>
      <c r="P109" s="137" t="b">
        <f t="shared" si="407"/>
        <v>0</v>
      </c>
      <c r="Q109" s="137" t="b">
        <f t="shared" si="408"/>
        <v>0</v>
      </c>
      <c r="R109" s="137" t="b">
        <f t="shared" si="409"/>
        <v>0</v>
      </c>
      <c r="S109" s="138">
        <f t="shared" si="381"/>
        <v>0</v>
      </c>
      <c r="T109" s="139">
        <f t="shared" si="382"/>
        <v>0</v>
      </c>
      <c r="U109" s="140">
        <f t="shared" si="383"/>
        <v>0</v>
      </c>
      <c r="V109" s="137" t="b">
        <f t="shared" si="410"/>
        <v>0</v>
      </c>
      <c r="W109" s="137" t="b">
        <f t="shared" si="411"/>
        <v>0</v>
      </c>
      <c r="X109" s="137" t="b">
        <f t="shared" si="412"/>
        <v>0</v>
      </c>
      <c r="Y109" s="137" t="b">
        <f t="shared" si="413"/>
        <v>0</v>
      </c>
      <c r="Z109" s="137" t="b">
        <f t="shared" si="414"/>
        <v>1</v>
      </c>
      <c r="AA109" s="141" t="str">
        <f>IF(COUNTA(E109:F109:H109)&lt;3,"",(IF(V109=TRUE,$V$3,IF(W109=TRUE,$W$3,IF(X109=TRUE,$X$3,IF(Y109=TRUE,$Y$3,"Non"))))))</f>
        <v>Non</v>
      </c>
      <c r="AB109" s="137" t="b">
        <f t="shared" si="415"/>
        <v>0</v>
      </c>
      <c r="AC109" s="137" t="b">
        <f t="shared" si="416"/>
        <v>0</v>
      </c>
      <c r="AD109" s="137" t="b">
        <f t="shared" si="417"/>
        <v>0</v>
      </c>
      <c r="AE109" s="137" t="b">
        <f t="shared" si="418"/>
        <v>0</v>
      </c>
      <c r="AF109" s="137" t="b">
        <f t="shared" si="419"/>
        <v>0</v>
      </c>
      <c r="AG109" s="141" t="str">
        <f>IF(COUNTA(E109:F109:H109)&lt;3,"",(IF(AB109=TRUE,$AB$3,IF(AC109=TRUE,$AC$3,IF(AD109=TRUE,$AD$3,IF(AE109=TRUE,$AE$3,IF(AF109=TRUE,$AF$3,"Aucune")))))))</f>
        <v>Aucune</v>
      </c>
      <c r="AH109" s="180" t="b">
        <f t="shared" si="287"/>
        <v>0</v>
      </c>
      <c r="AI109" s="180" t="b">
        <f t="shared" si="288"/>
        <v>0</v>
      </c>
      <c r="AJ109" s="180" t="b">
        <f t="shared" si="289"/>
        <v>0</v>
      </c>
      <c r="AK109" s="180" t="b">
        <f t="shared" si="290"/>
        <v>0</v>
      </c>
      <c r="AL109" s="180" t="b">
        <f t="shared" si="291"/>
        <v>0</v>
      </c>
      <c r="AM109" s="180" t="b">
        <f t="shared" si="292"/>
        <v>0</v>
      </c>
      <c r="AN109" s="180" t="b">
        <f t="shared" si="293"/>
        <v>0</v>
      </c>
      <c r="AO109" s="180" t="b">
        <f t="shared" si="294"/>
        <v>0</v>
      </c>
      <c r="AP109" s="180" t="b">
        <f t="shared" si="295"/>
        <v>0</v>
      </c>
      <c r="AQ109" s="180" t="b">
        <f t="shared" si="296"/>
        <v>0</v>
      </c>
      <c r="AR109" s="180" t="b">
        <f t="shared" si="297"/>
        <v>0</v>
      </c>
      <c r="AS109" s="180" t="b">
        <f t="shared" si="298"/>
        <v>0</v>
      </c>
      <c r="AT109" s="180" t="b">
        <f t="shared" si="299"/>
        <v>0</v>
      </c>
      <c r="AU109" s="180" t="b">
        <f t="shared" si="300"/>
        <v>0</v>
      </c>
      <c r="AV109" s="180" t="b">
        <f t="shared" si="301"/>
        <v>0</v>
      </c>
      <c r="AW109" s="180" t="b">
        <f t="shared" si="302"/>
        <v>0</v>
      </c>
      <c r="AX109" s="179" t="str">
        <f>IF(COUNTA(E109:F109:H109)&lt;3,"",(IF(AH109=TRUE,AH$3,IF(AI109=TRUE,AI$3,IF(AJ109=TRUE,AJ$3,IF(AK109=TRUE,AK$3,IF(AL109=TRUE,AL$3,IF(AM109=TRUE,AM$3,IF(AN109=TRUE,AN$3,IF(AO109=TRUE,AO$3,IF(AP109=TRUE,AP$3,IF(AQ109=TRUE,AQ$3,IF(AR109=TRUE,AR$3,IF(AS109=TRUE,AS$3,IF(AT109=TRUE,AT$3,IF(AU109=TRUE,AU$3,IF(AV109=TRUE,AV$3,IF(AW109=TRUE,AW$3,"Aucune"))))))))))))))))))</f>
        <v>Aucune</v>
      </c>
      <c r="AY109" s="137" t="b">
        <f t="shared" si="384"/>
        <v>0</v>
      </c>
      <c r="AZ109" s="137" t="b">
        <f t="shared" si="385"/>
        <v>0</v>
      </c>
      <c r="BA109" s="137" t="b">
        <f t="shared" si="386"/>
        <v>0</v>
      </c>
      <c r="BB109" s="141" t="str">
        <f>IF(COUNTA(E109:F109:H109)&lt;3,"",(IF(AY109=TRUE,$AY$3,IF(AZ109=TRUE,$AZ$3,IF(BA109=TRUE,$BA$3,"Aucune action requise")))))</f>
        <v>Aucune action requise</v>
      </c>
      <c r="BC109" s="137" t="b">
        <f t="shared" si="387"/>
        <v>0</v>
      </c>
      <c r="BD109" s="137" t="b">
        <f t="shared" si="388"/>
        <v>0</v>
      </c>
      <c r="BE109" s="137" t="b">
        <f t="shared" si="389"/>
        <v>0</v>
      </c>
      <c r="BF109" s="137" t="b">
        <f t="shared" si="390"/>
        <v>0</v>
      </c>
      <c r="BG109" s="141" t="str">
        <f>IF(COUNTA(E109:F109:H109)&lt;3,"",(IF(BC109=TRUE,$BC$3,IF(BD109=TRUE,$BD$3,IF(BE109=TRUE,$BE$3,IF(BF109=TRUE,$BF$3,"Aucun"))))))</f>
        <v>Aucun</v>
      </c>
      <c r="BH109" s="318">
        <f t="shared" si="391"/>
        <v>0</v>
      </c>
      <c r="BI109" s="318">
        <f>'ODD 11'!AX11</f>
        <v>0</v>
      </c>
      <c r="BJ109" s="309"/>
      <c r="BK109" s="309"/>
      <c r="BL109" s="327">
        <f t="shared" si="392"/>
        <v>0</v>
      </c>
      <c r="BM109" s="327">
        <f t="shared" si="393"/>
        <v>0</v>
      </c>
      <c r="BR109" s="58">
        <f t="shared" si="394"/>
        <v>1</v>
      </c>
      <c r="BS109" s="58">
        <f t="shared" si="395"/>
        <v>0</v>
      </c>
      <c r="BT109" s="58">
        <f t="shared" si="396"/>
        <v>0</v>
      </c>
      <c r="BU109" s="58">
        <f t="shared" si="397"/>
        <v>0</v>
      </c>
      <c r="BV109" s="58">
        <f t="shared" si="398"/>
        <v>0</v>
      </c>
      <c r="BW109" s="58">
        <f t="shared" si="399"/>
        <v>0</v>
      </c>
      <c r="BX109" s="58">
        <f t="shared" si="400"/>
        <v>0</v>
      </c>
      <c r="BY109" s="58">
        <f t="shared" si="401"/>
        <v>0</v>
      </c>
    </row>
    <row r="110" spans="1:77" s="57" customFormat="1" ht="114" customHeight="1" x14ac:dyDescent="0.35">
      <c r="A110" s="56"/>
      <c r="B110" s="374" t="s">
        <v>157</v>
      </c>
      <c r="C110" s="380" t="s">
        <v>594</v>
      </c>
      <c r="D110" s="176">
        <f>'ODD 11'!D12</f>
        <v>0</v>
      </c>
      <c r="E110" s="264">
        <f>'ODD 11'!E12</f>
        <v>0</v>
      </c>
      <c r="F110" s="282">
        <f>'ODD 11'!F12</f>
        <v>0</v>
      </c>
      <c r="G110" s="177">
        <f>'ODD 11'!G12</f>
        <v>0</v>
      </c>
      <c r="H110" s="300">
        <f>'ODD 11'!H12</f>
        <v>0</v>
      </c>
      <c r="I110" s="178">
        <f>'ODD 11'!I12</f>
        <v>0</v>
      </c>
      <c r="J110" s="136">
        <f t="shared" si="402"/>
        <v>0</v>
      </c>
      <c r="K110" s="137">
        <f t="shared" si="380"/>
        <v>0</v>
      </c>
      <c r="L110" s="137" t="b">
        <f t="shared" si="403"/>
        <v>0</v>
      </c>
      <c r="M110" s="137" t="b">
        <f t="shared" si="404"/>
        <v>0</v>
      </c>
      <c r="N110" s="137" t="b">
        <f t="shared" si="405"/>
        <v>0</v>
      </c>
      <c r="O110" s="137" t="b">
        <f t="shared" si="406"/>
        <v>0</v>
      </c>
      <c r="P110" s="137" t="b">
        <f t="shared" si="407"/>
        <v>0</v>
      </c>
      <c r="Q110" s="137" t="b">
        <f t="shared" si="408"/>
        <v>0</v>
      </c>
      <c r="R110" s="137" t="b">
        <f t="shared" si="409"/>
        <v>0</v>
      </c>
      <c r="S110" s="138">
        <f t="shared" si="381"/>
        <v>0</v>
      </c>
      <c r="T110" s="139">
        <f t="shared" si="382"/>
        <v>0</v>
      </c>
      <c r="U110" s="140">
        <f t="shared" si="383"/>
        <v>0</v>
      </c>
      <c r="V110" s="137" t="b">
        <f t="shared" si="410"/>
        <v>0</v>
      </c>
      <c r="W110" s="137" t="b">
        <f t="shared" si="411"/>
        <v>0</v>
      </c>
      <c r="X110" s="137" t="b">
        <f t="shared" si="412"/>
        <v>0</v>
      </c>
      <c r="Y110" s="137" t="b">
        <f t="shared" si="413"/>
        <v>0</v>
      </c>
      <c r="Z110" s="137" t="b">
        <f t="shared" si="414"/>
        <v>1</v>
      </c>
      <c r="AA110" s="141" t="str">
        <f>IF(COUNTA(E110:F110:H110)&lt;3,"",(IF(V110=TRUE,$V$3,IF(W110=TRUE,$W$3,IF(X110=TRUE,$X$3,IF(Y110=TRUE,$Y$3,"Non"))))))</f>
        <v>Non</v>
      </c>
      <c r="AB110" s="137" t="b">
        <f t="shared" si="415"/>
        <v>0</v>
      </c>
      <c r="AC110" s="137" t="b">
        <f t="shared" si="416"/>
        <v>0</v>
      </c>
      <c r="AD110" s="137" t="b">
        <f t="shared" si="417"/>
        <v>0</v>
      </c>
      <c r="AE110" s="137" t="b">
        <f t="shared" si="418"/>
        <v>0</v>
      </c>
      <c r="AF110" s="137" t="b">
        <f t="shared" si="419"/>
        <v>0</v>
      </c>
      <c r="AG110" s="141" t="str">
        <f>IF(COUNTA(E110:F110:H110)&lt;3,"",(IF(AB110=TRUE,$AB$3,IF(AC110=TRUE,$AC$3,IF(AD110=TRUE,$AD$3,IF(AE110=TRUE,$AE$3,IF(AF110=TRUE,$AF$3,"Aucune")))))))</f>
        <v>Aucune</v>
      </c>
      <c r="AH110" s="180" t="b">
        <f t="shared" si="287"/>
        <v>0</v>
      </c>
      <c r="AI110" s="180" t="b">
        <f t="shared" si="288"/>
        <v>0</v>
      </c>
      <c r="AJ110" s="180" t="b">
        <f t="shared" si="289"/>
        <v>0</v>
      </c>
      <c r="AK110" s="180" t="b">
        <f t="shared" si="290"/>
        <v>0</v>
      </c>
      <c r="AL110" s="180" t="b">
        <f t="shared" si="291"/>
        <v>0</v>
      </c>
      <c r="AM110" s="180" t="b">
        <f t="shared" si="292"/>
        <v>0</v>
      </c>
      <c r="AN110" s="180" t="b">
        <f t="shared" si="293"/>
        <v>0</v>
      </c>
      <c r="AO110" s="180" t="b">
        <f t="shared" si="294"/>
        <v>0</v>
      </c>
      <c r="AP110" s="180" t="b">
        <f t="shared" si="295"/>
        <v>0</v>
      </c>
      <c r="AQ110" s="180" t="b">
        <f t="shared" si="296"/>
        <v>0</v>
      </c>
      <c r="AR110" s="180" t="b">
        <f t="shared" si="297"/>
        <v>0</v>
      </c>
      <c r="AS110" s="180" t="b">
        <f t="shared" si="298"/>
        <v>0</v>
      </c>
      <c r="AT110" s="180" t="b">
        <f t="shared" si="299"/>
        <v>0</v>
      </c>
      <c r="AU110" s="180" t="b">
        <f t="shared" si="300"/>
        <v>0</v>
      </c>
      <c r="AV110" s="180" t="b">
        <f t="shared" si="301"/>
        <v>0</v>
      </c>
      <c r="AW110" s="180" t="b">
        <f t="shared" si="302"/>
        <v>0</v>
      </c>
      <c r="AX110" s="179" t="str">
        <f>IF(COUNTA(E110:F110:H110)&lt;3,"",(IF(AH110=TRUE,AH$3,IF(AI110=TRUE,AI$3,IF(AJ110=TRUE,AJ$3,IF(AK110=TRUE,AK$3,IF(AL110=TRUE,AL$3,IF(AM110=TRUE,AM$3,IF(AN110=TRUE,AN$3,IF(AO110=TRUE,AO$3,IF(AP110=TRUE,AP$3,IF(AQ110=TRUE,AQ$3,IF(AR110=TRUE,AR$3,IF(AS110=TRUE,AS$3,IF(AT110=TRUE,AT$3,IF(AU110=TRUE,AU$3,IF(AV110=TRUE,AV$3,IF(AW110=TRUE,AW$3,"Aucune"))))))))))))))))))</f>
        <v>Aucune</v>
      </c>
      <c r="AY110" s="137" t="b">
        <f t="shared" si="384"/>
        <v>0</v>
      </c>
      <c r="AZ110" s="137" t="b">
        <f t="shared" si="385"/>
        <v>0</v>
      </c>
      <c r="BA110" s="137" t="b">
        <f t="shared" si="386"/>
        <v>0</v>
      </c>
      <c r="BB110" s="141" t="str">
        <f>IF(COUNTA(E110:F110:H110)&lt;3,"",(IF(AY110=TRUE,$AY$3,IF(AZ110=TRUE,$AZ$3,IF(BA110=TRUE,$BA$3,"Aucune action requise")))))</f>
        <v>Aucune action requise</v>
      </c>
      <c r="BC110" s="137" t="b">
        <f t="shared" si="387"/>
        <v>0</v>
      </c>
      <c r="BD110" s="137" t="b">
        <f t="shared" si="388"/>
        <v>0</v>
      </c>
      <c r="BE110" s="137" t="b">
        <f t="shared" si="389"/>
        <v>0</v>
      </c>
      <c r="BF110" s="137" t="b">
        <f t="shared" si="390"/>
        <v>0</v>
      </c>
      <c r="BG110" s="141" t="str">
        <f>IF(COUNTA(E110:F110:H110)&lt;3,"",(IF(BC110=TRUE,$BC$3,IF(BD110=TRUE,$BD$3,IF(BE110=TRUE,$BE$3,IF(BF110=TRUE,$BF$3,"Aucun"))))))</f>
        <v>Aucun</v>
      </c>
      <c r="BH110" s="318">
        <f t="shared" si="391"/>
        <v>0</v>
      </c>
      <c r="BI110" s="318">
        <f>'ODD 11'!AX12</f>
        <v>0</v>
      </c>
      <c r="BJ110" s="309"/>
      <c r="BK110" s="309"/>
      <c r="BL110" s="327">
        <f t="shared" si="392"/>
        <v>0</v>
      </c>
      <c r="BM110" s="327">
        <f t="shared" si="393"/>
        <v>0</v>
      </c>
      <c r="BR110" s="58">
        <f t="shared" si="394"/>
        <v>1</v>
      </c>
      <c r="BS110" s="58">
        <f t="shared" si="395"/>
        <v>0</v>
      </c>
      <c r="BT110" s="58">
        <f t="shared" si="396"/>
        <v>0</v>
      </c>
      <c r="BU110" s="58">
        <f t="shared" si="397"/>
        <v>0</v>
      </c>
      <c r="BV110" s="58">
        <f t="shared" si="398"/>
        <v>0</v>
      </c>
      <c r="BW110" s="58">
        <f t="shared" si="399"/>
        <v>0</v>
      </c>
      <c r="BX110" s="58">
        <f t="shared" si="400"/>
        <v>0</v>
      </c>
      <c r="BY110" s="58">
        <f t="shared" si="401"/>
        <v>0</v>
      </c>
    </row>
    <row r="111" spans="1:77" s="57" customFormat="1" ht="114" customHeight="1" thickBot="1" x14ac:dyDescent="0.4">
      <c r="A111" s="56"/>
      <c r="B111" s="376" t="s">
        <v>158</v>
      </c>
      <c r="C111" s="382" t="s">
        <v>595</v>
      </c>
      <c r="D111" s="234">
        <f>'ODD 11'!D13</f>
        <v>0</v>
      </c>
      <c r="E111" s="271">
        <f>'ODD 11'!E13</f>
        <v>0</v>
      </c>
      <c r="F111" s="284">
        <f>'ODD 11'!F13</f>
        <v>0</v>
      </c>
      <c r="G111" s="235">
        <f>'ODD 11'!G13</f>
        <v>0</v>
      </c>
      <c r="H111" s="307">
        <f>'ODD 11'!H13</f>
        <v>0</v>
      </c>
      <c r="I111" s="236">
        <f>'ODD 11'!I13</f>
        <v>0</v>
      </c>
      <c r="J111" s="192">
        <f t="shared" si="402"/>
        <v>0</v>
      </c>
      <c r="K111" s="215">
        <f t="shared" si="380"/>
        <v>0</v>
      </c>
      <c r="L111" s="215" t="b">
        <f t="shared" si="403"/>
        <v>0</v>
      </c>
      <c r="M111" s="215" t="b">
        <f t="shared" si="404"/>
        <v>0</v>
      </c>
      <c r="N111" s="215" t="b">
        <f t="shared" si="405"/>
        <v>0</v>
      </c>
      <c r="O111" s="215" t="b">
        <f t="shared" si="406"/>
        <v>0</v>
      </c>
      <c r="P111" s="215" t="b">
        <f t="shared" si="407"/>
        <v>0</v>
      </c>
      <c r="Q111" s="215" t="b">
        <f t="shared" si="408"/>
        <v>0</v>
      </c>
      <c r="R111" s="215" t="b">
        <f t="shared" si="409"/>
        <v>0</v>
      </c>
      <c r="S111" s="216">
        <f t="shared" si="381"/>
        <v>0</v>
      </c>
      <c r="T111" s="217">
        <f t="shared" si="382"/>
        <v>0</v>
      </c>
      <c r="U111" s="218">
        <f t="shared" si="383"/>
        <v>0</v>
      </c>
      <c r="V111" s="215" t="b">
        <f t="shared" si="410"/>
        <v>0</v>
      </c>
      <c r="W111" s="215" t="b">
        <f t="shared" si="411"/>
        <v>0</v>
      </c>
      <c r="X111" s="215" t="b">
        <f t="shared" si="412"/>
        <v>0</v>
      </c>
      <c r="Y111" s="215" t="b">
        <f t="shared" si="413"/>
        <v>0</v>
      </c>
      <c r="Z111" s="215" t="b">
        <f t="shared" si="414"/>
        <v>1</v>
      </c>
      <c r="AA111" s="219" t="str">
        <f>IF(COUNTA(E111:F111:H111)&lt;3,"",(IF(V111=TRUE,$V$3,IF(W111=TRUE,$W$3,IF(X111=TRUE,$X$3,IF(Y111=TRUE,$Y$3,"Non"))))))</f>
        <v>Non</v>
      </c>
      <c r="AB111" s="215" t="b">
        <f t="shared" si="415"/>
        <v>0</v>
      </c>
      <c r="AC111" s="215" t="b">
        <f t="shared" si="416"/>
        <v>0</v>
      </c>
      <c r="AD111" s="215" t="b">
        <f t="shared" si="417"/>
        <v>0</v>
      </c>
      <c r="AE111" s="215" t="b">
        <f t="shared" si="418"/>
        <v>0</v>
      </c>
      <c r="AF111" s="215" t="b">
        <f t="shared" si="419"/>
        <v>0</v>
      </c>
      <c r="AG111" s="219" t="str">
        <f>IF(COUNTA(E111:F111:H111)&lt;3,"",(IF(AB111=TRUE,$AB$3,IF(AC111=TRUE,$AC$3,IF(AD111=TRUE,$AD$3,IF(AE111=TRUE,$AE$3,IF(AF111=TRUE,$AF$3,"Aucune")))))))</f>
        <v>Aucune</v>
      </c>
      <c r="AH111" s="237" t="b">
        <f t="shared" si="287"/>
        <v>0</v>
      </c>
      <c r="AI111" s="237" t="b">
        <f t="shared" si="288"/>
        <v>0</v>
      </c>
      <c r="AJ111" s="237" t="b">
        <f t="shared" si="289"/>
        <v>0</v>
      </c>
      <c r="AK111" s="237" t="b">
        <f t="shared" si="290"/>
        <v>0</v>
      </c>
      <c r="AL111" s="237" t="b">
        <f t="shared" si="291"/>
        <v>0</v>
      </c>
      <c r="AM111" s="237" t="b">
        <f t="shared" si="292"/>
        <v>0</v>
      </c>
      <c r="AN111" s="237" t="b">
        <f t="shared" si="293"/>
        <v>0</v>
      </c>
      <c r="AO111" s="237" t="b">
        <f t="shared" si="294"/>
        <v>0</v>
      </c>
      <c r="AP111" s="237" t="b">
        <f t="shared" si="295"/>
        <v>0</v>
      </c>
      <c r="AQ111" s="237" t="b">
        <f t="shared" si="296"/>
        <v>0</v>
      </c>
      <c r="AR111" s="237" t="b">
        <f t="shared" si="297"/>
        <v>0</v>
      </c>
      <c r="AS111" s="237" t="b">
        <f t="shared" si="298"/>
        <v>0</v>
      </c>
      <c r="AT111" s="237" t="b">
        <f t="shared" si="299"/>
        <v>0</v>
      </c>
      <c r="AU111" s="237" t="b">
        <f t="shared" si="300"/>
        <v>0</v>
      </c>
      <c r="AV111" s="237" t="b">
        <f t="shared" si="301"/>
        <v>0</v>
      </c>
      <c r="AW111" s="237" t="b">
        <f t="shared" si="302"/>
        <v>0</v>
      </c>
      <c r="AX111" s="238" t="str">
        <f>IF(COUNTA(E111:F111:H111)&lt;3,"",(IF(AH111=TRUE,AH$3,IF(AI111=TRUE,AI$3,IF(AJ111=TRUE,AJ$3,IF(AK111=TRUE,AK$3,IF(AL111=TRUE,AL$3,IF(AM111=TRUE,AM$3,IF(AN111=TRUE,AN$3,IF(AO111=TRUE,AO$3,IF(AP111=TRUE,AP$3,IF(AQ111=TRUE,AQ$3,IF(AR111=TRUE,AR$3,IF(AS111=TRUE,AS$3,IF(AT111=TRUE,AT$3,IF(AU111=TRUE,AU$3,IF(AV111=TRUE,AV$3,IF(AW111=TRUE,AW$3,"Aucune"))))))))))))))))))</f>
        <v>Aucune</v>
      </c>
      <c r="AY111" s="215" t="b">
        <f t="shared" si="384"/>
        <v>0</v>
      </c>
      <c r="AZ111" s="215" t="b">
        <f t="shared" si="385"/>
        <v>0</v>
      </c>
      <c r="BA111" s="215" t="b">
        <f t="shared" si="386"/>
        <v>0</v>
      </c>
      <c r="BB111" s="219" t="str">
        <f>IF(COUNTA(E111:F111:H111)&lt;3,"",(IF(AY111=TRUE,$AY$3,IF(AZ111=TRUE,$AZ$3,IF(BA111=TRUE,$BA$3,"Aucune action requise")))))</f>
        <v>Aucune action requise</v>
      </c>
      <c r="BC111" s="215" t="b">
        <f t="shared" si="387"/>
        <v>0</v>
      </c>
      <c r="BD111" s="215" t="b">
        <f t="shared" si="388"/>
        <v>0</v>
      </c>
      <c r="BE111" s="215" t="b">
        <f t="shared" si="389"/>
        <v>0</v>
      </c>
      <c r="BF111" s="215" t="b">
        <f t="shared" si="390"/>
        <v>0</v>
      </c>
      <c r="BG111" s="219" t="str">
        <f>IF(COUNTA(E111:F111:H111)&lt;3,"",(IF(BC111=TRUE,$BC$3,IF(BD111=TRUE,$BD$3,IF(BE111=TRUE,$BE$3,IF(BF111=TRUE,$BF$3,"Aucun"))))))</f>
        <v>Aucun</v>
      </c>
      <c r="BH111" s="325">
        <f t="shared" si="391"/>
        <v>0</v>
      </c>
      <c r="BI111" s="325">
        <f>'ODD 11'!AX13</f>
        <v>0</v>
      </c>
      <c r="BJ111" s="316"/>
      <c r="BK111" s="316"/>
      <c r="BL111" s="328">
        <f t="shared" si="392"/>
        <v>0</v>
      </c>
      <c r="BM111" s="328">
        <f t="shared" si="393"/>
        <v>0</v>
      </c>
      <c r="BR111" s="58">
        <f t="shared" si="394"/>
        <v>1</v>
      </c>
      <c r="BS111" s="58">
        <f t="shared" si="395"/>
        <v>0</v>
      </c>
      <c r="BT111" s="58">
        <f t="shared" si="396"/>
        <v>0</v>
      </c>
      <c r="BU111" s="58">
        <f t="shared" si="397"/>
        <v>0</v>
      </c>
      <c r="BV111" s="58">
        <f t="shared" si="398"/>
        <v>0</v>
      </c>
      <c r="BW111" s="58">
        <f t="shared" si="399"/>
        <v>0</v>
      </c>
      <c r="BX111" s="58">
        <f t="shared" si="400"/>
        <v>0</v>
      </c>
      <c r="BY111" s="58">
        <f t="shared" si="401"/>
        <v>0</v>
      </c>
    </row>
    <row r="112" spans="1:77" s="57" customFormat="1" ht="114" customHeight="1" x14ac:dyDescent="0.35">
      <c r="A112" s="56"/>
      <c r="B112" s="387" t="s">
        <v>159</v>
      </c>
      <c r="C112" s="389" t="s">
        <v>596</v>
      </c>
      <c r="D112" s="245">
        <f>'ODD 11'!D14</f>
        <v>0</v>
      </c>
      <c r="E112" s="272">
        <f>'ODD 11'!E14</f>
        <v>0</v>
      </c>
      <c r="F112" s="287">
        <f>'ODD 11'!F14</f>
        <v>0</v>
      </c>
      <c r="G112" s="246">
        <f>'ODD 11'!G14</f>
        <v>0</v>
      </c>
      <c r="H112" s="308">
        <f>'ODD 11'!H14</f>
        <v>0</v>
      </c>
      <c r="I112" s="247">
        <f>'ODD 11'!I14</f>
        <v>0</v>
      </c>
      <c r="J112" s="214">
        <f t="shared" si="402"/>
        <v>0</v>
      </c>
      <c r="K112" s="221">
        <f t="shared" si="380"/>
        <v>0</v>
      </c>
      <c r="L112" s="221" t="b">
        <f t="shared" si="403"/>
        <v>0</v>
      </c>
      <c r="M112" s="221" t="b">
        <f t="shared" si="404"/>
        <v>0</v>
      </c>
      <c r="N112" s="221" t="b">
        <f t="shared" si="405"/>
        <v>0</v>
      </c>
      <c r="O112" s="221" t="b">
        <f t="shared" si="406"/>
        <v>0</v>
      </c>
      <c r="P112" s="221" t="b">
        <f t="shared" si="407"/>
        <v>0</v>
      </c>
      <c r="Q112" s="221" t="b">
        <f t="shared" si="408"/>
        <v>0</v>
      </c>
      <c r="R112" s="221" t="b">
        <f t="shared" si="409"/>
        <v>0</v>
      </c>
      <c r="S112" s="222">
        <f t="shared" si="381"/>
        <v>0</v>
      </c>
      <c r="T112" s="223">
        <f t="shared" si="382"/>
        <v>0</v>
      </c>
      <c r="U112" s="224">
        <f t="shared" si="383"/>
        <v>0</v>
      </c>
      <c r="V112" s="221" t="b">
        <f t="shared" si="410"/>
        <v>0</v>
      </c>
      <c r="W112" s="221" t="b">
        <f t="shared" si="411"/>
        <v>0</v>
      </c>
      <c r="X112" s="221" t="b">
        <f t="shared" si="412"/>
        <v>0</v>
      </c>
      <c r="Y112" s="221" t="b">
        <f t="shared" si="413"/>
        <v>0</v>
      </c>
      <c r="Z112" s="221" t="b">
        <f t="shared" si="414"/>
        <v>1</v>
      </c>
      <c r="AA112" s="225" t="str">
        <f>IF(COUNTA(E112:F112:H112)&lt;3,"",(IF(V112=TRUE,$V$3,IF(W112=TRUE,$W$3,IF(X112=TRUE,$X$3,IF(Y112=TRUE,$Y$3,"Non"))))))</f>
        <v>Non</v>
      </c>
      <c r="AB112" s="221" t="b">
        <f t="shared" si="415"/>
        <v>0</v>
      </c>
      <c r="AC112" s="221" t="b">
        <f t="shared" si="416"/>
        <v>0</v>
      </c>
      <c r="AD112" s="221" t="b">
        <f t="shared" si="417"/>
        <v>0</v>
      </c>
      <c r="AE112" s="221" t="b">
        <f t="shared" si="418"/>
        <v>0</v>
      </c>
      <c r="AF112" s="221" t="b">
        <f t="shared" si="419"/>
        <v>0</v>
      </c>
      <c r="AG112" s="225" t="str">
        <f>IF(COUNTA(E112:F112:H112)&lt;3,"",(IF(AB112=TRUE,$AB$3,IF(AC112=TRUE,$AC$3,IF(AD112=TRUE,$AD$3,IF(AE112=TRUE,$AE$3,IF(AF112=TRUE,$AF$3,"Aucune")))))))</f>
        <v>Aucune</v>
      </c>
      <c r="AH112" s="248" t="b">
        <f t="shared" si="287"/>
        <v>0</v>
      </c>
      <c r="AI112" s="248" t="b">
        <f t="shared" si="288"/>
        <v>0</v>
      </c>
      <c r="AJ112" s="248" t="b">
        <f t="shared" si="289"/>
        <v>0</v>
      </c>
      <c r="AK112" s="248" t="b">
        <f t="shared" si="290"/>
        <v>0</v>
      </c>
      <c r="AL112" s="248" t="b">
        <f t="shared" si="291"/>
        <v>0</v>
      </c>
      <c r="AM112" s="248" t="b">
        <f t="shared" si="292"/>
        <v>0</v>
      </c>
      <c r="AN112" s="248" t="b">
        <f t="shared" si="293"/>
        <v>0</v>
      </c>
      <c r="AO112" s="248" t="b">
        <f t="shared" si="294"/>
        <v>0</v>
      </c>
      <c r="AP112" s="248" t="b">
        <f t="shared" si="295"/>
        <v>0</v>
      </c>
      <c r="AQ112" s="248" t="b">
        <f t="shared" si="296"/>
        <v>0</v>
      </c>
      <c r="AR112" s="248" t="b">
        <f t="shared" si="297"/>
        <v>0</v>
      </c>
      <c r="AS112" s="248" t="b">
        <f t="shared" si="298"/>
        <v>0</v>
      </c>
      <c r="AT112" s="248" t="b">
        <f t="shared" si="299"/>
        <v>0</v>
      </c>
      <c r="AU112" s="248" t="b">
        <f t="shared" si="300"/>
        <v>0</v>
      </c>
      <c r="AV112" s="248" t="b">
        <f t="shared" si="301"/>
        <v>0</v>
      </c>
      <c r="AW112" s="248" t="b">
        <f t="shared" si="302"/>
        <v>0</v>
      </c>
      <c r="AX112" s="249" t="str">
        <f>IF(COUNTA(E112:F112:H112)&lt;3,"",(IF(AH112=TRUE,AH$3,IF(AI112=TRUE,AI$3,IF(AJ112=TRUE,AJ$3,IF(AK112=TRUE,AK$3,IF(AL112=TRUE,AL$3,IF(AM112=TRUE,AM$3,IF(AN112=TRUE,AN$3,IF(AO112=TRUE,AO$3,IF(AP112=TRUE,AP$3,IF(AQ112=TRUE,AQ$3,IF(AR112=TRUE,AR$3,IF(AS112=TRUE,AS$3,IF(AT112=TRUE,AT$3,IF(AU112=TRUE,AU$3,IF(AV112=TRUE,AV$3,IF(AW112=TRUE,AW$3,"Aucune"))))))))))))))))))</f>
        <v>Aucune</v>
      </c>
      <c r="AY112" s="221" t="b">
        <f t="shared" si="384"/>
        <v>0</v>
      </c>
      <c r="AZ112" s="221" t="b">
        <f t="shared" si="385"/>
        <v>0</v>
      </c>
      <c r="BA112" s="221" t="b">
        <f t="shared" si="386"/>
        <v>0</v>
      </c>
      <c r="BB112" s="225" t="str">
        <f>IF(COUNTA(E112:F112:H112)&lt;3,"",(IF(AY112=TRUE,$AY$3,IF(AZ112=TRUE,$AZ$3,IF(BA112=TRUE,$BA$3,"Aucune action requise")))))</f>
        <v>Aucune action requise</v>
      </c>
      <c r="BC112" s="221" t="b">
        <f t="shared" si="387"/>
        <v>0</v>
      </c>
      <c r="BD112" s="221" t="b">
        <f t="shared" si="388"/>
        <v>0</v>
      </c>
      <c r="BE112" s="221" t="b">
        <f t="shared" si="389"/>
        <v>0</v>
      </c>
      <c r="BF112" s="221" t="b">
        <f t="shared" si="390"/>
        <v>0</v>
      </c>
      <c r="BG112" s="225" t="str">
        <f>IF(COUNTA(E112:F112:H112)&lt;3,"",(IF(BC112=TRUE,$BC$3,IF(BD112=TRUE,$BD$3,IF(BE112=TRUE,$BE$3,IF(BF112=TRUE,$BF$3,"Aucun"))))))</f>
        <v>Aucun</v>
      </c>
      <c r="BH112" s="326">
        <f t="shared" si="391"/>
        <v>0</v>
      </c>
      <c r="BI112" s="326">
        <f>'ODD 11'!AX14</f>
        <v>0</v>
      </c>
      <c r="BJ112" s="317"/>
      <c r="BK112" s="317"/>
      <c r="BL112" s="335">
        <f t="shared" si="392"/>
        <v>0</v>
      </c>
      <c r="BM112" s="335">
        <f t="shared" si="393"/>
        <v>0</v>
      </c>
      <c r="BR112" s="58">
        <f t="shared" si="394"/>
        <v>1</v>
      </c>
      <c r="BS112" s="58">
        <f t="shared" si="395"/>
        <v>0</v>
      </c>
      <c r="BT112" s="58">
        <f t="shared" si="396"/>
        <v>0</v>
      </c>
      <c r="BU112" s="58">
        <f t="shared" si="397"/>
        <v>0</v>
      </c>
      <c r="BV112" s="58">
        <f t="shared" si="398"/>
        <v>0</v>
      </c>
      <c r="BW112" s="58">
        <f t="shared" si="399"/>
        <v>0</v>
      </c>
      <c r="BX112" s="58">
        <f t="shared" si="400"/>
        <v>0</v>
      </c>
      <c r="BY112" s="58">
        <f t="shared" si="401"/>
        <v>0</v>
      </c>
    </row>
    <row r="113" spans="1:77" ht="114" customHeight="1" x14ac:dyDescent="0.35">
      <c r="B113" s="374" t="s">
        <v>160</v>
      </c>
      <c r="C113" s="380" t="s">
        <v>597</v>
      </c>
      <c r="D113" s="176">
        <f>'ODD 11'!D15</f>
        <v>0</v>
      </c>
      <c r="E113" s="264">
        <f>'ODD 11'!E15</f>
        <v>0</v>
      </c>
      <c r="F113" s="282">
        <f>'ODD 11'!F15</f>
        <v>0</v>
      </c>
      <c r="G113" s="177">
        <f>'ODD 11'!G15</f>
        <v>0</v>
      </c>
      <c r="H113" s="300">
        <f>'ODD 11'!H15</f>
        <v>0</v>
      </c>
      <c r="I113" s="178">
        <f>'ODD 11'!I15</f>
        <v>0</v>
      </c>
      <c r="J113" s="136">
        <f t="shared" si="402"/>
        <v>0</v>
      </c>
      <c r="K113" s="137">
        <f t="shared" si="380"/>
        <v>0</v>
      </c>
      <c r="L113" s="137" t="b">
        <f t="shared" si="403"/>
        <v>0</v>
      </c>
      <c r="M113" s="137" t="b">
        <f t="shared" si="404"/>
        <v>0</v>
      </c>
      <c r="N113" s="137" t="b">
        <f t="shared" si="405"/>
        <v>0</v>
      </c>
      <c r="O113" s="137" t="b">
        <f t="shared" si="406"/>
        <v>0</v>
      </c>
      <c r="P113" s="137" t="b">
        <f t="shared" si="407"/>
        <v>0</v>
      </c>
      <c r="Q113" s="137" t="b">
        <f t="shared" si="408"/>
        <v>0</v>
      </c>
      <c r="R113" s="137" t="b">
        <f t="shared" si="409"/>
        <v>0</v>
      </c>
      <c r="S113" s="138">
        <f t="shared" si="381"/>
        <v>0</v>
      </c>
      <c r="T113" s="139">
        <f t="shared" si="382"/>
        <v>0</v>
      </c>
      <c r="U113" s="140">
        <f t="shared" si="383"/>
        <v>0</v>
      </c>
      <c r="V113" s="137" t="b">
        <f t="shared" si="410"/>
        <v>0</v>
      </c>
      <c r="W113" s="137" t="b">
        <f t="shared" si="411"/>
        <v>0</v>
      </c>
      <c r="X113" s="137" t="b">
        <f t="shared" si="412"/>
        <v>0</v>
      </c>
      <c r="Y113" s="137" t="b">
        <f t="shared" si="413"/>
        <v>0</v>
      </c>
      <c r="Z113" s="137" t="b">
        <f t="shared" si="414"/>
        <v>1</v>
      </c>
      <c r="AA113" s="141" t="str">
        <f>IF(COUNTA(E113:F113:H113)&lt;3,"",(IF(V113=TRUE,$V$3,IF(W113=TRUE,$W$3,IF(X113=TRUE,$X$3,IF(Y113=TRUE,$Y$3,"Non"))))))</f>
        <v>Non</v>
      </c>
      <c r="AB113" s="137" t="b">
        <f t="shared" si="415"/>
        <v>0</v>
      </c>
      <c r="AC113" s="137" t="b">
        <f t="shared" si="416"/>
        <v>0</v>
      </c>
      <c r="AD113" s="137" t="b">
        <f t="shared" si="417"/>
        <v>0</v>
      </c>
      <c r="AE113" s="137" t="b">
        <f t="shared" si="418"/>
        <v>0</v>
      </c>
      <c r="AF113" s="137" t="b">
        <f t="shared" si="419"/>
        <v>0</v>
      </c>
      <c r="AG113" s="141" t="str">
        <f>IF(COUNTA(E113:F113:H113)&lt;3,"",(IF(AB113=TRUE,$AB$3,IF(AC113=TRUE,$AC$3,IF(AD113=TRUE,$AD$3,IF(AE113=TRUE,$AE$3,IF(AF113=TRUE,$AF$3,"Aucune")))))))</f>
        <v>Aucune</v>
      </c>
      <c r="AH113" s="180" t="b">
        <f t="shared" si="287"/>
        <v>0</v>
      </c>
      <c r="AI113" s="180" t="b">
        <f t="shared" si="288"/>
        <v>0</v>
      </c>
      <c r="AJ113" s="180" t="b">
        <f t="shared" si="289"/>
        <v>0</v>
      </c>
      <c r="AK113" s="180" t="b">
        <f t="shared" si="290"/>
        <v>0</v>
      </c>
      <c r="AL113" s="180" t="b">
        <f t="shared" si="291"/>
        <v>0</v>
      </c>
      <c r="AM113" s="180" t="b">
        <f t="shared" si="292"/>
        <v>0</v>
      </c>
      <c r="AN113" s="180" t="b">
        <f t="shared" si="293"/>
        <v>0</v>
      </c>
      <c r="AO113" s="180" t="b">
        <f t="shared" si="294"/>
        <v>0</v>
      </c>
      <c r="AP113" s="180" t="b">
        <f t="shared" si="295"/>
        <v>0</v>
      </c>
      <c r="AQ113" s="180" t="b">
        <f t="shared" si="296"/>
        <v>0</v>
      </c>
      <c r="AR113" s="180" t="b">
        <f t="shared" si="297"/>
        <v>0</v>
      </c>
      <c r="AS113" s="180" t="b">
        <f t="shared" si="298"/>
        <v>0</v>
      </c>
      <c r="AT113" s="180" t="b">
        <f t="shared" si="299"/>
        <v>0</v>
      </c>
      <c r="AU113" s="180" t="b">
        <f t="shared" si="300"/>
        <v>0</v>
      </c>
      <c r="AV113" s="180" t="b">
        <f t="shared" si="301"/>
        <v>0</v>
      </c>
      <c r="AW113" s="180" t="b">
        <f t="shared" si="302"/>
        <v>0</v>
      </c>
      <c r="AX113" s="179" t="str">
        <f>IF(COUNTA(E113:F113:H113)&lt;3,"",(IF(AH113=TRUE,AH$3,IF(AI113=TRUE,AI$3,IF(AJ113=TRUE,AJ$3,IF(AK113=TRUE,AK$3,IF(AL113=TRUE,AL$3,IF(AM113=TRUE,AM$3,IF(AN113=TRUE,AN$3,IF(AO113=TRUE,AO$3,IF(AP113=TRUE,AP$3,IF(AQ113=TRUE,AQ$3,IF(AR113=TRUE,AR$3,IF(AS113=TRUE,AS$3,IF(AT113=TRUE,AT$3,IF(AU113=TRUE,AU$3,IF(AV113=TRUE,AV$3,IF(AW113=TRUE,AW$3,"Aucune"))))))))))))))))))</f>
        <v>Aucune</v>
      </c>
      <c r="AY113" s="137" t="b">
        <f t="shared" si="384"/>
        <v>0</v>
      </c>
      <c r="AZ113" s="137" t="b">
        <f t="shared" si="385"/>
        <v>0</v>
      </c>
      <c r="BA113" s="137" t="b">
        <f t="shared" si="386"/>
        <v>0</v>
      </c>
      <c r="BB113" s="141" t="str">
        <f>IF(COUNTA(E113:F113:H113)&lt;3,"",(IF(AY113=TRUE,$AY$3,IF(AZ113=TRUE,$AZ$3,IF(BA113=TRUE,$BA$3,"Aucune action requise")))))</f>
        <v>Aucune action requise</v>
      </c>
      <c r="BC113" s="137" t="b">
        <f t="shared" si="387"/>
        <v>0</v>
      </c>
      <c r="BD113" s="137" t="b">
        <f t="shared" si="388"/>
        <v>0</v>
      </c>
      <c r="BE113" s="137" t="b">
        <f t="shared" si="389"/>
        <v>0</v>
      </c>
      <c r="BF113" s="137" t="b">
        <f t="shared" si="390"/>
        <v>0</v>
      </c>
      <c r="BG113" s="141" t="str">
        <f>IF(COUNTA(E113:F113:H113)&lt;3,"",(IF(BC113=TRUE,$BC$3,IF(BD113=TRUE,$BD$3,IF(BE113=TRUE,$BE$3,IF(BF113=TRUE,$BF$3,"Aucun"))))))</f>
        <v>Aucun</v>
      </c>
      <c r="BH113" s="318">
        <f t="shared" si="391"/>
        <v>0</v>
      </c>
      <c r="BI113" s="318">
        <f>'ODD 11'!AX15</f>
        <v>0</v>
      </c>
      <c r="BJ113" s="309"/>
      <c r="BK113" s="309"/>
      <c r="BL113" s="327">
        <f t="shared" si="392"/>
        <v>0</v>
      </c>
      <c r="BM113" s="327">
        <f t="shared" si="393"/>
        <v>0</v>
      </c>
      <c r="BR113" s="58">
        <f t="shared" si="394"/>
        <v>1</v>
      </c>
      <c r="BS113" s="58">
        <f t="shared" si="395"/>
        <v>0</v>
      </c>
      <c r="BT113" s="58">
        <f t="shared" si="396"/>
        <v>0</v>
      </c>
      <c r="BU113" s="58">
        <f t="shared" si="397"/>
        <v>0</v>
      </c>
      <c r="BV113" s="58">
        <f t="shared" si="398"/>
        <v>0</v>
      </c>
      <c r="BW113" s="58">
        <f t="shared" si="399"/>
        <v>0</v>
      </c>
      <c r="BX113" s="58">
        <f t="shared" si="400"/>
        <v>0</v>
      </c>
      <c r="BY113" s="58">
        <f t="shared" si="401"/>
        <v>0</v>
      </c>
    </row>
    <row r="114" spans="1:77" ht="114" customHeight="1" x14ac:dyDescent="0.35">
      <c r="B114" s="374" t="s">
        <v>161</v>
      </c>
      <c r="C114" s="380" t="s">
        <v>598</v>
      </c>
      <c r="D114" s="176">
        <f>'ODD 11'!D16</f>
        <v>0</v>
      </c>
      <c r="E114" s="264">
        <f>'ODD 11'!E16</f>
        <v>0</v>
      </c>
      <c r="F114" s="282">
        <f>'ODD 11'!F16</f>
        <v>0</v>
      </c>
      <c r="G114" s="177">
        <f>'ODD 11'!G16</f>
        <v>0</v>
      </c>
      <c r="H114" s="300">
        <f>'ODD 11'!H16</f>
        <v>0</v>
      </c>
      <c r="I114" s="178">
        <f>'ODD 11'!I16</f>
        <v>0</v>
      </c>
      <c r="J114" s="136">
        <f t="shared" si="402"/>
        <v>0</v>
      </c>
      <c r="K114" s="137">
        <f t="shared" si="380"/>
        <v>0</v>
      </c>
      <c r="L114" s="137" t="b">
        <f t="shared" si="403"/>
        <v>0</v>
      </c>
      <c r="M114" s="137" t="b">
        <f t="shared" si="404"/>
        <v>0</v>
      </c>
      <c r="N114" s="137" t="b">
        <f t="shared" si="405"/>
        <v>0</v>
      </c>
      <c r="O114" s="137" t="b">
        <f t="shared" si="406"/>
        <v>0</v>
      </c>
      <c r="P114" s="137" t="b">
        <f t="shared" si="407"/>
        <v>0</v>
      </c>
      <c r="Q114" s="137" t="b">
        <f t="shared" si="408"/>
        <v>0</v>
      </c>
      <c r="R114" s="137" t="b">
        <f t="shared" si="409"/>
        <v>0</v>
      </c>
      <c r="S114" s="138">
        <f t="shared" si="381"/>
        <v>0</v>
      </c>
      <c r="T114" s="139">
        <f t="shared" si="382"/>
        <v>0</v>
      </c>
      <c r="U114" s="140">
        <f t="shared" si="383"/>
        <v>0</v>
      </c>
      <c r="V114" s="137" t="b">
        <f t="shared" si="410"/>
        <v>0</v>
      </c>
      <c r="W114" s="137" t="b">
        <f t="shared" si="411"/>
        <v>0</v>
      </c>
      <c r="X114" s="137" t="b">
        <f t="shared" si="412"/>
        <v>0</v>
      </c>
      <c r="Y114" s="137" t="b">
        <f t="shared" si="413"/>
        <v>0</v>
      </c>
      <c r="Z114" s="137" t="b">
        <f t="shared" si="414"/>
        <v>1</v>
      </c>
      <c r="AA114" s="141" t="str">
        <f>IF(COUNTA(E114:F114:H114)&lt;3,"",(IF(V114=TRUE,$V$3,IF(W114=TRUE,$W$3,IF(X114=TRUE,$X$3,IF(Y114=TRUE,$Y$3,"Non"))))))</f>
        <v>Non</v>
      </c>
      <c r="AB114" s="137" t="b">
        <f t="shared" si="415"/>
        <v>0</v>
      </c>
      <c r="AC114" s="137" t="b">
        <f t="shared" si="416"/>
        <v>0</v>
      </c>
      <c r="AD114" s="137" t="b">
        <f t="shared" si="417"/>
        <v>0</v>
      </c>
      <c r="AE114" s="137" t="b">
        <f t="shared" si="418"/>
        <v>0</v>
      </c>
      <c r="AF114" s="137" t="b">
        <f t="shared" si="419"/>
        <v>0</v>
      </c>
      <c r="AG114" s="141" t="str">
        <f>IF(COUNTA(E114:F114:H114)&lt;3,"",(IF(AB114=TRUE,$AB$3,IF(AC114=TRUE,$AC$3,IF(AD114=TRUE,$AD$3,IF(AE114=TRUE,$AE$3,IF(AF114=TRUE,$AF$3,"Aucune")))))))</f>
        <v>Aucune</v>
      </c>
      <c r="AH114" s="180" t="b">
        <f t="shared" si="287"/>
        <v>0</v>
      </c>
      <c r="AI114" s="180" t="b">
        <f t="shared" si="288"/>
        <v>0</v>
      </c>
      <c r="AJ114" s="180" t="b">
        <f t="shared" si="289"/>
        <v>0</v>
      </c>
      <c r="AK114" s="180" t="b">
        <f t="shared" si="290"/>
        <v>0</v>
      </c>
      <c r="AL114" s="180" t="b">
        <f t="shared" si="291"/>
        <v>0</v>
      </c>
      <c r="AM114" s="180" t="b">
        <f t="shared" si="292"/>
        <v>0</v>
      </c>
      <c r="AN114" s="180" t="b">
        <f t="shared" si="293"/>
        <v>0</v>
      </c>
      <c r="AO114" s="180" t="b">
        <f t="shared" si="294"/>
        <v>0</v>
      </c>
      <c r="AP114" s="180" t="b">
        <f t="shared" si="295"/>
        <v>0</v>
      </c>
      <c r="AQ114" s="180" t="b">
        <f t="shared" si="296"/>
        <v>0</v>
      </c>
      <c r="AR114" s="180" t="b">
        <f t="shared" si="297"/>
        <v>0</v>
      </c>
      <c r="AS114" s="180" t="b">
        <f t="shared" si="298"/>
        <v>0</v>
      </c>
      <c r="AT114" s="180" t="b">
        <f t="shared" si="299"/>
        <v>0</v>
      </c>
      <c r="AU114" s="180" t="b">
        <f t="shared" si="300"/>
        <v>0</v>
      </c>
      <c r="AV114" s="180" t="b">
        <f t="shared" si="301"/>
        <v>0</v>
      </c>
      <c r="AW114" s="180" t="b">
        <f t="shared" si="302"/>
        <v>0</v>
      </c>
      <c r="AX114" s="179" t="str">
        <f>IF(COUNTA(E114:F114:H114)&lt;3,"",(IF(AH114=TRUE,AH$3,IF(AI114=TRUE,AI$3,IF(AJ114=TRUE,AJ$3,IF(AK114=TRUE,AK$3,IF(AL114=TRUE,AL$3,IF(AM114=TRUE,AM$3,IF(AN114=TRUE,AN$3,IF(AO114=TRUE,AO$3,IF(AP114=TRUE,AP$3,IF(AQ114=TRUE,AQ$3,IF(AR114=TRUE,AR$3,IF(AS114=TRUE,AS$3,IF(AT114=TRUE,AT$3,IF(AU114=TRUE,AU$3,IF(AV114=TRUE,AV$3,IF(AW114=TRUE,AW$3,"Aucune"))))))))))))))))))</f>
        <v>Aucune</v>
      </c>
      <c r="AY114" s="137" t="b">
        <f t="shared" si="384"/>
        <v>0</v>
      </c>
      <c r="AZ114" s="137" t="b">
        <f t="shared" si="385"/>
        <v>0</v>
      </c>
      <c r="BA114" s="137" t="b">
        <f t="shared" si="386"/>
        <v>0</v>
      </c>
      <c r="BB114" s="141" t="str">
        <f>IF(COUNTA(E114:F114:H114)&lt;3,"",(IF(AY114=TRUE,$AY$3,IF(AZ114=TRUE,$AZ$3,IF(BA114=TRUE,$BA$3,"Aucune action requise")))))</f>
        <v>Aucune action requise</v>
      </c>
      <c r="BC114" s="137" t="b">
        <f t="shared" si="387"/>
        <v>0</v>
      </c>
      <c r="BD114" s="137" t="b">
        <f t="shared" si="388"/>
        <v>0</v>
      </c>
      <c r="BE114" s="137" t="b">
        <f t="shared" si="389"/>
        <v>0</v>
      </c>
      <c r="BF114" s="137" t="b">
        <f t="shared" si="390"/>
        <v>0</v>
      </c>
      <c r="BG114" s="141" t="str">
        <f>IF(COUNTA(E114:F114:H114)&lt;3,"",(IF(BC114=TRUE,$BC$3,IF(BD114=TRUE,$BD$3,IF(BE114=TRUE,$BE$3,IF(BF114=TRUE,$BF$3,"Aucun"))))))</f>
        <v>Aucun</v>
      </c>
      <c r="BH114" s="318">
        <f t="shared" si="391"/>
        <v>0</v>
      </c>
      <c r="BI114" s="318">
        <f>'ODD 11'!AX16</f>
        <v>0</v>
      </c>
      <c r="BJ114" s="309"/>
      <c r="BK114" s="309"/>
      <c r="BL114" s="327">
        <f t="shared" si="392"/>
        <v>0</v>
      </c>
      <c r="BM114" s="327">
        <f t="shared" si="393"/>
        <v>0</v>
      </c>
      <c r="BR114" s="58">
        <f t="shared" si="394"/>
        <v>1</v>
      </c>
      <c r="BS114" s="58">
        <f t="shared" si="395"/>
        <v>0</v>
      </c>
      <c r="BT114" s="58">
        <f t="shared" si="396"/>
        <v>0</v>
      </c>
      <c r="BU114" s="58">
        <f t="shared" si="397"/>
        <v>0</v>
      </c>
      <c r="BV114" s="58">
        <f t="shared" si="398"/>
        <v>0</v>
      </c>
      <c r="BW114" s="58">
        <f t="shared" si="399"/>
        <v>0</v>
      </c>
      <c r="BX114" s="58">
        <f t="shared" si="400"/>
        <v>0</v>
      </c>
      <c r="BY114" s="58">
        <f t="shared" si="401"/>
        <v>0</v>
      </c>
    </row>
    <row r="115" spans="1:77" s="54" customFormat="1" ht="30.75" customHeight="1" x14ac:dyDescent="0.4">
      <c r="A115" s="53"/>
      <c r="B115" s="449" t="str">
        <f>'ODD 12'!B2:C2</f>
        <v xml:space="preserve">ODD 12  -   Établir des modes de consommation et de production durables </v>
      </c>
      <c r="C115" s="449"/>
      <c r="D115" s="449"/>
      <c r="E115" s="449"/>
      <c r="F115" s="449"/>
      <c r="G115" s="449"/>
      <c r="H115" s="449"/>
      <c r="I115" s="449"/>
      <c r="J115" s="449"/>
      <c r="K115" s="449"/>
      <c r="L115" s="449"/>
      <c r="M115" s="449"/>
      <c r="N115" s="449"/>
      <c r="O115" s="449"/>
      <c r="P115" s="449"/>
      <c r="Q115" s="449"/>
      <c r="R115" s="449"/>
      <c r="S115" s="449"/>
      <c r="T115" s="449"/>
      <c r="U115" s="449"/>
      <c r="V115" s="449"/>
      <c r="W115" s="449"/>
      <c r="X115" s="449"/>
      <c r="Y115" s="449"/>
      <c r="Z115" s="449"/>
      <c r="AA115" s="449"/>
      <c r="AB115" s="449"/>
      <c r="AC115" s="449"/>
      <c r="AD115" s="449"/>
      <c r="AE115" s="449"/>
      <c r="AF115" s="449"/>
      <c r="AG115" s="449"/>
      <c r="AH115" s="449"/>
      <c r="AI115" s="449"/>
      <c r="AJ115" s="449"/>
      <c r="AK115" s="449"/>
      <c r="AL115" s="449"/>
      <c r="AM115" s="449"/>
      <c r="AN115" s="449"/>
      <c r="AO115" s="449"/>
      <c r="AP115" s="449"/>
      <c r="AQ115" s="449"/>
      <c r="AR115" s="449"/>
      <c r="AS115" s="449"/>
      <c r="AT115" s="449"/>
      <c r="AU115" s="449"/>
      <c r="AV115" s="449"/>
      <c r="AW115" s="449"/>
      <c r="AX115" s="449"/>
      <c r="AY115" s="449"/>
      <c r="AZ115" s="449"/>
      <c r="BA115" s="449"/>
      <c r="BB115" s="449"/>
      <c r="BC115" s="449"/>
      <c r="BD115" s="449"/>
      <c r="BE115" s="449"/>
      <c r="BF115" s="449"/>
      <c r="BG115" s="449"/>
      <c r="BH115" s="449"/>
      <c r="BI115" s="449"/>
      <c r="BJ115" s="449"/>
      <c r="BK115" s="449"/>
      <c r="BL115" s="449"/>
      <c r="BM115" s="449"/>
      <c r="BO115" s="54" t="str">
        <f>B115</f>
        <v xml:space="preserve">ODD 12  -   Établir des modes de consommation et de production durables </v>
      </c>
      <c r="BP115" s="54">
        <v>11</v>
      </c>
      <c r="BQ115" s="54">
        <f>BP115-BR115</f>
        <v>0</v>
      </c>
      <c r="BR115" s="55">
        <f>SUM(BR116:BR126)</f>
        <v>11</v>
      </c>
      <c r="BS115" s="55">
        <f t="shared" ref="BS115:BY115" si="420">SUM(BS116:BS126)</f>
        <v>0</v>
      </c>
      <c r="BT115" s="55">
        <f t="shared" si="420"/>
        <v>0</v>
      </c>
      <c r="BU115" s="55">
        <f t="shared" si="420"/>
        <v>0</v>
      </c>
      <c r="BV115" s="55">
        <f t="shared" si="420"/>
        <v>0</v>
      </c>
      <c r="BW115" s="55">
        <f t="shared" si="420"/>
        <v>0</v>
      </c>
      <c r="BX115" s="55">
        <f t="shared" si="420"/>
        <v>0</v>
      </c>
      <c r="BY115" s="55">
        <f t="shared" si="420"/>
        <v>0</v>
      </c>
    </row>
    <row r="116" spans="1:77" s="57" customFormat="1" ht="114" customHeight="1" x14ac:dyDescent="0.35">
      <c r="A116" s="56"/>
      <c r="B116" s="378" t="s">
        <v>163</v>
      </c>
      <c r="C116" s="384" t="s">
        <v>599</v>
      </c>
      <c r="D116" s="189">
        <f>'ODD 12'!D7</f>
        <v>0</v>
      </c>
      <c r="E116" s="268">
        <f>'ODD 12'!E7</f>
        <v>0</v>
      </c>
      <c r="F116" s="283">
        <f>'ODD 12'!F7</f>
        <v>0</v>
      </c>
      <c r="G116" s="190">
        <f>'ODD 12'!G7</f>
        <v>0</v>
      </c>
      <c r="H116" s="304">
        <f>'ODD 12'!H7</f>
        <v>0</v>
      </c>
      <c r="I116" s="191">
        <f>'ODD 12'!I7</f>
        <v>0</v>
      </c>
      <c r="J116" s="157">
        <f t="shared" si="402"/>
        <v>0</v>
      </c>
      <c r="K116" s="158">
        <f t="shared" ref="K116:K126" si="421">E116*10+F116</f>
        <v>0</v>
      </c>
      <c r="L116" s="158" t="b">
        <f t="shared" si="403"/>
        <v>0</v>
      </c>
      <c r="M116" s="158" t="b">
        <f t="shared" si="404"/>
        <v>0</v>
      </c>
      <c r="N116" s="158" t="b">
        <f t="shared" si="405"/>
        <v>0</v>
      </c>
      <c r="O116" s="158" t="b">
        <f t="shared" si="406"/>
        <v>0</v>
      </c>
      <c r="P116" s="158" t="b">
        <f t="shared" si="407"/>
        <v>0</v>
      </c>
      <c r="Q116" s="158" t="b">
        <f t="shared" si="408"/>
        <v>0</v>
      </c>
      <c r="R116" s="158" t="b">
        <f t="shared" si="409"/>
        <v>0</v>
      </c>
      <c r="S116" s="159">
        <f t="shared" ref="S116:S126" si="422">IF(COUNTA(E116:F116)&lt;2,"",(IF(L116=TRUE,$L$3,IF(M116=TRUE,$M$3,IF(N116=TRUE,$N$3,IF(O116=TRUE,$O$3,IF(P116=TRUE,$P$3,IF(Q116=TRUE,$Q$3,IF(R116=TRUE,$R$3,0)))))))))</f>
        <v>0</v>
      </c>
      <c r="T116" s="160">
        <f t="shared" ref="T116:T126" si="423">IF(COUNTA(E116:F116)&lt;2,"",(IF(L116=TRUE,6,IF(M116=TRUE,5,IF(N116=TRUE,4,IF(O116=TRUE,3,IF(P116=TRUE,2,IF(Q116=TRUE,1,IF(R116=TRUE,0,0)))))))))</f>
        <v>0</v>
      </c>
      <c r="U116" s="161">
        <f t="shared" ref="U116:U126" si="424">T116*10+H116</f>
        <v>0</v>
      </c>
      <c r="V116" s="158" t="b">
        <f t="shared" si="410"/>
        <v>0</v>
      </c>
      <c r="W116" s="158" t="b">
        <f t="shared" si="411"/>
        <v>0</v>
      </c>
      <c r="X116" s="158" t="b">
        <f t="shared" si="412"/>
        <v>0</v>
      </c>
      <c r="Y116" s="158" t="b">
        <f t="shared" si="413"/>
        <v>0</v>
      </c>
      <c r="Z116" s="158" t="b">
        <f t="shared" si="414"/>
        <v>1</v>
      </c>
      <c r="AA116" s="162" t="str">
        <f>IF(COUNTA(E116:F116:H116)&lt;3,"",(IF(V116=TRUE,$V$3,IF(W116=TRUE,$W$3,IF(X116=TRUE,$X$3,IF(Y116=TRUE,$Y$3,"Non"))))))</f>
        <v>Non</v>
      </c>
      <c r="AB116" s="158" t="b">
        <f t="shared" si="415"/>
        <v>0</v>
      </c>
      <c r="AC116" s="158" t="b">
        <f t="shared" si="416"/>
        <v>0</v>
      </c>
      <c r="AD116" s="158" t="b">
        <f t="shared" si="417"/>
        <v>0</v>
      </c>
      <c r="AE116" s="158" t="b">
        <f t="shared" si="418"/>
        <v>0</v>
      </c>
      <c r="AF116" s="158" t="b">
        <f t="shared" si="419"/>
        <v>0</v>
      </c>
      <c r="AG116" s="162" t="str">
        <f>IF(COUNTA(E116:F116:H116)&lt;3,"",(IF(AB116=TRUE,$AB$3,IF(AC116=TRUE,$AC$3,IF(AD116=TRUE,$AD$3,IF(AE116=TRUE,$AE$3,IF(AF116=TRUE,$AF$3,"Aucune")))))))</f>
        <v>Aucune</v>
      </c>
      <c r="AH116" s="158" t="b">
        <f t="shared" si="287"/>
        <v>0</v>
      </c>
      <c r="AI116" s="158" t="b">
        <f t="shared" si="288"/>
        <v>0</v>
      </c>
      <c r="AJ116" s="158" t="b">
        <f t="shared" si="289"/>
        <v>0</v>
      </c>
      <c r="AK116" s="158" t="b">
        <f t="shared" si="290"/>
        <v>0</v>
      </c>
      <c r="AL116" s="158" t="b">
        <f t="shared" si="291"/>
        <v>0</v>
      </c>
      <c r="AM116" s="158" t="b">
        <f t="shared" si="292"/>
        <v>0</v>
      </c>
      <c r="AN116" s="158" t="b">
        <f t="shared" si="293"/>
        <v>0</v>
      </c>
      <c r="AO116" s="158" t="b">
        <f t="shared" si="294"/>
        <v>0</v>
      </c>
      <c r="AP116" s="158" t="b">
        <f t="shared" si="295"/>
        <v>0</v>
      </c>
      <c r="AQ116" s="158" t="b">
        <f t="shared" si="296"/>
        <v>0</v>
      </c>
      <c r="AR116" s="158" t="b">
        <f t="shared" si="297"/>
        <v>0</v>
      </c>
      <c r="AS116" s="158" t="b">
        <f t="shared" si="298"/>
        <v>0</v>
      </c>
      <c r="AT116" s="158" t="b">
        <f t="shared" si="299"/>
        <v>0</v>
      </c>
      <c r="AU116" s="158" t="b">
        <f t="shared" si="300"/>
        <v>0</v>
      </c>
      <c r="AV116" s="158" t="b">
        <f t="shared" si="301"/>
        <v>0</v>
      </c>
      <c r="AW116" s="158" t="b">
        <f t="shared" si="302"/>
        <v>0</v>
      </c>
      <c r="AX116" s="162" t="str">
        <f>IF(COUNTA(E116:F116:H116)&lt;3,"",(IF(AH116=TRUE,AH$3,IF(AI116=TRUE,AI$3,IF(AJ116=TRUE,AJ$3,IF(AK116=TRUE,AK$3,IF(AL116=TRUE,AL$3,IF(AM116=TRUE,AM$3,IF(AN116=TRUE,AN$3,IF(AO116=TRUE,AO$3,IF(AP116=TRUE,AP$3,IF(AQ116=TRUE,AQ$3,IF(AR116=TRUE,AR$3,IF(AS116=TRUE,AS$3,IF(AT116=TRUE,AT$3,IF(AU116=TRUE,AU$3,IF(AV116=TRUE,AV$3,IF(AW116=TRUE,AW$3,"Aucune"))))))))))))))))))</f>
        <v>Aucune</v>
      </c>
      <c r="AY116" s="158" t="b">
        <f t="shared" ref="AY116:AY126" si="425">OR(U116=61,U116=62,U116=63,U116=51,U116=52,U116=53)</f>
        <v>0</v>
      </c>
      <c r="AZ116" s="158" t="b">
        <f t="shared" ref="AZ116:AZ126" si="426">OR(U116=41,U116=42,U116=43,U116=31,U116=32,U116=33)</f>
        <v>0</v>
      </c>
      <c r="BA116" s="158" t="b">
        <f t="shared" ref="BA116:BA126" si="427">OR(U116=21,U116=22,U116=23,U116=11,U116=12,U116=13)</f>
        <v>0</v>
      </c>
      <c r="BB116" s="162" t="str">
        <f>IF(COUNTA(E116:F116:H116)&lt;3,"",(IF(AY116=TRUE,$AY$3,IF(AZ116=TRUE,$AZ$3,IF(BA116=TRUE,$BA$3,"Aucune action requise")))))</f>
        <v>Aucune action requise</v>
      </c>
      <c r="BC116" s="158" t="b">
        <f t="shared" ref="BC116:BC126" si="428">OR(U116=61,U116=51,U116=41,U116=31,U116=21)</f>
        <v>0</v>
      </c>
      <c r="BD116" s="158" t="b">
        <f t="shared" ref="BD116:BD126" si="429">OR(U116=62,U116=52,U116=42,U116=32,U116=22,U116=63,U116=53)</f>
        <v>0</v>
      </c>
      <c r="BE116" s="158" t="b">
        <f t="shared" ref="BE116:BE126" si="430">OR(U116=43,U116=33,U116=23,U116=34,U116=24)</f>
        <v>0</v>
      </c>
      <c r="BF116" s="158" t="b">
        <f t="shared" ref="BF116:BF126" si="431">OR(U116=64,U116=54,U116=44)</f>
        <v>0</v>
      </c>
      <c r="BG116" s="162" t="str">
        <f>IF(COUNTA(E116:F116:H116)&lt;3,"",(IF(BC116=TRUE,$BC$3,IF(BD116=TRUE,$BD$3,IF(BE116=TRUE,$BE$3,IF(BF116=TRUE,$BF$3,"Aucun"))))))</f>
        <v>Aucun</v>
      </c>
      <c r="BH116" s="322">
        <f t="shared" ref="BH116:BH126" si="432">G116</f>
        <v>0</v>
      </c>
      <c r="BI116" s="322">
        <f>'ODD 12'!AX7</f>
        <v>0</v>
      </c>
      <c r="BJ116" s="313"/>
      <c r="BK116" s="313"/>
      <c r="BL116" s="330">
        <f t="shared" ref="BL116:BL126" si="433">I116</f>
        <v>0</v>
      </c>
      <c r="BM116" s="330">
        <f t="shared" ref="BM116:BM126" si="434">D116</f>
        <v>0</v>
      </c>
      <c r="BR116" s="58">
        <f t="shared" ref="BR116:BR126" si="435">IF(K116=0,1,0)</f>
        <v>1</v>
      </c>
      <c r="BS116" s="58">
        <f t="shared" ref="BS116:BS126" si="436">IF(L116=TRUE,1,0)</f>
        <v>0</v>
      </c>
      <c r="BT116" s="58">
        <f t="shared" ref="BT116:BT126" si="437">IF(M116=TRUE,1,0)</f>
        <v>0</v>
      </c>
      <c r="BU116" s="58">
        <f t="shared" ref="BU116:BU126" si="438">IF(N116=TRUE,1,0)</f>
        <v>0</v>
      </c>
      <c r="BV116" s="58">
        <f t="shared" ref="BV116:BV126" si="439">IF(O116=TRUE,1,0)</f>
        <v>0</v>
      </c>
      <c r="BW116" s="58">
        <f t="shared" ref="BW116:BW126" si="440">IF(P116=TRUE,1,0)</f>
        <v>0</v>
      </c>
      <c r="BX116" s="58">
        <f t="shared" ref="BX116:BX126" si="441">IF(Q116=TRUE,1,0)</f>
        <v>0</v>
      </c>
      <c r="BY116" s="58">
        <f t="shared" ref="BY116:BY126" si="442">IF(R116=TRUE,1,0)</f>
        <v>0</v>
      </c>
    </row>
    <row r="117" spans="1:77" s="57" customFormat="1" ht="114" customHeight="1" x14ac:dyDescent="0.35">
      <c r="A117" s="56"/>
      <c r="B117" s="374" t="s">
        <v>164</v>
      </c>
      <c r="C117" s="380" t="s">
        <v>600</v>
      </c>
      <c r="D117" s="176">
        <f>'ODD 12'!D8</f>
        <v>0</v>
      </c>
      <c r="E117" s="264">
        <f>'ODD 12'!E8</f>
        <v>0</v>
      </c>
      <c r="F117" s="282">
        <f>'ODD 12'!F8</f>
        <v>0</v>
      </c>
      <c r="G117" s="177">
        <f>'ODD 12'!G8</f>
        <v>0</v>
      </c>
      <c r="H117" s="300">
        <f>'ODD 12'!H8</f>
        <v>0</v>
      </c>
      <c r="I117" s="178">
        <f>'ODD 12'!I8</f>
        <v>0</v>
      </c>
      <c r="J117" s="136">
        <f t="shared" si="402"/>
        <v>0</v>
      </c>
      <c r="K117" s="137">
        <f t="shared" si="421"/>
        <v>0</v>
      </c>
      <c r="L117" s="137" t="b">
        <f t="shared" si="403"/>
        <v>0</v>
      </c>
      <c r="M117" s="137" t="b">
        <f t="shared" si="404"/>
        <v>0</v>
      </c>
      <c r="N117" s="137" t="b">
        <f t="shared" si="405"/>
        <v>0</v>
      </c>
      <c r="O117" s="137" t="b">
        <f t="shared" si="406"/>
        <v>0</v>
      </c>
      <c r="P117" s="137" t="b">
        <f t="shared" si="407"/>
        <v>0</v>
      </c>
      <c r="Q117" s="137" t="b">
        <f t="shared" si="408"/>
        <v>0</v>
      </c>
      <c r="R117" s="137" t="b">
        <f t="shared" si="409"/>
        <v>0</v>
      </c>
      <c r="S117" s="138">
        <f t="shared" si="422"/>
        <v>0</v>
      </c>
      <c r="T117" s="139">
        <f t="shared" si="423"/>
        <v>0</v>
      </c>
      <c r="U117" s="140">
        <f t="shared" si="424"/>
        <v>0</v>
      </c>
      <c r="V117" s="137" t="b">
        <f t="shared" si="410"/>
        <v>0</v>
      </c>
      <c r="W117" s="137" t="b">
        <f t="shared" si="411"/>
        <v>0</v>
      </c>
      <c r="X117" s="137" t="b">
        <f t="shared" si="412"/>
        <v>0</v>
      </c>
      <c r="Y117" s="137" t="b">
        <f t="shared" si="413"/>
        <v>0</v>
      </c>
      <c r="Z117" s="137" t="b">
        <f t="shared" si="414"/>
        <v>1</v>
      </c>
      <c r="AA117" s="141" t="str">
        <f>IF(COUNTA(E117:F117:H117)&lt;3,"",(IF(V117=TRUE,$V$3,IF(W117=TRUE,$W$3,IF(X117=TRUE,$X$3,IF(Y117=TRUE,$Y$3,"Non"))))))</f>
        <v>Non</v>
      </c>
      <c r="AB117" s="137" t="b">
        <f t="shared" si="415"/>
        <v>0</v>
      </c>
      <c r="AC117" s="137" t="b">
        <f t="shared" si="416"/>
        <v>0</v>
      </c>
      <c r="AD117" s="137" t="b">
        <f t="shared" si="417"/>
        <v>0</v>
      </c>
      <c r="AE117" s="137" t="b">
        <f t="shared" si="418"/>
        <v>0</v>
      </c>
      <c r="AF117" s="137" t="b">
        <f t="shared" si="419"/>
        <v>0</v>
      </c>
      <c r="AG117" s="141" t="str">
        <f>IF(COUNTA(E117:F117:H117)&lt;3,"",(IF(AB117=TRUE,$AB$3,IF(AC117=TRUE,$AC$3,IF(AD117=TRUE,$AD$3,IF(AE117=TRUE,$AE$3,IF(AF117=TRUE,$AF$3,"Aucune")))))))</f>
        <v>Aucune</v>
      </c>
      <c r="AH117" s="180" t="b">
        <f t="shared" si="287"/>
        <v>0</v>
      </c>
      <c r="AI117" s="180" t="b">
        <f t="shared" si="288"/>
        <v>0</v>
      </c>
      <c r="AJ117" s="180" t="b">
        <f t="shared" si="289"/>
        <v>0</v>
      </c>
      <c r="AK117" s="180" t="b">
        <f t="shared" si="290"/>
        <v>0</v>
      </c>
      <c r="AL117" s="180" t="b">
        <f t="shared" si="291"/>
        <v>0</v>
      </c>
      <c r="AM117" s="180" t="b">
        <f t="shared" si="292"/>
        <v>0</v>
      </c>
      <c r="AN117" s="180" t="b">
        <f t="shared" si="293"/>
        <v>0</v>
      </c>
      <c r="AO117" s="180" t="b">
        <f t="shared" si="294"/>
        <v>0</v>
      </c>
      <c r="AP117" s="180" t="b">
        <f t="shared" si="295"/>
        <v>0</v>
      </c>
      <c r="AQ117" s="180" t="b">
        <f t="shared" si="296"/>
        <v>0</v>
      </c>
      <c r="AR117" s="180" t="b">
        <f t="shared" si="297"/>
        <v>0</v>
      </c>
      <c r="AS117" s="180" t="b">
        <f t="shared" si="298"/>
        <v>0</v>
      </c>
      <c r="AT117" s="180" t="b">
        <f t="shared" si="299"/>
        <v>0</v>
      </c>
      <c r="AU117" s="180" t="b">
        <f t="shared" si="300"/>
        <v>0</v>
      </c>
      <c r="AV117" s="180" t="b">
        <f t="shared" si="301"/>
        <v>0</v>
      </c>
      <c r="AW117" s="180" t="b">
        <f t="shared" si="302"/>
        <v>0</v>
      </c>
      <c r="AX117" s="179" t="str">
        <f>IF(COUNTA(E117:F117:H117)&lt;3,"",(IF(AH117=TRUE,AH$3,IF(AI117=TRUE,AI$3,IF(AJ117=TRUE,AJ$3,IF(AK117=TRUE,AK$3,IF(AL117=TRUE,AL$3,IF(AM117=TRUE,AM$3,IF(AN117=TRUE,AN$3,IF(AO117=TRUE,AO$3,IF(AP117=TRUE,AP$3,IF(AQ117=TRUE,AQ$3,IF(AR117=TRUE,AR$3,IF(AS117=TRUE,AS$3,IF(AT117=TRUE,AT$3,IF(AU117=TRUE,AU$3,IF(AV117=TRUE,AV$3,IF(AW117=TRUE,AW$3,"Aucune"))))))))))))))))))</f>
        <v>Aucune</v>
      </c>
      <c r="AY117" s="137" t="b">
        <f t="shared" si="425"/>
        <v>0</v>
      </c>
      <c r="AZ117" s="137" t="b">
        <f t="shared" si="426"/>
        <v>0</v>
      </c>
      <c r="BA117" s="137" t="b">
        <f t="shared" si="427"/>
        <v>0</v>
      </c>
      <c r="BB117" s="141" t="str">
        <f>IF(COUNTA(E117:F117:H117)&lt;3,"",(IF(AY117=TRUE,$AY$3,IF(AZ117=TRUE,$AZ$3,IF(BA117=TRUE,$BA$3,"Aucune action requise")))))</f>
        <v>Aucune action requise</v>
      </c>
      <c r="BC117" s="137" t="b">
        <f t="shared" si="428"/>
        <v>0</v>
      </c>
      <c r="BD117" s="137" t="b">
        <f t="shared" si="429"/>
        <v>0</v>
      </c>
      <c r="BE117" s="137" t="b">
        <f t="shared" si="430"/>
        <v>0</v>
      </c>
      <c r="BF117" s="137" t="b">
        <f t="shared" si="431"/>
        <v>0</v>
      </c>
      <c r="BG117" s="141" t="str">
        <f>IF(COUNTA(E117:F117:H117)&lt;3,"",(IF(BC117=TRUE,$BC$3,IF(BD117=TRUE,$BD$3,IF(BE117=TRUE,$BE$3,IF(BF117=TRUE,$BF$3,"Aucun"))))))</f>
        <v>Aucun</v>
      </c>
      <c r="BH117" s="318">
        <f t="shared" si="432"/>
        <v>0</v>
      </c>
      <c r="BI117" s="318">
        <f>'ODD 12'!AX8</f>
        <v>0</v>
      </c>
      <c r="BJ117" s="309"/>
      <c r="BK117" s="309"/>
      <c r="BL117" s="327">
        <f t="shared" si="433"/>
        <v>0</v>
      </c>
      <c r="BM117" s="327">
        <f t="shared" si="434"/>
        <v>0</v>
      </c>
      <c r="BR117" s="58">
        <f t="shared" si="435"/>
        <v>1</v>
      </c>
      <c r="BS117" s="58">
        <f t="shared" si="436"/>
        <v>0</v>
      </c>
      <c r="BT117" s="58">
        <f t="shared" si="437"/>
        <v>0</v>
      </c>
      <c r="BU117" s="58">
        <f t="shared" si="438"/>
        <v>0</v>
      </c>
      <c r="BV117" s="58">
        <f t="shared" si="439"/>
        <v>0</v>
      </c>
      <c r="BW117" s="58">
        <f t="shared" si="440"/>
        <v>0</v>
      </c>
      <c r="BX117" s="58">
        <f t="shared" si="441"/>
        <v>0</v>
      </c>
      <c r="BY117" s="58">
        <f t="shared" si="442"/>
        <v>0</v>
      </c>
    </row>
    <row r="118" spans="1:77" s="57" customFormat="1" ht="114" customHeight="1" x14ac:dyDescent="0.35">
      <c r="A118" s="56"/>
      <c r="B118" s="374" t="s">
        <v>165</v>
      </c>
      <c r="C118" s="380" t="s">
        <v>601</v>
      </c>
      <c r="D118" s="176">
        <f>'ODD 12'!D9</f>
        <v>0</v>
      </c>
      <c r="E118" s="264">
        <f>'ODD 12'!E9</f>
        <v>0</v>
      </c>
      <c r="F118" s="282">
        <f>'ODD 12'!F9</f>
        <v>0</v>
      </c>
      <c r="G118" s="177">
        <f>'ODD 12'!G9</f>
        <v>0</v>
      </c>
      <c r="H118" s="300">
        <f>'ODD 12'!H9</f>
        <v>0</v>
      </c>
      <c r="I118" s="178">
        <f>'ODD 12'!I9</f>
        <v>0</v>
      </c>
      <c r="J118" s="136">
        <f t="shared" si="402"/>
        <v>0</v>
      </c>
      <c r="K118" s="137">
        <f t="shared" si="421"/>
        <v>0</v>
      </c>
      <c r="L118" s="137" t="b">
        <f t="shared" si="403"/>
        <v>0</v>
      </c>
      <c r="M118" s="137" t="b">
        <f t="shared" si="404"/>
        <v>0</v>
      </c>
      <c r="N118" s="137" t="b">
        <f t="shared" si="405"/>
        <v>0</v>
      </c>
      <c r="O118" s="137" t="b">
        <f t="shared" si="406"/>
        <v>0</v>
      </c>
      <c r="P118" s="137" t="b">
        <f t="shared" si="407"/>
        <v>0</v>
      </c>
      <c r="Q118" s="137" t="b">
        <f t="shared" si="408"/>
        <v>0</v>
      </c>
      <c r="R118" s="137" t="b">
        <f t="shared" si="409"/>
        <v>0</v>
      </c>
      <c r="S118" s="138">
        <f t="shared" si="422"/>
        <v>0</v>
      </c>
      <c r="T118" s="139">
        <f t="shared" si="423"/>
        <v>0</v>
      </c>
      <c r="U118" s="140">
        <f t="shared" si="424"/>
        <v>0</v>
      </c>
      <c r="V118" s="137" t="b">
        <f t="shared" si="410"/>
        <v>0</v>
      </c>
      <c r="W118" s="137" t="b">
        <f t="shared" si="411"/>
        <v>0</v>
      </c>
      <c r="X118" s="137" t="b">
        <f t="shared" si="412"/>
        <v>0</v>
      </c>
      <c r="Y118" s="137" t="b">
        <f t="shared" si="413"/>
        <v>0</v>
      </c>
      <c r="Z118" s="137" t="b">
        <f t="shared" si="414"/>
        <v>1</v>
      </c>
      <c r="AA118" s="141" t="str">
        <f>IF(COUNTA(E118:F118:H118)&lt;3,"",(IF(V118=TRUE,$V$3,IF(W118=TRUE,$W$3,IF(X118=TRUE,$X$3,IF(Y118=TRUE,$Y$3,"Non"))))))</f>
        <v>Non</v>
      </c>
      <c r="AB118" s="137" t="b">
        <f t="shared" si="415"/>
        <v>0</v>
      </c>
      <c r="AC118" s="137" t="b">
        <f t="shared" si="416"/>
        <v>0</v>
      </c>
      <c r="AD118" s="137" t="b">
        <f t="shared" si="417"/>
        <v>0</v>
      </c>
      <c r="AE118" s="137" t="b">
        <f t="shared" si="418"/>
        <v>0</v>
      </c>
      <c r="AF118" s="137" t="b">
        <f t="shared" si="419"/>
        <v>0</v>
      </c>
      <c r="AG118" s="141" t="str">
        <f>IF(COUNTA(E118:F118:H118)&lt;3,"",(IF(AB118=TRUE,$AB$3,IF(AC118=TRUE,$AC$3,IF(AD118=TRUE,$AD$3,IF(AE118=TRUE,$AE$3,IF(AF118=TRUE,$AF$3,"Aucune")))))))</f>
        <v>Aucune</v>
      </c>
      <c r="AH118" s="180" t="b">
        <f t="shared" si="287"/>
        <v>0</v>
      </c>
      <c r="AI118" s="180" t="b">
        <f t="shared" si="288"/>
        <v>0</v>
      </c>
      <c r="AJ118" s="180" t="b">
        <f t="shared" si="289"/>
        <v>0</v>
      </c>
      <c r="AK118" s="180" t="b">
        <f t="shared" si="290"/>
        <v>0</v>
      </c>
      <c r="AL118" s="180" t="b">
        <f t="shared" si="291"/>
        <v>0</v>
      </c>
      <c r="AM118" s="180" t="b">
        <f t="shared" si="292"/>
        <v>0</v>
      </c>
      <c r="AN118" s="180" t="b">
        <f t="shared" si="293"/>
        <v>0</v>
      </c>
      <c r="AO118" s="180" t="b">
        <f t="shared" si="294"/>
        <v>0</v>
      </c>
      <c r="AP118" s="180" t="b">
        <f t="shared" si="295"/>
        <v>0</v>
      </c>
      <c r="AQ118" s="180" t="b">
        <f t="shared" si="296"/>
        <v>0</v>
      </c>
      <c r="AR118" s="180" t="b">
        <f t="shared" si="297"/>
        <v>0</v>
      </c>
      <c r="AS118" s="180" t="b">
        <f t="shared" si="298"/>
        <v>0</v>
      </c>
      <c r="AT118" s="180" t="b">
        <f t="shared" si="299"/>
        <v>0</v>
      </c>
      <c r="AU118" s="180" t="b">
        <f t="shared" si="300"/>
        <v>0</v>
      </c>
      <c r="AV118" s="180" t="b">
        <f t="shared" si="301"/>
        <v>0</v>
      </c>
      <c r="AW118" s="180" t="b">
        <f t="shared" si="302"/>
        <v>0</v>
      </c>
      <c r="AX118" s="179" t="str">
        <f>IF(COUNTA(E118:F118:H118)&lt;3,"",(IF(AH118=TRUE,AH$3,IF(AI118=TRUE,AI$3,IF(AJ118=TRUE,AJ$3,IF(AK118=TRUE,AK$3,IF(AL118=TRUE,AL$3,IF(AM118=TRUE,AM$3,IF(AN118=TRUE,AN$3,IF(AO118=TRUE,AO$3,IF(AP118=TRUE,AP$3,IF(AQ118=TRUE,AQ$3,IF(AR118=TRUE,AR$3,IF(AS118=TRUE,AS$3,IF(AT118=TRUE,AT$3,IF(AU118=TRUE,AU$3,IF(AV118=TRUE,AV$3,IF(AW118=TRUE,AW$3,"Aucune"))))))))))))))))))</f>
        <v>Aucune</v>
      </c>
      <c r="AY118" s="137" t="b">
        <f t="shared" si="425"/>
        <v>0</v>
      </c>
      <c r="AZ118" s="137" t="b">
        <f t="shared" si="426"/>
        <v>0</v>
      </c>
      <c r="BA118" s="137" t="b">
        <f t="shared" si="427"/>
        <v>0</v>
      </c>
      <c r="BB118" s="141" t="str">
        <f>IF(COUNTA(E118:F118:H118)&lt;3,"",(IF(AY118=TRUE,$AY$3,IF(AZ118=TRUE,$AZ$3,IF(BA118=TRUE,$BA$3,"Aucune action requise")))))</f>
        <v>Aucune action requise</v>
      </c>
      <c r="BC118" s="137" t="b">
        <f t="shared" si="428"/>
        <v>0</v>
      </c>
      <c r="BD118" s="137" t="b">
        <f t="shared" si="429"/>
        <v>0</v>
      </c>
      <c r="BE118" s="137" t="b">
        <f t="shared" si="430"/>
        <v>0</v>
      </c>
      <c r="BF118" s="137" t="b">
        <f t="shared" si="431"/>
        <v>0</v>
      </c>
      <c r="BG118" s="141" t="str">
        <f>IF(COUNTA(E118:F118:H118)&lt;3,"",(IF(BC118=TRUE,$BC$3,IF(BD118=TRUE,$BD$3,IF(BE118=TRUE,$BE$3,IF(BF118=TRUE,$BF$3,"Aucun"))))))</f>
        <v>Aucun</v>
      </c>
      <c r="BH118" s="318">
        <f t="shared" si="432"/>
        <v>0</v>
      </c>
      <c r="BI118" s="318">
        <f>'ODD 12'!AX9</f>
        <v>0</v>
      </c>
      <c r="BJ118" s="309"/>
      <c r="BK118" s="309"/>
      <c r="BL118" s="327">
        <f t="shared" si="433"/>
        <v>0</v>
      </c>
      <c r="BM118" s="327">
        <f t="shared" si="434"/>
        <v>0</v>
      </c>
      <c r="BR118" s="58">
        <f t="shared" si="435"/>
        <v>1</v>
      </c>
      <c r="BS118" s="58">
        <f t="shared" si="436"/>
        <v>0</v>
      </c>
      <c r="BT118" s="58">
        <f t="shared" si="437"/>
        <v>0</v>
      </c>
      <c r="BU118" s="58">
        <f t="shared" si="438"/>
        <v>0</v>
      </c>
      <c r="BV118" s="58">
        <f t="shared" si="439"/>
        <v>0</v>
      </c>
      <c r="BW118" s="58">
        <f t="shared" si="440"/>
        <v>0</v>
      </c>
      <c r="BX118" s="58">
        <f t="shared" si="441"/>
        <v>0</v>
      </c>
      <c r="BY118" s="58">
        <f t="shared" si="442"/>
        <v>0</v>
      </c>
    </row>
    <row r="119" spans="1:77" s="57" customFormat="1" ht="114" customHeight="1" x14ac:dyDescent="0.35">
      <c r="A119" s="56"/>
      <c r="B119" s="374" t="s">
        <v>166</v>
      </c>
      <c r="C119" s="380" t="s">
        <v>602</v>
      </c>
      <c r="D119" s="176">
        <f>'ODD 12'!D10</f>
        <v>0</v>
      </c>
      <c r="E119" s="264">
        <f>'ODD 12'!E10</f>
        <v>0</v>
      </c>
      <c r="F119" s="282">
        <f>'ODD 12'!F10</f>
        <v>0</v>
      </c>
      <c r="G119" s="177">
        <f>'ODD 12'!G10</f>
        <v>0</v>
      </c>
      <c r="H119" s="300">
        <f>'ODD 12'!H10</f>
        <v>0</v>
      </c>
      <c r="I119" s="178">
        <f>'ODD 12'!I10</f>
        <v>0</v>
      </c>
      <c r="J119" s="136">
        <f t="shared" si="402"/>
        <v>0</v>
      </c>
      <c r="K119" s="137">
        <f t="shared" si="421"/>
        <v>0</v>
      </c>
      <c r="L119" s="137" t="b">
        <f t="shared" si="403"/>
        <v>0</v>
      </c>
      <c r="M119" s="137" t="b">
        <f t="shared" si="404"/>
        <v>0</v>
      </c>
      <c r="N119" s="137" t="b">
        <f t="shared" si="405"/>
        <v>0</v>
      </c>
      <c r="O119" s="137" t="b">
        <f t="shared" si="406"/>
        <v>0</v>
      </c>
      <c r="P119" s="137" t="b">
        <f t="shared" si="407"/>
        <v>0</v>
      </c>
      <c r="Q119" s="137" t="b">
        <f t="shared" si="408"/>
        <v>0</v>
      </c>
      <c r="R119" s="137" t="b">
        <f t="shared" si="409"/>
        <v>0</v>
      </c>
      <c r="S119" s="138">
        <f t="shared" si="422"/>
        <v>0</v>
      </c>
      <c r="T119" s="139">
        <f t="shared" si="423"/>
        <v>0</v>
      </c>
      <c r="U119" s="140">
        <f t="shared" si="424"/>
        <v>0</v>
      </c>
      <c r="V119" s="137" t="b">
        <f t="shared" si="410"/>
        <v>0</v>
      </c>
      <c r="W119" s="137" t="b">
        <f t="shared" si="411"/>
        <v>0</v>
      </c>
      <c r="X119" s="137" t="b">
        <f t="shared" si="412"/>
        <v>0</v>
      </c>
      <c r="Y119" s="137" t="b">
        <f t="shared" si="413"/>
        <v>0</v>
      </c>
      <c r="Z119" s="137" t="b">
        <f t="shared" si="414"/>
        <v>1</v>
      </c>
      <c r="AA119" s="141" t="str">
        <f>IF(COUNTA(E119:F119:H119)&lt;3,"",(IF(V119=TRUE,$V$3,IF(W119=TRUE,$W$3,IF(X119=TRUE,$X$3,IF(Y119=TRUE,$Y$3,"Non"))))))</f>
        <v>Non</v>
      </c>
      <c r="AB119" s="137" t="b">
        <f t="shared" si="415"/>
        <v>0</v>
      </c>
      <c r="AC119" s="137" t="b">
        <f t="shared" si="416"/>
        <v>0</v>
      </c>
      <c r="AD119" s="137" t="b">
        <f t="shared" si="417"/>
        <v>0</v>
      </c>
      <c r="AE119" s="137" t="b">
        <f t="shared" si="418"/>
        <v>0</v>
      </c>
      <c r="AF119" s="137" t="b">
        <f t="shared" si="419"/>
        <v>0</v>
      </c>
      <c r="AG119" s="141" t="str">
        <f>IF(COUNTA(E119:F119:H119)&lt;3,"",(IF(AB119=TRUE,$AB$3,IF(AC119=TRUE,$AC$3,IF(AD119=TRUE,$AD$3,IF(AE119=TRUE,$AE$3,IF(AF119=TRUE,$AF$3,"Aucune")))))))</f>
        <v>Aucune</v>
      </c>
      <c r="AH119" s="180" t="b">
        <f t="shared" si="287"/>
        <v>0</v>
      </c>
      <c r="AI119" s="180" t="b">
        <f t="shared" si="288"/>
        <v>0</v>
      </c>
      <c r="AJ119" s="180" t="b">
        <f t="shared" si="289"/>
        <v>0</v>
      </c>
      <c r="AK119" s="180" t="b">
        <f t="shared" si="290"/>
        <v>0</v>
      </c>
      <c r="AL119" s="180" t="b">
        <f t="shared" si="291"/>
        <v>0</v>
      </c>
      <c r="AM119" s="180" t="b">
        <f t="shared" si="292"/>
        <v>0</v>
      </c>
      <c r="AN119" s="180" t="b">
        <f t="shared" si="293"/>
        <v>0</v>
      </c>
      <c r="AO119" s="180" t="b">
        <f t="shared" si="294"/>
        <v>0</v>
      </c>
      <c r="AP119" s="180" t="b">
        <f t="shared" si="295"/>
        <v>0</v>
      </c>
      <c r="AQ119" s="180" t="b">
        <f t="shared" si="296"/>
        <v>0</v>
      </c>
      <c r="AR119" s="180" t="b">
        <f t="shared" si="297"/>
        <v>0</v>
      </c>
      <c r="AS119" s="180" t="b">
        <f t="shared" si="298"/>
        <v>0</v>
      </c>
      <c r="AT119" s="180" t="b">
        <f t="shared" si="299"/>
        <v>0</v>
      </c>
      <c r="AU119" s="180" t="b">
        <f t="shared" si="300"/>
        <v>0</v>
      </c>
      <c r="AV119" s="180" t="b">
        <f t="shared" si="301"/>
        <v>0</v>
      </c>
      <c r="AW119" s="180" t="b">
        <f t="shared" si="302"/>
        <v>0</v>
      </c>
      <c r="AX119" s="179" t="str">
        <f>IF(COUNTA(E119:F119:H119)&lt;3,"",(IF(AH119=TRUE,AH$3,IF(AI119=TRUE,AI$3,IF(AJ119=TRUE,AJ$3,IF(AK119=TRUE,AK$3,IF(AL119=TRUE,AL$3,IF(AM119=TRUE,AM$3,IF(AN119=TRUE,AN$3,IF(AO119=TRUE,AO$3,IF(AP119=TRUE,AP$3,IF(AQ119=TRUE,AQ$3,IF(AR119=TRUE,AR$3,IF(AS119=TRUE,AS$3,IF(AT119=TRUE,AT$3,IF(AU119=TRUE,AU$3,IF(AV119=TRUE,AV$3,IF(AW119=TRUE,AW$3,"Aucune"))))))))))))))))))</f>
        <v>Aucune</v>
      </c>
      <c r="AY119" s="137" t="b">
        <f t="shared" si="425"/>
        <v>0</v>
      </c>
      <c r="AZ119" s="137" t="b">
        <f t="shared" si="426"/>
        <v>0</v>
      </c>
      <c r="BA119" s="137" t="b">
        <f t="shared" si="427"/>
        <v>0</v>
      </c>
      <c r="BB119" s="141" t="str">
        <f>IF(COUNTA(E119:F119:H119)&lt;3,"",(IF(AY119=TRUE,$AY$3,IF(AZ119=TRUE,$AZ$3,IF(BA119=TRUE,$BA$3,"Aucune action requise")))))</f>
        <v>Aucune action requise</v>
      </c>
      <c r="BC119" s="137" t="b">
        <f t="shared" si="428"/>
        <v>0</v>
      </c>
      <c r="BD119" s="137" t="b">
        <f t="shared" si="429"/>
        <v>0</v>
      </c>
      <c r="BE119" s="137" t="b">
        <f t="shared" si="430"/>
        <v>0</v>
      </c>
      <c r="BF119" s="137" t="b">
        <f t="shared" si="431"/>
        <v>0</v>
      </c>
      <c r="BG119" s="141" t="str">
        <f>IF(COUNTA(E119:F119:H119)&lt;3,"",(IF(BC119=TRUE,$BC$3,IF(BD119=TRUE,$BD$3,IF(BE119=TRUE,$BE$3,IF(BF119=TRUE,$BF$3,"Aucun"))))))</f>
        <v>Aucun</v>
      </c>
      <c r="BH119" s="318">
        <f t="shared" si="432"/>
        <v>0</v>
      </c>
      <c r="BI119" s="318">
        <f>'ODD 12'!AX10</f>
        <v>0</v>
      </c>
      <c r="BJ119" s="309"/>
      <c r="BK119" s="309"/>
      <c r="BL119" s="327">
        <f t="shared" si="433"/>
        <v>0</v>
      </c>
      <c r="BM119" s="327">
        <f t="shared" si="434"/>
        <v>0</v>
      </c>
      <c r="BR119" s="58">
        <f t="shared" si="435"/>
        <v>1</v>
      </c>
      <c r="BS119" s="58">
        <f t="shared" si="436"/>
        <v>0</v>
      </c>
      <c r="BT119" s="58">
        <f t="shared" si="437"/>
        <v>0</v>
      </c>
      <c r="BU119" s="58">
        <f t="shared" si="438"/>
        <v>0</v>
      </c>
      <c r="BV119" s="58">
        <f t="shared" si="439"/>
        <v>0</v>
      </c>
      <c r="BW119" s="58">
        <f t="shared" si="440"/>
        <v>0</v>
      </c>
      <c r="BX119" s="58">
        <f t="shared" si="441"/>
        <v>0</v>
      </c>
      <c r="BY119" s="58">
        <f t="shared" si="442"/>
        <v>0</v>
      </c>
    </row>
    <row r="120" spans="1:77" s="57" customFormat="1" ht="114" customHeight="1" x14ac:dyDescent="0.35">
      <c r="A120" s="56"/>
      <c r="B120" s="374" t="s">
        <v>167</v>
      </c>
      <c r="C120" s="380" t="s">
        <v>417</v>
      </c>
      <c r="D120" s="176">
        <f>'ODD 12'!D11</f>
        <v>0</v>
      </c>
      <c r="E120" s="264">
        <f>'ODD 12'!E11</f>
        <v>0</v>
      </c>
      <c r="F120" s="282">
        <f>'ODD 12'!F11</f>
        <v>0</v>
      </c>
      <c r="G120" s="177">
        <f>'ODD 12'!G11</f>
        <v>0</v>
      </c>
      <c r="H120" s="300">
        <f>'ODD 12'!H11</f>
        <v>0</v>
      </c>
      <c r="I120" s="178">
        <f>'ODD 12'!I11</f>
        <v>0</v>
      </c>
      <c r="J120" s="136">
        <f t="shared" si="402"/>
        <v>0</v>
      </c>
      <c r="K120" s="137">
        <f t="shared" si="421"/>
        <v>0</v>
      </c>
      <c r="L120" s="137" t="b">
        <f t="shared" si="403"/>
        <v>0</v>
      </c>
      <c r="M120" s="137" t="b">
        <f t="shared" si="404"/>
        <v>0</v>
      </c>
      <c r="N120" s="137" t="b">
        <f t="shared" si="405"/>
        <v>0</v>
      </c>
      <c r="O120" s="137" t="b">
        <f t="shared" si="406"/>
        <v>0</v>
      </c>
      <c r="P120" s="137" t="b">
        <f t="shared" si="407"/>
        <v>0</v>
      </c>
      <c r="Q120" s="137" t="b">
        <f t="shared" si="408"/>
        <v>0</v>
      </c>
      <c r="R120" s="137" t="b">
        <f t="shared" si="409"/>
        <v>0</v>
      </c>
      <c r="S120" s="138">
        <f t="shared" si="422"/>
        <v>0</v>
      </c>
      <c r="T120" s="139">
        <f t="shared" si="423"/>
        <v>0</v>
      </c>
      <c r="U120" s="140">
        <f t="shared" si="424"/>
        <v>0</v>
      </c>
      <c r="V120" s="137" t="b">
        <f t="shared" si="410"/>
        <v>0</v>
      </c>
      <c r="W120" s="137" t="b">
        <f t="shared" si="411"/>
        <v>0</v>
      </c>
      <c r="X120" s="137" t="b">
        <f t="shared" si="412"/>
        <v>0</v>
      </c>
      <c r="Y120" s="137" t="b">
        <f t="shared" si="413"/>
        <v>0</v>
      </c>
      <c r="Z120" s="137" t="b">
        <f t="shared" si="414"/>
        <v>1</v>
      </c>
      <c r="AA120" s="141" t="str">
        <f>IF(COUNTA(E120:F120:H120)&lt;3,"",(IF(V120=TRUE,$V$3,IF(W120=TRUE,$W$3,IF(X120=TRUE,$X$3,IF(Y120=TRUE,$Y$3,"Non"))))))</f>
        <v>Non</v>
      </c>
      <c r="AB120" s="137" t="b">
        <f t="shared" si="415"/>
        <v>0</v>
      </c>
      <c r="AC120" s="137" t="b">
        <f t="shared" si="416"/>
        <v>0</v>
      </c>
      <c r="AD120" s="137" t="b">
        <f t="shared" si="417"/>
        <v>0</v>
      </c>
      <c r="AE120" s="137" t="b">
        <f t="shared" si="418"/>
        <v>0</v>
      </c>
      <c r="AF120" s="137" t="b">
        <f t="shared" si="419"/>
        <v>0</v>
      </c>
      <c r="AG120" s="141" t="str">
        <f>IF(COUNTA(E120:F120:H120)&lt;3,"",(IF(AB120=TRUE,$AB$3,IF(AC120=TRUE,$AC$3,IF(AD120=TRUE,$AD$3,IF(AE120=TRUE,$AE$3,IF(AF120=TRUE,$AF$3,"Aucune")))))))</f>
        <v>Aucune</v>
      </c>
      <c r="AH120" s="180" t="b">
        <f t="shared" si="287"/>
        <v>0</v>
      </c>
      <c r="AI120" s="180" t="b">
        <f t="shared" si="288"/>
        <v>0</v>
      </c>
      <c r="AJ120" s="180" t="b">
        <f t="shared" si="289"/>
        <v>0</v>
      </c>
      <c r="AK120" s="180" t="b">
        <f t="shared" si="290"/>
        <v>0</v>
      </c>
      <c r="AL120" s="180" t="b">
        <f t="shared" si="291"/>
        <v>0</v>
      </c>
      <c r="AM120" s="180" t="b">
        <f t="shared" si="292"/>
        <v>0</v>
      </c>
      <c r="AN120" s="180" t="b">
        <f t="shared" si="293"/>
        <v>0</v>
      </c>
      <c r="AO120" s="180" t="b">
        <f t="shared" si="294"/>
        <v>0</v>
      </c>
      <c r="AP120" s="180" t="b">
        <f t="shared" si="295"/>
        <v>0</v>
      </c>
      <c r="AQ120" s="180" t="b">
        <f t="shared" si="296"/>
        <v>0</v>
      </c>
      <c r="AR120" s="180" t="b">
        <f t="shared" si="297"/>
        <v>0</v>
      </c>
      <c r="AS120" s="180" t="b">
        <f t="shared" si="298"/>
        <v>0</v>
      </c>
      <c r="AT120" s="180" t="b">
        <f t="shared" si="299"/>
        <v>0</v>
      </c>
      <c r="AU120" s="180" t="b">
        <f t="shared" si="300"/>
        <v>0</v>
      </c>
      <c r="AV120" s="180" t="b">
        <f t="shared" si="301"/>
        <v>0</v>
      </c>
      <c r="AW120" s="180" t="b">
        <f t="shared" si="302"/>
        <v>0</v>
      </c>
      <c r="AX120" s="179" t="str">
        <f>IF(COUNTA(E120:F120:H120)&lt;3,"",(IF(AH120=TRUE,AH$3,IF(AI120=TRUE,AI$3,IF(AJ120=TRUE,AJ$3,IF(AK120=TRUE,AK$3,IF(AL120=TRUE,AL$3,IF(AM120=TRUE,AM$3,IF(AN120=TRUE,AN$3,IF(AO120=TRUE,AO$3,IF(AP120=TRUE,AP$3,IF(AQ120=TRUE,AQ$3,IF(AR120=TRUE,AR$3,IF(AS120=TRUE,AS$3,IF(AT120=TRUE,AT$3,IF(AU120=TRUE,AU$3,IF(AV120=TRUE,AV$3,IF(AW120=TRUE,AW$3,"Aucune"))))))))))))))))))</f>
        <v>Aucune</v>
      </c>
      <c r="AY120" s="137" t="b">
        <f t="shared" si="425"/>
        <v>0</v>
      </c>
      <c r="AZ120" s="137" t="b">
        <f t="shared" si="426"/>
        <v>0</v>
      </c>
      <c r="BA120" s="137" t="b">
        <f t="shared" si="427"/>
        <v>0</v>
      </c>
      <c r="BB120" s="141" t="str">
        <f>IF(COUNTA(E120:F120:H120)&lt;3,"",(IF(AY120=TRUE,$AY$3,IF(AZ120=TRUE,$AZ$3,IF(BA120=TRUE,$BA$3,"Aucune action requise")))))</f>
        <v>Aucune action requise</v>
      </c>
      <c r="BC120" s="137" t="b">
        <f t="shared" si="428"/>
        <v>0</v>
      </c>
      <c r="BD120" s="137" t="b">
        <f t="shared" si="429"/>
        <v>0</v>
      </c>
      <c r="BE120" s="137" t="b">
        <f t="shared" si="430"/>
        <v>0</v>
      </c>
      <c r="BF120" s="137" t="b">
        <f t="shared" si="431"/>
        <v>0</v>
      </c>
      <c r="BG120" s="141" t="str">
        <f>IF(COUNTA(E120:F120:H120)&lt;3,"",(IF(BC120=TRUE,$BC$3,IF(BD120=TRUE,$BD$3,IF(BE120=TRUE,$BE$3,IF(BF120=TRUE,$BF$3,"Aucun"))))))</f>
        <v>Aucun</v>
      </c>
      <c r="BH120" s="318">
        <f t="shared" si="432"/>
        <v>0</v>
      </c>
      <c r="BI120" s="318">
        <f>'ODD 12'!AX11</f>
        <v>0</v>
      </c>
      <c r="BJ120" s="309"/>
      <c r="BK120" s="309"/>
      <c r="BL120" s="327">
        <f t="shared" si="433"/>
        <v>0</v>
      </c>
      <c r="BM120" s="327">
        <f t="shared" si="434"/>
        <v>0</v>
      </c>
      <c r="BR120" s="58">
        <f t="shared" si="435"/>
        <v>1</v>
      </c>
      <c r="BS120" s="58">
        <f t="shared" si="436"/>
        <v>0</v>
      </c>
      <c r="BT120" s="58">
        <f t="shared" si="437"/>
        <v>0</v>
      </c>
      <c r="BU120" s="58">
        <f t="shared" si="438"/>
        <v>0</v>
      </c>
      <c r="BV120" s="58">
        <f t="shared" si="439"/>
        <v>0</v>
      </c>
      <c r="BW120" s="58">
        <f t="shared" si="440"/>
        <v>0</v>
      </c>
      <c r="BX120" s="58">
        <f t="shared" si="441"/>
        <v>0</v>
      </c>
      <c r="BY120" s="58">
        <f t="shared" si="442"/>
        <v>0</v>
      </c>
    </row>
    <row r="121" spans="1:77" s="57" customFormat="1" ht="114" customHeight="1" x14ac:dyDescent="0.35">
      <c r="A121" s="56"/>
      <c r="B121" s="378" t="s">
        <v>168</v>
      </c>
      <c r="C121" s="386" t="s">
        <v>603</v>
      </c>
      <c r="D121" s="189">
        <f>'ODD 12'!D12</f>
        <v>0</v>
      </c>
      <c r="E121" s="268">
        <f>'ODD 12'!E12</f>
        <v>0</v>
      </c>
      <c r="F121" s="283">
        <f>'ODD 12'!F12</f>
        <v>0</v>
      </c>
      <c r="G121" s="190">
        <f>'ODD 12'!G12</f>
        <v>0</v>
      </c>
      <c r="H121" s="304">
        <f>'ODD 12'!H12</f>
        <v>0</v>
      </c>
      <c r="I121" s="191">
        <f>'ODD 12'!I12</f>
        <v>0</v>
      </c>
      <c r="J121" s="157">
        <f t="shared" si="402"/>
        <v>0</v>
      </c>
      <c r="K121" s="158">
        <f t="shared" si="421"/>
        <v>0</v>
      </c>
      <c r="L121" s="158" t="b">
        <f t="shared" si="403"/>
        <v>0</v>
      </c>
      <c r="M121" s="158" t="b">
        <f t="shared" si="404"/>
        <v>0</v>
      </c>
      <c r="N121" s="158" t="b">
        <f t="shared" si="405"/>
        <v>0</v>
      </c>
      <c r="O121" s="158" t="b">
        <f t="shared" si="406"/>
        <v>0</v>
      </c>
      <c r="P121" s="158" t="b">
        <f t="shared" si="407"/>
        <v>0</v>
      </c>
      <c r="Q121" s="158" t="b">
        <f t="shared" si="408"/>
        <v>0</v>
      </c>
      <c r="R121" s="158" t="b">
        <f t="shared" si="409"/>
        <v>0</v>
      </c>
      <c r="S121" s="159">
        <f t="shared" si="422"/>
        <v>0</v>
      </c>
      <c r="T121" s="160">
        <f t="shared" si="423"/>
        <v>0</v>
      </c>
      <c r="U121" s="161">
        <f t="shared" si="424"/>
        <v>0</v>
      </c>
      <c r="V121" s="158" t="b">
        <f t="shared" si="410"/>
        <v>0</v>
      </c>
      <c r="W121" s="158" t="b">
        <f t="shared" si="411"/>
        <v>0</v>
      </c>
      <c r="X121" s="158" t="b">
        <f t="shared" si="412"/>
        <v>0</v>
      </c>
      <c r="Y121" s="158" t="b">
        <f t="shared" si="413"/>
        <v>0</v>
      </c>
      <c r="Z121" s="158" t="b">
        <f t="shared" si="414"/>
        <v>1</v>
      </c>
      <c r="AA121" s="162" t="str">
        <f>IF(COUNTA(E121:F121:H121)&lt;3,"",(IF(V121=TRUE,$V$3,IF(W121=TRUE,$W$3,IF(X121=TRUE,$X$3,IF(Y121=TRUE,$Y$3,"Non"))))))</f>
        <v>Non</v>
      </c>
      <c r="AB121" s="158" t="b">
        <f t="shared" si="415"/>
        <v>0</v>
      </c>
      <c r="AC121" s="158" t="b">
        <f t="shared" si="416"/>
        <v>0</v>
      </c>
      <c r="AD121" s="158" t="b">
        <f t="shared" si="417"/>
        <v>0</v>
      </c>
      <c r="AE121" s="158" t="b">
        <f t="shared" si="418"/>
        <v>0</v>
      </c>
      <c r="AF121" s="158" t="b">
        <f t="shared" si="419"/>
        <v>0</v>
      </c>
      <c r="AG121" s="162" t="str">
        <f>IF(COUNTA(E121:F121:H121)&lt;3,"",(IF(AB121=TRUE,$AB$3,IF(AC121=TRUE,$AC$3,IF(AD121=TRUE,$AD$3,IF(AE121=TRUE,$AE$3,IF(AF121=TRUE,$AF$3,"Aucune")))))))</f>
        <v>Aucune</v>
      </c>
      <c r="AH121" s="158" t="b">
        <f t="shared" si="287"/>
        <v>0</v>
      </c>
      <c r="AI121" s="158" t="b">
        <f t="shared" si="288"/>
        <v>0</v>
      </c>
      <c r="AJ121" s="158" t="b">
        <f t="shared" si="289"/>
        <v>0</v>
      </c>
      <c r="AK121" s="158" t="b">
        <f t="shared" si="290"/>
        <v>0</v>
      </c>
      <c r="AL121" s="158" t="b">
        <f t="shared" si="291"/>
        <v>0</v>
      </c>
      <c r="AM121" s="158" t="b">
        <f t="shared" si="292"/>
        <v>0</v>
      </c>
      <c r="AN121" s="158" t="b">
        <f t="shared" si="293"/>
        <v>0</v>
      </c>
      <c r="AO121" s="158" t="b">
        <f t="shared" si="294"/>
        <v>0</v>
      </c>
      <c r="AP121" s="158" t="b">
        <f t="shared" si="295"/>
        <v>0</v>
      </c>
      <c r="AQ121" s="158" t="b">
        <f t="shared" si="296"/>
        <v>0</v>
      </c>
      <c r="AR121" s="158" t="b">
        <f t="shared" si="297"/>
        <v>0</v>
      </c>
      <c r="AS121" s="158" t="b">
        <f t="shared" si="298"/>
        <v>0</v>
      </c>
      <c r="AT121" s="158" t="b">
        <f t="shared" si="299"/>
        <v>0</v>
      </c>
      <c r="AU121" s="158" t="b">
        <f t="shared" si="300"/>
        <v>0</v>
      </c>
      <c r="AV121" s="158" t="b">
        <f t="shared" si="301"/>
        <v>0</v>
      </c>
      <c r="AW121" s="158" t="b">
        <f t="shared" si="302"/>
        <v>0</v>
      </c>
      <c r="AX121" s="162" t="str">
        <f>IF(COUNTA(E121:F121:H121)&lt;3,"",(IF(AH121=TRUE,AH$3,IF(AI121=TRUE,AI$3,IF(AJ121=TRUE,AJ$3,IF(AK121=TRUE,AK$3,IF(AL121=TRUE,AL$3,IF(AM121=TRUE,AM$3,IF(AN121=TRUE,AN$3,IF(AO121=TRUE,AO$3,IF(AP121=TRUE,AP$3,IF(AQ121=TRUE,AQ$3,IF(AR121=TRUE,AR$3,IF(AS121=TRUE,AS$3,IF(AT121=TRUE,AT$3,IF(AU121=TRUE,AU$3,IF(AV121=TRUE,AV$3,IF(AW121=TRUE,AW$3,"Aucune"))))))))))))))))))</f>
        <v>Aucune</v>
      </c>
      <c r="AY121" s="158" t="b">
        <f t="shared" si="425"/>
        <v>0</v>
      </c>
      <c r="AZ121" s="158" t="b">
        <f t="shared" si="426"/>
        <v>0</v>
      </c>
      <c r="BA121" s="158" t="b">
        <f t="shared" si="427"/>
        <v>0</v>
      </c>
      <c r="BB121" s="162" t="str">
        <f>IF(COUNTA(E121:F121:H121)&lt;3,"",(IF(AY121=TRUE,$AY$3,IF(AZ121=TRUE,$AZ$3,IF(BA121=TRUE,$BA$3,"Aucune action requise")))))</f>
        <v>Aucune action requise</v>
      </c>
      <c r="BC121" s="158" t="b">
        <f t="shared" si="428"/>
        <v>0</v>
      </c>
      <c r="BD121" s="158" t="b">
        <f t="shared" si="429"/>
        <v>0</v>
      </c>
      <c r="BE121" s="158" t="b">
        <f t="shared" si="430"/>
        <v>0</v>
      </c>
      <c r="BF121" s="158" t="b">
        <f t="shared" si="431"/>
        <v>0</v>
      </c>
      <c r="BG121" s="162" t="str">
        <f>IF(COUNTA(E121:F121:H121)&lt;3,"",(IF(BC121=TRUE,$BC$3,IF(BD121=TRUE,$BD$3,IF(BE121=TRUE,$BE$3,IF(BF121=TRUE,$BF$3,"Aucun"))))))</f>
        <v>Aucun</v>
      </c>
      <c r="BH121" s="322">
        <f t="shared" si="432"/>
        <v>0</v>
      </c>
      <c r="BI121" s="322">
        <f>'ODD 12'!AX12</f>
        <v>0</v>
      </c>
      <c r="BJ121" s="313"/>
      <c r="BK121" s="313"/>
      <c r="BL121" s="330">
        <f t="shared" si="433"/>
        <v>0</v>
      </c>
      <c r="BM121" s="330">
        <f t="shared" si="434"/>
        <v>0</v>
      </c>
      <c r="BR121" s="58">
        <f t="shared" si="435"/>
        <v>1</v>
      </c>
      <c r="BS121" s="58">
        <f t="shared" si="436"/>
        <v>0</v>
      </c>
      <c r="BT121" s="58">
        <f t="shared" si="437"/>
        <v>0</v>
      </c>
      <c r="BU121" s="58">
        <f t="shared" si="438"/>
        <v>0</v>
      </c>
      <c r="BV121" s="58">
        <f t="shared" si="439"/>
        <v>0</v>
      </c>
      <c r="BW121" s="58">
        <f t="shared" si="440"/>
        <v>0</v>
      </c>
      <c r="BX121" s="58">
        <f t="shared" si="441"/>
        <v>0</v>
      </c>
      <c r="BY121" s="58">
        <f t="shared" si="442"/>
        <v>0</v>
      </c>
    </row>
    <row r="122" spans="1:77" s="57" customFormat="1" ht="114" customHeight="1" x14ac:dyDescent="0.35">
      <c r="A122" s="56"/>
      <c r="B122" s="374" t="s">
        <v>169</v>
      </c>
      <c r="C122" s="380" t="s">
        <v>604</v>
      </c>
      <c r="D122" s="176">
        <f>'ODD 12'!D13</f>
        <v>0</v>
      </c>
      <c r="E122" s="264">
        <f>'ODD 12'!E13</f>
        <v>0</v>
      </c>
      <c r="F122" s="282">
        <f>'ODD 12'!F13</f>
        <v>0</v>
      </c>
      <c r="G122" s="177">
        <f>'ODD 12'!G13</f>
        <v>0</v>
      </c>
      <c r="H122" s="300">
        <f>'ODD 12'!H13</f>
        <v>0</v>
      </c>
      <c r="I122" s="178">
        <f>'ODD 12'!I13</f>
        <v>0</v>
      </c>
      <c r="J122" s="136">
        <f t="shared" si="402"/>
        <v>0</v>
      </c>
      <c r="K122" s="137">
        <f t="shared" si="421"/>
        <v>0</v>
      </c>
      <c r="L122" s="137" t="b">
        <f t="shared" si="403"/>
        <v>0</v>
      </c>
      <c r="M122" s="137" t="b">
        <f t="shared" si="404"/>
        <v>0</v>
      </c>
      <c r="N122" s="137" t="b">
        <f t="shared" si="405"/>
        <v>0</v>
      </c>
      <c r="O122" s="137" t="b">
        <f t="shared" si="406"/>
        <v>0</v>
      </c>
      <c r="P122" s="137" t="b">
        <f t="shared" si="407"/>
        <v>0</v>
      </c>
      <c r="Q122" s="137" t="b">
        <f t="shared" si="408"/>
        <v>0</v>
      </c>
      <c r="R122" s="137" t="b">
        <f t="shared" si="409"/>
        <v>0</v>
      </c>
      <c r="S122" s="138">
        <f t="shared" si="422"/>
        <v>0</v>
      </c>
      <c r="T122" s="139">
        <f t="shared" si="423"/>
        <v>0</v>
      </c>
      <c r="U122" s="140">
        <f t="shared" si="424"/>
        <v>0</v>
      </c>
      <c r="V122" s="137" t="b">
        <f t="shared" si="410"/>
        <v>0</v>
      </c>
      <c r="W122" s="137" t="b">
        <f t="shared" si="411"/>
        <v>0</v>
      </c>
      <c r="X122" s="137" t="b">
        <f t="shared" si="412"/>
        <v>0</v>
      </c>
      <c r="Y122" s="137" t="b">
        <f t="shared" si="413"/>
        <v>0</v>
      </c>
      <c r="Z122" s="137" t="b">
        <f t="shared" si="414"/>
        <v>1</v>
      </c>
      <c r="AA122" s="141" t="str">
        <f>IF(COUNTA(E122:F122:H122)&lt;3,"",(IF(V122=TRUE,$V$3,IF(W122=TRUE,$W$3,IF(X122=TRUE,$X$3,IF(Y122=TRUE,$Y$3,"Non"))))))</f>
        <v>Non</v>
      </c>
      <c r="AB122" s="137" t="b">
        <f t="shared" si="415"/>
        <v>0</v>
      </c>
      <c r="AC122" s="137" t="b">
        <f t="shared" si="416"/>
        <v>0</v>
      </c>
      <c r="AD122" s="137" t="b">
        <f t="shared" si="417"/>
        <v>0</v>
      </c>
      <c r="AE122" s="137" t="b">
        <f t="shared" si="418"/>
        <v>0</v>
      </c>
      <c r="AF122" s="137" t="b">
        <f t="shared" si="419"/>
        <v>0</v>
      </c>
      <c r="AG122" s="141" t="str">
        <f>IF(COUNTA(E122:F122:H122)&lt;3,"",(IF(AB122=TRUE,$AB$3,IF(AC122=TRUE,$AC$3,IF(AD122=TRUE,$AD$3,IF(AE122=TRUE,$AE$3,IF(AF122=TRUE,$AF$3,"Aucune")))))))</f>
        <v>Aucune</v>
      </c>
      <c r="AH122" s="180" t="b">
        <f t="shared" si="287"/>
        <v>0</v>
      </c>
      <c r="AI122" s="180" t="b">
        <f t="shared" si="288"/>
        <v>0</v>
      </c>
      <c r="AJ122" s="180" t="b">
        <f t="shared" si="289"/>
        <v>0</v>
      </c>
      <c r="AK122" s="180" t="b">
        <f t="shared" si="290"/>
        <v>0</v>
      </c>
      <c r="AL122" s="180" t="b">
        <f t="shared" si="291"/>
        <v>0</v>
      </c>
      <c r="AM122" s="180" t="b">
        <f t="shared" si="292"/>
        <v>0</v>
      </c>
      <c r="AN122" s="180" t="b">
        <f t="shared" si="293"/>
        <v>0</v>
      </c>
      <c r="AO122" s="180" t="b">
        <f t="shared" si="294"/>
        <v>0</v>
      </c>
      <c r="AP122" s="180" t="b">
        <f t="shared" si="295"/>
        <v>0</v>
      </c>
      <c r="AQ122" s="180" t="b">
        <f t="shared" si="296"/>
        <v>0</v>
      </c>
      <c r="AR122" s="180" t="b">
        <f t="shared" si="297"/>
        <v>0</v>
      </c>
      <c r="AS122" s="180" t="b">
        <f t="shared" si="298"/>
        <v>0</v>
      </c>
      <c r="AT122" s="180" t="b">
        <f t="shared" si="299"/>
        <v>0</v>
      </c>
      <c r="AU122" s="180" t="b">
        <f t="shared" si="300"/>
        <v>0</v>
      </c>
      <c r="AV122" s="180" t="b">
        <f t="shared" si="301"/>
        <v>0</v>
      </c>
      <c r="AW122" s="180" t="b">
        <f t="shared" si="302"/>
        <v>0</v>
      </c>
      <c r="AX122" s="179" t="str">
        <f>IF(COUNTA(E122:F122:H122)&lt;3,"",(IF(AH122=TRUE,AH$3,IF(AI122=TRUE,AI$3,IF(AJ122=TRUE,AJ$3,IF(AK122=TRUE,AK$3,IF(AL122=TRUE,AL$3,IF(AM122=TRUE,AM$3,IF(AN122=TRUE,AN$3,IF(AO122=TRUE,AO$3,IF(AP122=TRUE,AP$3,IF(AQ122=TRUE,AQ$3,IF(AR122=TRUE,AR$3,IF(AS122=TRUE,AS$3,IF(AT122=TRUE,AT$3,IF(AU122=TRUE,AU$3,IF(AV122=TRUE,AV$3,IF(AW122=TRUE,AW$3,"Aucune"))))))))))))))))))</f>
        <v>Aucune</v>
      </c>
      <c r="AY122" s="137" t="b">
        <f t="shared" si="425"/>
        <v>0</v>
      </c>
      <c r="AZ122" s="137" t="b">
        <f t="shared" si="426"/>
        <v>0</v>
      </c>
      <c r="BA122" s="137" t="b">
        <f t="shared" si="427"/>
        <v>0</v>
      </c>
      <c r="BB122" s="141" t="str">
        <f>IF(COUNTA(E122:F122:H122)&lt;3,"",(IF(AY122=TRUE,$AY$3,IF(AZ122=TRUE,$AZ$3,IF(BA122=TRUE,$BA$3,"Aucune action requise")))))</f>
        <v>Aucune action requise</v>
      </c>
      <c r="BC122" s="137" t="b">
        <f t="shared" si="428"/>
        <v>0</v>
      </c>
      <c r="BD122" s="137" t="b">
        <f t="shared" si="429"/>
        <v>0</v>
      </c>
      <c r="BE122" s="137" t="b">
        <f t="shared" si="430"/>
        <v>0</v>
      </c>
      <c r="BF122" s="137" t="b">
        <f t="shared" si="431"/>
        <v>0</v>
      </c>
      <c r="BG122" s="141" t="str">
        <f>IF(COUNTA(E122:F122:H122)&lt;3,"",(IF(BC122=TRUE,$BC$3,IF(BD122=TRUE,$BD$3,IF(BE122=TRUE,$BE$3,IF(BF122=TRUE,$BF$3,"Aucun"))))))</f>
        <v>Aucun</v>
      </c>
      <c r="BH122" s="318">
        <f t="shared" si="432"/>
        <v>0</v>
      </c>
      <c r="BI122" s="318">
        <f>'ODD 12'!AX13</f>
        <v>0</v>
      </c>
      <c r="BJ122" s="309"/>
      <c r="BK122" s="309"/>
      <c r="BL122" s="327">
        <f t="shared" si="433"/>
        <v>0</v>
      </c>
      <c r="BM122" s="327">
        <f t="shared" si="434"/>
        <v>0</v>
      </c>
      <c r="BR122" s="58">
        <f t="shared" si="435"/>
        <v>1</v>
      </c>
      <c r="BS122" s="58">
        <f t="shared" si="436"/>
        <v>0</v>
      </c>
      <c r="BT122" s="58">
        <f t="shared" si="437"/>
        <v>0</v>
      </c>
      <c r="BU122" s="58">
        <f t="shared" si="438"/>
        <v>0</v>
      </c>
      <c r="BV122" s="58">
        <f t="shared" si="439"/>
        <v>0</v>
      </c>
      <c r="BW122" s="58">
        <f t="shared" si="440"/>
        <v>0</v>
      </c>
      <c r="BX122" s="58">
        <f t="shared" si="441"/>
        <v>0</v>
      </c>
      <c r="BY122" s="58">
        <f t="shared" si="442"/>
        <v>0</v>
      </c>
    </row>
    <row r="123" spans="1:77" s="57" customFormat="1" ht="114" customHeight="1" thickBot="1" x14ac:dyDescent="0.4">
      <c r="A123" s="56"/>
      <c r="B123" s="376" t="s">
        <v>170</v>
      </c>
      <c r="C123" s="382" t="s">
        <v>605</v>
      </c>
      <c r="D123" s="234">
        <f>'ODD 12'!D14</f>
        <v>0</v>
      </c>
      <c r="E123" s="271">
        <f>'ODD 12'!E14</f>
        <v>0</v>
      </c>
      <c r="F123" s="284">
        <f>'ODD 12'!F14</f>
        <v>0</v>
      </c>
      <c r="G123" s="235">
        <f>'ODD 12'!G14</f>
        <v>0</v>
      </c>
      <c r="H123" s="307">
        <f>'ODD 12'!H14</f>
        <v>0</v>
      </c>
      <c r="I123" s="236">
        <f>'ODD 12'!I14</f>
        <v>0</v>
      </c>
      <c r="J123" s="192">
        <f t="shared" si="402"/>
        <v>0</v>
      </c>
      <c r="K123" s="215">
        <f t="shared" si="421"/>
        <v>0</v>
      </c>
      <c r="L123" s="215" t="b">
        <f t="shared" si="403"/>
        <v>0</v>
      </c>
      <c r="M123" s="215" t="b">
        <f t="shared" si="404"/>
        <v>0</v>
      </c>
      <c r="N123" s="215" t="b">
        <f t="shared" si="405"/>
        <v>0</v>
      </c>
      <c r="O123" s="215" t="b">
        <f t="shared" si="406"/>
        <v>0</v>
      </c>
      <c r="P123" s="215" t="b">
        <f t="shared" si="407"/>
        <v>0</v>
      </c>
      <c r="Q123" s="215" t="b">
        <f t="shared" si="408"/>
        <v>0</v>
      </c>
      <c r="R123" s="215" t="b">
        <f t="shared" si="409"/>
        <v>0</v>
      </c>
      <c r="S123" s="216">
        <f t="shared" si="422"/>
        <v>0</v>
      </c>
      <c r="T123" s="217">
        <f t="shared" si="423"/>
        <v>0</v>
      </c>
      <c r="U123" s="218">
        <f t="shared" si="424"/>
        <v>0</v>
      </c>
      <c r="V123" s="215" t="b">
        <f t="shared" si="410"/>
        <v>0</v>
      </c>
      <c r="W123" s="215" t="b">
        <f t="shared" si="411"/>
        <v>0</v>
      </c>
      <c r="X123" s="215" t="b">
        <f t="shared" si="412"/>
        <v>0</v>
      </c>
      <c r="Y123" s="215" t="b">
        <f t="shared" si="413"/>
        <v>0</v>
      </c>
      <c r="Z123" s="215" t="b">
        <f t="shared" si="414"/>
        <v>1</v>
      </c>
      <c r="AA123" s="219" t="str">
        <f>IF(COUNTA(E123:F123:H123)&lt;3,"",(IF(V123=TRUE,$V$3,IF(W123=TRUE,$W$3,IF(X123=TRUE,$X$3,IF(Y123=TRUE,$Y$3,"Non"))))))</f>
        <v>Non</v>
      </c>
      <c r="AB123" s="215" t="b">
        <f t="shared" si="415"/>
        <v>0</v>
      </c>
      <c r="AC123" s="215" t="b">
        <f t="shared" si="416"/>
        <v>0</v>
      </c>
      <c r="AD123" s="215" t="b">
        <f t="shared" si="417"/>
        <v>0</v>
      </c>
      <c r="AE123" s="215" t="b">
        <f t="shared" si="418"/>
        <v>0</v>
      </c>
      <c r="AF123" s="215" t="b">
        <f t="shared" si="419"/>
        <v>0</v>
      </c>
      <c r="AG123" s="219" t="str">
        <f>IF(COUNTA(E123:F123:H123)&lt;3,"",(IF(AB123=TRUE,$AB$3,IF(AC123=TRUE,$AC$3,IF(AD123=TRUE,$AD$3,IF(AE123=TRUE,$AE$3,IF(AF123=TRUE,$AF$3,"Aucune")))))))</f>
        <v>Aucune</v>
      </c>
      <c r="AH123" s="237" t="b">
        <f t="shared" si="287"/>
        <v>0</v>
      </c>
      <c r="AI123" s="237" t="b">
        <f t="shared" si="288"/>
        <v>0</v>
      </c>
      <c r="AJ123" s="237" t="b">
        <f t="shared" si="289"/>
        <v>0</v>
      </c>
      <c r="AK123" s="237" t="b">
        <f t="shared" si="290"/>
        <v>0</v>
      </c>
      <c r="AL123" s="237" t="b">
        <f t="shared" si="291"/>
        <v>0</v>
      </c>
      <c r="AM123" s="237" t="b">
        <f t="shared" si="292"/>
        <v>0</v>
      </c>
      <c r="AN123" s="237" t="b">
        <f t="shared" si="293"/>
        <v>0</v>
      </c>
      <c r="AO123" s="237" t="b">
        <f t="shared" si="294"/>
        <v>0</v>
      </c>
      <c r="AP123" s="237" t="b">
        <f t="shared" si="295"/>
        <v>0</v>
      </c>
      <c r="AQ123" s="237" t="b">
        <f t="shared" si="296"/>
        <v>0</v>
      </c>
      <c r="AR123" s="237" t="b">
        <f t="shared" si="297"/>
        <v>0</v>
      </c>
      <c r="AS123" s="237" t="b">
        <f t="shared" si="298"/>
        <v>0</v>
      </c>
      <c r="AT123" s="237" t="b">
        <f t="shared" si="299"/>
        <v>0</v>
      </c>
      <c r="AU123" s="237" t="b">
        <f t="shared" si="300"/>
        <v>0</v>
      </c>
      <c r="AV123" s="237" t="b">
        <f t="shared" si="301"/>
        <v>0</v>
      </c>
      <c r="AW123" s="237" t="b">
        <f t="shared" si="302"/>
        <v>0</v>
      </c>
      <c r="AX123" s="238" t="str">
        <f>IF(COUNTA(E123:F123:H123)&lt;3,"",(IF(AH123=TRUE,AH$3,IF(AI123=TRUE,AI$3,IF(AJ123=TRUE,AJ$3,IF(AK123=TRUE,AK$3,IF(AL123=TRUE,AL$3,IF(AM123=TRUE,AM$3,IF(AN123=TRUE,AN$3,IF(AO123=TRUE,AO$3,IF(AP123=TRUE,AP$3,IF(AQ123=TRUE,AQ$3,IF(AR123=TRUE,AR$3,IF(AS123=TRUE,AS$3,IF(AT123=TRUE,AT$3,IF(AU123=TRUE,AU$3,IF(AV123=TRUE,AV$3,IF(AW123=TRUE,AW$3,"Aucune"))))))))))))))))))</f>
        <v>Aucune</v>
      </c>
      <c r="AY123" s="215" t="b">
        <f t="shared" si="425"/>
        <v>0</v>
      </c>
      <c r="AZ123" s="215" t="b">
        <f t="shared" si="426"/>
        <v>0</v>
      </c>
      <c r="BA123" s="215" t="b">
        <f t="shared" si="427"/>
        <v>0</v>
      </c>
      <c r="BB123" s="219" t="str">
        <f>IF(COUNTA(E123:F123:H123)&lt;3,"",(IF(AY123=TRUE,$AY$3,IF(AZ123=TRUE,$AZ$3,IF(BA123=TRUE,$BA$3,"Aucune action requise")))))</f>
        <v>Aucune action requise</v>
      </c>
      <c r="BC123" s="215" t="b">
        <f t="shared" si="428"/>
        <v>0</v>
      </c>
      <c r="BD123" s="215" t="b">
        <f t="shared" si="429"/>
        <v>0</v>
      </c>
      <c r="BE123" s="215" t="b">
        <f t="shared" si="430"/>
        <v>0</v>
      </c>
      <c r="BF123" s="215" t="b">
        <f t="shared" si="431"/>
        <v>0</v>
      </c>
      <c r="BG123" s="219" t="str">
        <f>IF(COUNTA(E123:F123:H123)&lt;3,"",(IF(BC123=TRUE,$BC$3,IF(BD123=TRUE,$BD$3,IF(BE123=TRUE,$BE$3,IF(BF123=TRUE,$BF$3,"Aucun"))))))</f>
        <v>Aucun</v>
      </c>
      <c r="BH123" s="325">
        <f t="shared" si="432"/>
        <v>0</v>
      </c>
      <c r="BI123" s="325">
        <f>'ODD 12'!AX14</f>
        <v>0</v>
      </c>
      <c r="BJ123" s="316"/>
      <c r="BK123" s="316"/>
      <c r="BL123" s="328">
        <f t="shared" si="433"/>
        <v>0</v>
      </c>
      <c r="BM123" s="328">
        <f t="shared" si="434"/>
        <v>0</v>
      </c>
      <c r="BR123" s="58">
        <f t="shared" si="435"/>
        <v>1</v>
      </c>
      <c r="BS123" s="58">
        <f t="shared" si="436"/>
        <v>0</v>
      </c>
      <c r="BT123" s="58">
        <f t="shared" si="437"/>
        <v>0</v>
      </c>
      <c r="BU123" s="58">
        <f t="shared" si="438"/>
        <v>0</v>
      </c>
      <c r="BV123" s="58">
        <f t="shared" si="439"/>
        <v>0</v>
      </c>
      <c r="BW123" s="58">
        <f t="shared" si="440"/>
        <v>0</v>
      </c>
      <c r="BX123" s="58">
        <f t="shared" si="441"/>
        <v>0</v>
      </c>
      <c r="BY123" s="58">
        <f t="shared" si="442"/>
        <v>0</v>
      </c>
    </row>
    <row r="124" spans="1:77" ht="114" customHeight="1" x14ac:dyDescent="0.35">
      <c r="B124" s="377" t="s">
        <v>171</v>
      </c>
      <c r="C124" s="395" t="s">
        <v>606</v>
      </c>
      <c r="D124" s="239">
        <f>'ODD 12'!D15</f>
        <v>0</v>
      </c>
      <c r="E124" s="267">
        <f>'ODD 12'!E15</f>
        <v>0</v>
      </c>
      <c r="F124" s="285">
        <f>'ODD 12'!F15</f>
        <v>0</v>
      </c>
      <c r="G124" s="240">
        <f>'ODD 12'!G15</f>
        <v>0</v>
      </c>
      <c r="H124" s="303">
        <f>'ODD 12'!H15</f>
        <v>0</v>
      </c>
      <c r="I124" s="241">
        <f>'ODD 12'!I15</f>
        <v>0</v>
      </c>
      <c r="J124" s="200">
        <f t="shared" si="402"/>
        <v>0</v>
      </c>
      <c r="K124" s="201">
        <f t="shared" si="421"/>
        <v>0</v>
      </c>
      <c r="L124" s="201" t="b">
        <f t="shared" si="403"/>
        <v>0</v>
      </c>
      <c r="M124" s="201" t="b">
        <f t="shared" si="404"/>
        <v>0</v>
      </c>
      <c r="N124" s="201" t="b">
        <f t="shared" si="405"/>
        <v>0</v>
      </c>
      <c r="O124" s="201" t="b">
        <f t="shared" si="406"/>
        <v>0</v>
      </c>
      <c r="P124" s="201" t="b">
        <f t="shared" si="407"/>
        <v>0</v>
      </c>
      <c r="Q124" s="201" t="b">
        <f t="shared" si="408"/>
        <v>0</v>
      </c>
      <c r="R124" s="201" t="b">
        <f t="shared" si="409"/>
        <v>0</v>
      </c>
      <c r="S124" s="202">
        <f t="shared" si="422"/>
        <v>0</v>
      </c>
      <c r="T124" s="203">
        <f t="shared" si="423"/>
        <v>0</v>
      </c>
      <c r="U124" s="204">
        <f t="shared" si="424"/>
        <v>0</v>
      </c>
      <c r="V124" s="201" t="b">
        <f t="shared" si="410"/>
        <v>0</v>
      </c>
      <c r="W124" s="201" t="b">
        <f t="shared" si="411"/>
        <v>0</v>
      </c>
      <c r="X124" s="201" t="b">
        <f t="shared" si="412"/>
        <v>0</v>
      </c>
      <c r="Y124" s="201" t="b">
        <f t="shared" si="413"/>
        <v>0</v>
      </c>
      <c r="Z124" s="201" t="b">
        <f t="shared" si="414"/>
        <v>1</v>
      </c>
      <c r="AA124" s="205" t="str">
        <f>IF(COUNTA(E124:F124:H124)&lt;3,"",(IF(V124=TRUE,$V$3,IF(W124=TRUE,$W$3,IF(X124=TRUE,$X$3,IF(Y124=TRUE,$Y$3,"Non"))))))</f>
        <v>Non</v>
      </c>
      <c r="AB124" s="201" t="b">
        <f t="shared" si="415"/>
        <v>0</v>
      </c>
      <c r="AC124" s="201" t="b">
        <f t="shared" si="416"/>
        <v>0</v>
      </c>
      <c r="AD124" s="201" t="b">
        <f t="shared" si="417"/>
        <v>0</v>
      </c>
      <c r="AE124" s="201" t="b">
        <f t="shared" si="418"/>
        <v>0</v>
      </c>
      <c r="AF124" s="201" t="b">
        <f t="shared" si="419"/>
        <v>0</v>
      </c>
      <c r="AG124" s="205" t="str">
        <f>IF(COUNTA(E124:F124:H124)&lt;3,"",(IF(AB124=TRUE,$AB$3,IF(AC124=TRUE,$AC$3,IF(AD124=TRUE,$AD$3,IF(AE124=TRUE,$AE$3,IF(AF124=TRUE,$AF$3,"Aucune")))))))</f>
        <v>Aucune</v>
      </c>
      <c r="AH124" s="201" t="b">
        <f t="shared" si="287"/>
        <v>0</v>
      </c>
      <c r="AI124" s="201" t="b">
        <f t="shared" si="288"/>
        <v>0</v>
      </c>
      <c r="AJ124" s="201" t="b">
        <f t="shared" si="289"/>
        <v>0</v>
      </c>
      <c r="AK124" s="201" t="b">
        <f t="shared" si="290"/>
        <v>0</v>
      </c>
      <c r="AL124" s="201" t="b">
        <f t="shared" si="291"/>
        <v>0</v>
      </c>
      <c r="AM124" s="201" t="b">
        <f t="shared" si="292"/>
        <v>0</v>
      </c>
      <c r="AN124" s="201" t="b">
        <f t="shared" si="293"/>
        <v>0</v>
      </c>
      <c r="AO124" s="201" t="b">
        <f t="shared" si="294"/>
        <v>0</v>
      </c>
      <c r="AP124" s="201" t="b">
        <f t="shared" si="295"/>
        <v>0</v>
      </c>
      <c r="AQ124" s="201" t="b">
        <f t="shared" si="296"/>
        <v>0</v>
      </c>
      <c r="AR124" s="201" t="b">
        <f t="shared" si="297"/>
        <v>0</v>
      </c>
      <c r="AS124" s="201" t="b">
        <f t="shared" si="298"/>
        <v>0</v>
      </c>
      <c r="AT124" s="201" t="b">
        <f t="shared" si="299"/>
        <v>0</v>
      </c>
      <c r="AU124" s="201" t="b">
        <f t="shared" si="300"/>
        <v>0</v>
      </c>
      <c r="AV124" s="201" t="b">
        <f t="shared" si="301"/>
        <v>0</v>
      </c>
      <c r="AW124" s="201" t="b">
        <f t="shared" si="302"/>
        <v>0</v>
      </c>
      <c r="AX124" s="205" t="str">
        <f>IF(COUNTA(E124:F124:H124)&lt;3,"",(IF(AH124=TRUE,AH$3,IF(AI124=TRUE,AI$3,IF(AJ124=TRUE,AJ$3,IF(AK124=TRUE,AK$3,IF(AL124=TRUE,AL$3,IF(AM124=TRUE,AM$3,IF(AN124=TRUE,AN$3,IF(AO124=TRUE,AO$3,IF(AP124=TRUE,AP$3,IF(AQ124=TRUE,AQ$3,IF(AR124=TRUE,AR$3,IF(AS124=TRUE,AS$3,IF(AT124=TRUE,AT$3,IF(AU124=TRUE,AU$3,IF(AV124=TRUE,AV$3,IF(AW124=TRUE,AW$3,"Aucune"))))))))))))))))))</f>
        <v>Aucune</v>
      </c>
      <c r="AY124" s="201" t="b">
        <f t="shared" si="425"/>
        <v>0</v>
      </c>
      <c r="AZ124" s="201" t="b">
        <f t="shared" si="426"/>
        <v>0</v>
      </c>
      <c r="BA124" s="201" t="b">
        <f t="shared" si="427"/>
        <v>0</v>
      </c>
      <c r="BB124" s="205" t="str">
        <f>IF(COUNTA(E124:F124:H124)&lt;3,"",(IF(AY124=TRUE,$AY$3,IF(AZ124=TRUE,$AZ$3,IF(BA124=TRUE,$BA$3,"Aucune action requise")))))</f>
        <v>Aucune action requise</v>
      </c>
      <c r="BC124" s="201" t="b">
        <f t="shared" si="428"/>
        <v>0</v>
      </c>
      <c r="BD124" s="201" t="b">
        <f t="shared" si="429"/>
        <v>0</v>
      </c>
      <c r="BE124" s="201" t="b">
        <f t="shared" si="430"/>
        <v>0</v>
      </c>
      <c r="BF124" s="201" t="b">
        <f t="shared" si="431"/>
        <v>0</v>
      </c>
      <c r="BG124" s="205" t="str">
        <f>IF(COUNTA(E124:F124:H124)&lt;3,"",(IF(BC124=TRUE,$BC$3,IF(BD124=TRUE,$BD$3,IF(BE124=TRUE,$BE$3,IF(BF124=TRUE,$BF$3,"Aucun"))))))</f>
        <v>Aucun</v>
      </c>
      <c r="BH124" s="321">
        <f t="shared" si="432"/>
        <v>0</v>
      </c>
      <c r="BI124" s="321">
        <f>'ODD 12'!AX15</f>
        <v>0</v>
      </c>
      <c r="BJ124" s="312"/>
      <c r="BK124" s="312"/>
      <c r="BL124" s="329">
        <f t="shared" si="433"/>
        <v>0</v>
      </c>
      <c r="BM124" s="329">
        <f t="shared" si="434"/>
        <v>0</v>
      </c>
      <c r="BR124" s="58">
        <f t="shared" si="435"/>
        <v>1</v>
      </c>
      <c r="BS124" s="58">
        <f t="shared" si="436"/>
        <v>0</v>
      </c>
      <c r="BT124" s="58">
        <f t="shared" si="437"/>
        <v>0</v>
      </c>
      <c r="BU124" s="58">
        <f t="shared" si="438"/>
        <v>0</v>
      </c>
      <c r="BV124" s="58">
        <f t="shared" si="439"/>
        <v>0</v>
      </c>
      <c r="BW124" s="58">
        <f t="shared" si="440"/>
        <v>0</v>
      </c>
      <c r="BX124" s="58">
        <f t="shared" si="441"/>
        <v>0</v>
      </c>
      <c r="BY124" s="58">
        <f t="shared" si="442"/>
        <v>0</v>
      </c>
    </row>
    <row r="125" spans="1:77" ht="114" customHeight="1" x14ac:dyDescent="0.35">
      <c r="B125" s="374" t="s">
        <v>172</v>
      </c>
      <c r="C125" s="380" t="s">
        <v>422</v>
      </c>
      <c r="D125" s="176">
        <f>'ODD 12'!D16</f>
        <v>0</v>
      </c>
      <c r="E125" s="264">
        <f>'ODD 12'!E16</f>
        <v>0</v>
      </c>
      <c r="F125" s="282">
        <f>'ODD 12'!F16</f>
        <v>0</v>
      </c>
      <c r="G125" s="177">
        <f>'ODD 12'!G16</f>
        <v>0</v>
      </c>
      <c r="H125" s="300">
        <f>'ODD 12'!H16</f>
        <v>0</v>
      </c>
      <c r="I125" s="178">
        <f>'ODD 12'!I16</f>
        <v>0</v>
      </c>
      <c r="J125" s="136">
        <f t="shared" si="402"/>
        <v>0</v>
      </c>
      <c r="K125" s="137">
        <f t="shared" si="421"/>
        <v>0</v>
      </c>
      <c r="L125" s="137" t="b">
        <f t="shared" si="403"/>
        <v>0</v>
      </c>
      <c r="M125" s="137" t="b">
        <f t="shared" si="404"/>
        <v>0</v>
      </c>
      <c r="N125" s="137" t="b">
        <f t="shared" si="405"/>
        <v>0</v>
      </c>
      <c r="O125" s="137" t="b">
        <f t="shared" si="406"/>
        <v>0</v>
      </c>
      <c r="P125" s="137" t="b">
        <f t="shared" si="407"/>
        <v>0</v>
      </c>
      <c r="Q125" s="137" t="b">
        <f t="shared" si="408"/>
        <v>0</v>
      </c>
      <c r="R125" s="137" t="b">
        <f t="shared" si="409"/>
        <v>0</v>
      </c>
      <c r="S125" s="138">
        <f t="shared" si="422"/>
        <v>0</v>
      </c>
      <c r="T125" s="139">
        <f t="shared" si="423"/>
        <v>0</v>
      </c>
      <c r="U125" s="140">
        <f t="shared" si="424"/>
        <v>0</v>
      </c>
      <c r="V125" s="137" t="b">
        <f t="shared" si="410"/>
        <v>0</v>
      </c>
      <c r="W125" s="137" t="b">
        <f t="shared" si="411"/>
        <v>0</v>
      </c>
      <c r="X125" s="137" t="b">
        <f t="shared" si="412"/>
        <v>0</v>
      </c>
      <c r="Y125" s="137" t="b">
        <f t="shared" si="413"/>
        <v>0</v>
      </c>
      <c r="Z125" s="137" t="b">
        <f t="shared" si="414"/>
        <v>1</v>
      </c>
      <c r="AA125" s="141" t="str">
        <f>IF(COUNTA(E125:F125:H125)&lt;3,"",(IF(V125=TRUE,$V$3,IF(W125=TRUE,$W$3,IF(X125=TRUE,$X$3,IF(Y125=TRUE,$Y$3,"Non"))))))</f>
        <v>Non</v>
      </c>
      <c r="AB125" s="137" t="b">
        <f t="shared" si="415"/>
        <v>0</v>
      </c>
      <c r="AC125" s="137" t="b">
        <f t="shared" si="416"/>
        <v>0</v>
      </c>
      <c r="AD125" s="137" t="b">
        <f t="shared" si="417"/>
        <v>0</v>
      </c>
      <c r="AE125" s="137" t="b">
        <f t="shared" si="418"/>
        <v>0</v>
      </c>
      <c r="AF125" s="137" t="b">
        <f t="shared" si="419"/>
        <v>0</v>
      </c>
      <c r="AG125" s="141" t="str">
        <f>IF(COUNTA(E125:F125:H125)&lt;3,"",(IF(AB125=TRUE,$AB$3,IF(AC125=TRUE,$AC$3,IF(AD125=TRUE,$AD$3,IF(AE125=TRUE,$AE$3,IF(AF125=TRUE,$AF$3,"Aucune")))))))</f>
        <v>Aucune</v>
      </c>
      <c r="AH125" s="180" t="b">
        <f t="shared" si="287"/>
        <v>0</v>
      </c>
      <c r="AI125" s="180" t="b">
        <f t="shared" si="288"/>
        <v>0</v>
      </c>
      <c r="AJ125" s="180" t="b">
        <f t="shared" si="289"/>
        <v>0</v>
      </c>
      <c r="AK125" s="180" t="b">
        <f t="shared" si="290"/>
        <v>0</v>
      </c>
      <c r="AL125" s="180" t="b">
        <f t="shared" si="291"/>
        <v>0</v>
      </c>
      <c r="AM125" s="180" t="b">
        <f t="shared" si="292"/>
        <v>0</v>
      </c>
      <c r="AN125" s="180" t="b">
        <f t="shared" si="293"/>
        <v>0</v>
      </c>
      <c r="AO125" s="180" t="b">
        <f t="shared" si="294"/>
        <v>0</v>
      </c>
      <c r="AP125" s="180" t="b">
        <f t="shared" si="295"/>
        <v>0</v>
      </c>
      <c r="AQ125" s="180" t="b">
        <f t="shared" si="296"/>
        <v>0</v>
      </c>
      <c r="AR125" s="180" t="b">
        <f t="shared" si="297"/>
        <v>0</v>
      </c>
      <c r="AS125" s="180" t="b">
        <f t="shared" si="298"/>
        <v>0</v>
      </c>
      <c r="AT125" s="180" t="b">
        <f t="shared" si="299"/>
        <v>0</v>
      </c>
      <c r="AU125" s="180" t="b">
        <f t="shared" si="300"/>
        <v>0</v>
      </c>
      <c r="AV125" s="180" t="b">
        <f t="shared" si="301"/>
        <v>0</v>
      </c>
      <c r="AW125" s="180" t="b">
        <f t="shared" si="302"/>
        <v>0</v>
      </c>
      <c r="AX125" s="179" t="str">
        <f>IF(COUNTA(E125:F125:H125)&lt;3,"",(IF(AH125=TRUE,AH$3,IF(AI125=TRUE,AI$3,IF(AJ125=TRUE,AJ$3,IF(AK125=TRUE,AK$3,IF(AL125=TRUE,AL$3,IF(AM125=TRUE,AM$3,IF(AN125=TRUE,AN$3,IF(AO125=TRUE,AO$3,IF(AP125=TRUE,AP$3,IF(AQ125=TRUE,AQ$3,IF(AR125=TRUE,AR$3,IF(AS125=TRUE,AS$3,IF(AT125=TRUE,AT$3,IF(AU125=TRUE,AU$3,IF(AV125=TRUE,AV$3,IF(AW125=TRUE,AW$3,"Aucune"))))))))))))))))))</f>
        <v>Aucune</v>
      </c>
      <c r="AY125" s="137" t="b">
        <f t="shared" si="425"/>
        <v>0</v>
      </c>
      <c r="AZ125" s="137" t="b">
        <f t="shared" si="426"/>
        <v>0</v>
      </c>
      <c r="BA125" s="137" t="b">
        <f t="shared" si="427"/>
        <v>0</v>
      </c>
      <c r="BB125" s="141" t="str">
        <f>IF(COUNTA(E125:F125:H125)&lt;3,"",(IF(AY125=TRUE,$AY$3,IF(AZ125=TRUE,$AZ$3,IF(BA125=TRUE,$BA$3,"Aucune action requise")))))</f>
        <v>Aucune action requise</v>
      </c>
      <c r="BC125" s="137" t="b">
        <f t="shared" si="428"/>
        <v>0</v>
      </c>
      <c r="BD125" s="137" t="b">
        <f t="shared" si="429"/>
        <v>0</v>
      </c>
      <c r="BE125" s="137" t="b">
        <f t="shared" si="430"/>
        <v>0</v>
      </c>
      <c r="BF125" s="137" t="b">
        <f t="shared" si="431"/>
        <v>0</v>
      </c>
      <c r="BG125" s="141" t="str">
        <f>IF(COUNTA(E125:F125:H125)&lt;3,"",(IF(BC125=TRUE,$BC$3,IF(BD125=TRUE,$BD$3,IF(BE125=TRUE,$BE$3,IF(BF125=TRUE,$BF$3,"Aucun"))))))</f>
        <v>Aucun</v>
      </c>
      <c r="BH125" s="318">
        <f t="shared" si="432"/>
        <v>0</v>
      </c>
      <c r="BI125" s="318">
        <f>'ODD 12'!AX16</f>
        <v>0</v>
      </c>
      <c r="BJ125" s="309"/>
      <c r="BK125" s="309"/>
      <c r="BL125" s="327">
        <f t="shared" si="433"/>
        <v>0</v>
      </c>
      <c r="BM125" s="327">
        <f t="shared" si="434"/>
        <v>0</v>
      </c>
      <c r="BR125" s="58">
        <f t="shared" si="435"/>
        <v>1</v>
      </c>
      <c r="BS125" s="58">
        <f t="shared" si="436"/>
        <v>0</v>
      </c>
      <c r="BT125" s="58">
        <f t="shared" si="437"/>
        <v>0</v>
      </c>
      <c r="BU125" s="58">
        <f t="shared" si="438"/>
        <v>0</v>
      </c>
      <c r="BV125" s="58">
        <f t="shared" si="439"/>
        <v>0</v>
      </c>
      <c r="BW125" s="58">
        <f t="shared" si="440"/>
        <v>0</v>
      </c>
      <c r="BX125" s="58">
        <f t="shared" si="441"/>
        <v>0</v>
      </c>
      <c r="BY125" s="58">
        <f t="shared" si="442"/>
        <v>0</v>
      </c>
    </row>
    <row r="126" spans="1:77" ht="129" customHeight="1" x14ac:dyDescent="0.35">
      <c r="B126" s="378" t="s">
        <v>173</v>
      </c>
      <c r="C126" s="386" t="s">
        <v>607</v>
      </c>
      <c r="D126" s="189">
        <f>'ODD 12'!D17</f>
        <v>0</v>
      </c>
      <c r="E126" s="268">
        <f>'ODD 12'!E17</f>
        <v>0</v>
      </c>
      <c r="F126" s="283">
        <f>'ODD 12'!F17</f>
        <v>0</v>
      </c>
      <c r="G126" s="190">
        <f>'ODD 12'!G17</f>
        <v>0</v>
      </c>
      <c r="H126" s="304">
        <f>'ODD 12'!H17</f>
        <v>0</v>
      </c>
      <c r="I126" s="191">
        <f>'ODD 12'!I17</f>
        <v>0</v>
      </c>
      <c r="J126" s="157">
        <f t="shared" si="402"/>
        <v>0</v>
      </c>
      <c r="K126" s="158">
        <f t="shared" si="421"/>
        <v>0</v>
      </c>
      <c r="L126" s="158" t="b">
        <f t="shared" si="403"/>
        <v>0</v>
      </c>
      <c r="M126" s="158" t="b">
        <f t="shared" si="404"/>
        <v>0</v>
      </c>
      <c r="N126" s="158" t="b">
        <f t="shared" si="405"/>
        <v>0</v>
      </c>
      <c r="O126" s="158" t="b">
        <f t="shared" si="406"/>
        <v>0</v>
      </c>
      <c r="P126" s="158" t="b">
        <f t="shared" si="407"/>
        <v>0</v>
      </c>
      <c r="Q126" s="158" t="b">
        <f t="shared" si="408"/>
        <v>0</v>
      </c>
      <c r="R126" s="158" t="b">
        <f t="shared" si="409"/>
        <v>0</v>
      </c>
      <c r="S126" s="159">
        <f t="shared" si="422"/>
        <v>0</v>
      </c>
      <c r="T126" s="160">
        <f t="shared" si="423"/>
        <v>0</v>
      </c>
      <c r="U126" s="161">
        <f t="shared" si="424"/>
        <v>0</v>
      </c>
      <c r="V126" s="158" t="b">
        <f t="shared" si="410"/>
        <v>0</v>
      </c>
      <c r="W126" s="158" t="b">
        <f t="shared" si="411"/>
        <v>0</v>
      </c>
      <c r="X126" s="158" t="b">
        <f t="shared" si="412"/>
        <v>0</v>
      </c>
      <c r="Y126" s="158" t="b">
        <f t="shared" si="413"/>
        <v>0</v>
      </c>
      <c r="Z126" s="158" t="b">
        <f t="shared" si="414"/>
        <v>1</v>
      </c>
      <c r="AA126" s="162" t="str">
        <f>IF(COUNTA(E126:F126:H126)&lt;3,"",(IF(V126=TRUE,$V$3,IF(W126=TRUE,$W$3,IF(X126=TRUE,$X$3,IF(Y126=TRUE,$Y$3,"Non"))))))</f>
        <v>Non</v>
      </c>
      <c r="AB126" s="158" t="b">
        <f t="shared" si="415"/>
        <v>0</v>
      </c>
      <c r="AC126" s="158" t="b">
        <f t="shared" si="416"/>
        <v>0</v>
      </c>
      <c r="AD126" s="158" t="b">
        <f t="shared" si="417"/>
        <v>0</v>
      </c>
      <c r="AE126" s="158" t="b">
        <f t="shared" si="418"/>
        <v>0</v>
      </c>
      <c r="AF126" s="158" t="b">
        <f t="shared" si="419"/>
        <v>0</v>
      </c>
      <c r="AG126" s="162" t="str">
        <f>IF(COUNTA(E126:F126:H126)&lt;3,"",(IF(AB126=TRUE,$AB$3,IF(AC126=TRUE,$AC$3,IF(AD126=TRUE,$AD$3,IF(AE126=TRUE,$AE$3,IF(AF126=TRUE,$AF$3,"Aucune")))))))</f>
        <v>Aucune</v>
      </c>
      <c r="AH126" s="158" t="b">
        <f t="shared" si="287"/>
        <v>0</v>
      </c>
      <c r="AI126" s="158" t="b">
        <f t="shared" si="288"/>
        <v>0</v>
      </c>
      <c r="AJ126" s="158" t="b">
        <f t="shared" si="289"/>
        <v>0</v>
      </c>
      <c r="AK126" s="158" t="b">
        <f t="shared" si="290"/>
        <v>0</v>
      </c>
      <c r="AL126" s="158" t="b">
        <f t="shared" si="291"/>
        <v>0</v>
      </c>
      <c r="AM126" s="158" t="b">
        <f t="shared" si="292"/>
        <v>0</v>
      </c>
      <c r="AN126" s="158" t="b">
        <f t="shared" si="293"/>
        <v>0</v>
      </c>
      <c r="AO126" s="158" t="b">
        <f t="shared" si="294"/>
        <v>0</v>
      </c>
      <c r="AP126" s="158" t="b">
        <f t="shared" si="295"/>
        <v>0</v>
      </c>
      <c r="AQ126" s="158" t="b">
        <f t="shared" si="296"/>
        <v>0</v>
      </c>
      <c r="AR126" s="158" t="b">
        <f t="shared" si="297"/>
        <v>0</v>
      </c>
      <c r="AS126" s="158" t="b">
        <f t="shared" si="298"/>
        <v>0</v>
      </c>
      <c r="AT126" s="158" t="b">
        <f t="shared" si="299"/>
        <v>0</v>
      </c>
      <c r="AU126" s="158" t="b">
        <f t="shared" si="300"/>
        <v>0</v>
      </c>
      <c r="AV126" s="158" t="b">
        <f t="shared" si="301"/>
        <v>0</v>
      </c>
      <c r="AW126" s="158" t="b">
        <f t="shared" si="302"/>
        <v>0</v>
      </c>
      <c r="AX126" s="162" t="str">
        <f>IF(COUNTA(E126:F126:H126)&lt;3,"",(IF(AH126=TRUE,AH$3,IF(AI126=TRUE,AI$3,IF(AJ126=TRUE,AJ$3,IF(AK126=TRUE,AK$3,IF(AL126=TRUE,AL$3,IF(AM126=TRUE,AM$3,IF(AN126=TRUE,AN$3,IF(AO126=TRUE,AO$3,IF(AP126=TRUE,AP$3,IF(AQ126=TRUE,AQ$3,IF(AR126=TRUE,AR$3,IF(AS126=TRUE,AS$3,IF(AT126=TRUE,AT$3,IF(AU126=TRUE,AU$3,IF(AV126=TRUE,AV$3,IF(AW126=TRUE,AW$3,"Aucune"))))))))))))))))))</f>
        <v>Aucune</v>
      </c>
      <c r="AY126" s="158" t="b">
        <f t="shared" si="425"/>
        <v>0</v>
      </c>
      <c r="AZ126" s="158" t="b">
        <f t="shared" si="426"/>
        <v>0</v>
      </c>
      <c r="BA126" s="158" t="b">
        <f t="shared" si="427"/>
        <v>0</v>
      </c>
      <c r="BB126" s="162" t="str">
        <f>IF(COUNTA(E126:F126:H126)&lt;3,"",(IF(AY126=TRUE,$AY$3,IF(AZ126=TRUE,$AZ$3,IF(BA126=TRUE,$BA$3,"Aucune action requise")))))</f>
        <v>Aucune action requise</v>
      </c>
      <c r="BC126" s="158" t="b">
        <f t="shared" si="428"/>
        <v>0</v>
      </c>
      <c r="BD126" s="158" t="b">
        <f t="shared" si="429"/>
        <v>0</v>
      </c>
      <c r="BE126" s="158" t="b">
        <f t="shared" si="430"/>
        <v>0</v>
      </c>
      <c r="BF126" s="158" t="b">
        <f t="shared" si="431"/>
        <v>0</v>
      </c>
      <c r="BG126" s="162" t="str">
        <f>IF(COUNTA(E126:F126:H126)&lt;3,"",(IF(BC126=TRUE,$BC$3,IF(BD126=TRUE,$BD$3,IF(BE126=TRUE,$BE$3,IF(BF126=TRUE,$BF$3,"Aucun"))))))</f>
        <v>Aucun</v>
      </c>
      <c r="BH126" s="322">
        <f t="shared" si="432"/>
        <v>0</v>
      </c>
      <c r="BI126" s="322">
        <f>'ODD 12'!AX17</f>
        <v>0</v>
      </c>
      <c r="BJ126" s="313"/>
      <c r="BK126" s="313"/>
      <c r="BL126" s="330">
        <f t="shared" si="433"/>
        <v>0</v>
      </c>
      <c r="BM126" s="330">
        <f t="shared" si="434"/>
        <v>0</v>
      </c>
      <c r="BR126" s="58">
        <f t="shared" si="435"/>
        <v>1</v>
      </c>
      <c r="BS126" s="58">
        <f t="shared" si="436"/>
        <v>0</v>
      </c>
      <c r="BT126" s="58">
        <f t="shared" si="437"/>
        <v>0</v>
      </c>
      <c r="BU126" s="58">
        <f t="shared" si="438"/>
        <v>0</v>
      </c>
      <c r="BV126" s="58">
        <f t="shared" si="439"/>
        <v>0</v>
      </c>
      <c r="BW126" s="58">
        <f t="shared" si="440"/>
        <v>0</v>
      </c>
      <c r="BX126" s="58">
        <f t="shared" si="441"/>
        <v>0</v>
      </c>
      <c r="BY126" s="58">
        <f t="shared" si="442"/>
        <v>0</v>
      </c>
    </row>
    <row r="127" spans="1:77" s="54" customFormat="1" ht="30.75" customHeight="1" x14ac:dyDescent="0.4">
      <c r="A127" s="53"/>
      <c r="B127" s="462" t="str">
        <f>'ODD 13'!B2:C2</f>
        <v xml:space="preserve">ODD 13  -   Prendre d’urgence des mesures pour lutter contre les changements climatiques et leurs répercussions* </v>
      </c>
      <c r="C127" s="462"/>
      <c r="D127" s="462"/>
      <c r="E127" s="462"/>
      <c r="F127" s="462"/>
      <c r="G127" s="462"/>
      <c r="H127" s="462"/>
      <c r="I127" s="462"/>
      <c r="J127" s="462"/>
      <c r="K127" s="462"/>
      <c r="L127" s="462"/>
      <c r="M127" s="462"/>
      <c r="N127" s="462"/>
      <c r="O127" s="462"/>
      <c r="P127" s="462"/>
      <c r="Q127" s="462"/>
      <c r="R127" s="462"/>
      <c r="S127" s="462"/>
      <c r="T127" s="462"/>
      <c r="U127" s="462"/>
      <c r="V127" s="462"/>
      <c r="W127" s="462"/>
      <c r="X127" s="462"/>
      <c r="Y127" s="462"/>
      <c r="Z127" s="462"/>
      <c r="AA127" s="462"/>
      <c r="AB127" s="462"/>
      <c r="AC127" s="462"/>
      <c r="AD127" s="462"/>
      <c r="AE127" s="462"/>
      <c r="AF127" s="462"/>
      <c r="AG127" s="462"/>
      <c r="AH127" s="462"/>
      <c r="AI127" s="462"/>
      <c r="AJ127" s="462"/>
      <c r="AK127" s="462"/>
      <c r="AL127" s="462"/>
      <c r="AM127" s="462"/>
      <c r="AN127" s="462"/>
      <c r="AO127" s="462"/>
      <c r="AP127" s="462"/>
      <c r="AQ127" s="462"/>
      <c r="AR127" s="462"/>
      <c r="AS127" s="462"/>
      <c r="AT127" s="462"/>
      <c r="AU127" s="462"/>
      <c r="AV127" s="462"/>
      <c r="AW127" s="462"/>
      <c r="AX127" s="462"/>
      <c r="AY127" s="462"/>
      <c r="AZ127" s="462"/>
      <c r="BA127" s="462"/>
      <c r="BB127" s="462"/>
      <c r="BC127" s="462"/>
      <c r="BD127" s="462"/>
      <c r="BE127" s="462"/>
      <c r="BF127" s="462"/>
      <c r="BG127" s="462"/>
      <c r="BH127" s="462"/>
      <c r="BI127" s="462"/>
      <c r="BJ127" s="462"/>
      <c r="BK127" s="462"/>
      <c r="BL127" s="462"/>
      <c r="BM127" s="462"/>
      <c r="BO127" s="54" t="str">
        <f>B127</f>
        <v xml:space="preserve">ODD 13  -   Prendre d’urgence des mesures pour lutter contre les changements climatiques et leurs répercussions* </v>
      </c>
      <c r="BP127" s="54">
        <v>5</v>
      </c>
      <c r="BQ127" s="54">
        <f>BP127-BR127</f>
        <v>0</v>
      </c>
      <c r="BR127" s="55">
        <f>SUM(BR128:BR132)</f>
        <v>5</v>
      </c>
      <c r="BS127" s="55">
        <f t="shared" ref="BS127:BY127" si="443">SUM(BS128:BS132)</f>
        <v>0</v>
      </c>
      <c r="BT127" s="55">
        <f t="shared" si="443"/>
        <v>0</v>
      </c>
      <c r="BU127" s="55">
        <f t="shared" si="443"/>
        <v>0</v>
      </c>
      <c r="BV127" s="55">
        <f t="shared" si="443"/>
        <v>0</v>
      </c>
      <c r="BW127" s="55">
        <f t="shared" si="443"/>
        <v>0</v>
      </c>
      <c r="BX127" s="55">
        <f t="shared" si="443"/>
        <v>0</v>
      </c>
      <c r="BY127" s="55">
        <f t="shared" si="443"/>
        <v>0</v>
      </c>
    </row>
    <row r="128" spans="1:77" s="57" customFormat="1" ht="114" customHeight="1" x14ac:dyDescent="0.35">
      <c r="A128" s="56"/>
      <c r="B128" s="374" t="s">
        <v>175</v>
      </c>
      <c r="C128" s="380" t="s">
        <v>424</v>
      </c>
      <c r="D128" s="176">
        <f>'ODD 13'!D7</f>
        <v>0</v>
      </c>
      <c r="E128" s="264">
        <f>'ODD 13'!E7</f>
        <v>0</v>
      </c>
      <c r="F128" s="282">
        <f>'ODD 13'!F7</f>
        <v>0</v>
      </c>
      <c r="G128" s="177">
        <f>'ODD 13'!G7</f>
        <v>0</v>
      </c>
      <c r="H128" s="300">
        <f>'ODD 13'!H7</f>
        <v>0</v>
      </c>
      <c r="I128" s="178">
        <f>'ODD 13'!I7</f>
        <v>0</v>
      </c>
      <c r="J128" s="136">
        <f>S128</f>
        <v>0</v>
      </c>
      <c r="K128" s="137">
        <f>E128*10+F128</f>
        <v>0</v>
      </c>
      <c r="L128" s="137" t="b">
        <f>OR(K128=31)</f>
        <v>0</v>
      </c>
      <c r="M128" s="137" t="b">
        <f>OR(K128=21,K128=32)</f>
        <v>0</v>
      </c>
      <c r="N128" s="137" t="b">
        <f>OR(K128=22,K128=33)</f>
        <v>0</v>
      </c>
      <c r="O128" s="137" t="b">
        <f>OR(K128=11,K128=12)</f>
        <v>0</v>
      </c>
      <c r="P128" s="137" t="b">
        <f>OR(K128=23,K128=34)</f>
        <v>0</v>
      </c>
      <c r="Q128" s="137" t="b">
        <f>OR(K128=13,K128=14,K128=24)</f>
        <v>0</v>
      </c>
      <c r="R128" s="137" t="b">
        <f>OR(K128=1,K128=2,K128=3,K128=4)</f>
        <v>0</v>
      </c>
      <c r="S128" s="138">
        <f>IF(COUNTA(E128:F128)&lt;2,"",(IF(L128=TRUE,$L$3,IF(M128=TRUE,$M$3,IF(N128=TRUE,$N$3,IF(O128=TRUE,$O$3,IF(P128=TRUE,$P$3,IF(Q128=TRUE,$Q$3,IF(R128=TRUE,$R$3,0)))))))))</f>
        <v>0</v>
      </c>
      <c r="T128" s="139">
        <f>IF(COUNTA(E128:F128)&lt;2,"",(IF(L128=TRUE,6,IF(M128=TRUE,5,IF(N128=TRUE,4,IF(O128=TRUE,3,IF(P128=TRUE,2,IF(Q128=TRUE,1,IF(R128=TRUE,0,0)))))))))</f>
        <v>0</v>
      </c>
      <c r="U128" s="140">
        <f>T128*10+H128</f>
        <v>0</v>
      </c>
      <c r="V128" s="137" t="b">
        <f>OR(U128=61,U128=62,U128=63)</f>
        <v>0</v>
      </c>
      <c r="W128" s="137" t="b">
        <f>OR(U128=51,U128=52)</f>
        <v>0</v>
      </c>
      <c r="X128" s="137" t="b">
        <f>OR(U128=31,U128=41,U128=42,U128=53)</f>
        <v>0</v>
      </c>
      <c r="Y128" s="137" t="b">
        <f>OR(U128=21,U128=32)</f>
        <v>0</v>
      </c>
      <c r="Z128" s="137" t="b">
        <f>AND(V128=FALSE,W128=FALSE,X128=FALSE,Y128=FALSE)</f>
        <v>1</v>
      </c>
      <c r="AA128" s="141" t="str">
        <f>IF(COUNTA(E128:F128:H128)&lt;3,"",(IF(V128=TRUE,$V$3,IF(W128=TRUE,$W$3,IF(X128=TRUE,$X$3,IF(Y128=TRUE,$Y$3,"Non"))))))</f>
        <v>Non</v>
      </c>
      <c r="AB128" s="137" t="b">
        <f>OR(U128=61,U128=62,U128=51,U128=52)</f>
        <v>0</v>
      </c>
      <c r="AC128" s="137" t="b">
        <f>OR(U128=41,U128=42)</f>
        <v>0</v>
      </c>
      <c r="AD128" s="137" t="b">
        <f>OR(U128=31,U128=32,U128=63,U128=64,U128=53,U128=54,)</f>
        <v>0</v>
      </c>
      <c r="AE128" s="137" t="b">
        <f>OR(U128=21,U128=22,)</f>
        <v>0</v>
      </c>
      <c r="AF128" s="137" t="b">
        <f>OR(U128=11,U128=12,U128=13,U128=23,)</f>
        <v>0</v>
      </c>
      <c r="AG128" s="141" t="str">
        <f>IF(COUNTA(E128:F128:H128)&lt;3,"",(IF(AB128=TRUE,$AB$3,IF(AC128=TRUE,$AC$3,IF(AD128=TRUE,$AD$3,IF(AE128=TRUE,$AE$3,IF(AF128=TRUE,$AF$3,"Aucune")))))))</f>
        <v>Aucune</v>
      </c>
      <c r="AH128" s="180" t="b">
        <f t="shared" si="287"/>
        <v>0</v>
      </c>
      <c r="AI128" s="180" t="b">
        <f t="shared" si="288"/>
        <v>0</v>
      </c>
      <c r="AJ128" s="180" t="b">
        <f t="shared" si="289"/>
        <v>0</v>
      </c>
      <c r="AK128" s="180" t="b">
        <f t="shared" si="290"/>
        <v>0</v>
      </c>
      <c r="AL128" s="180" t="b">
        <f t="shared" si="291"/>
        <v>0</v>
      </c>
      <c r="AM128" s="180" t="b">
        <f t="shared" si="292"/>
        <v>0</v>
      </c>
      <c r="AN128" s="180" t="b">
        <f t="shared" si="293"/>
        <v>0</v>
      </c>
      <c r="AO128" s="180" t="b">
        <f t="shared" si="294"/>
        <v>0</v>
      </c>
      <c r="AP128" s="180" t="b">
        <f t="shared" si="295"/>
        <v>0</v>
      </c>
      <c r="AQ128" s="180" t="b">
        <f t="shared" si="296"/>
        <v>0</v>
      </c>
      <c r="AR128" s="180" t="b">
        <f t="shared" si="297"/>
        <v>0</v>
      </c>
      <c r="AS128" s="180" t="b">
        <f t="shared" si="298"/>
        <v>0</v>
      </c>
      <c r="AT128" s="180" t="b">
        <f t="shared" si="299"/>
        <v>0</v>
      </c>
      <c r="AU128" s="180" t="b">
        <f t="shared" si="300"/>
        <v>0</v>
      </c>
      <c r="AV128" s="180" t="b">
        <f t="shared" si="301"/>
        <v>0</v>
      </c>
      <c r="AW128" s="180" t="b">
        <f t="shared" si="302"/>
        <v>0</v>
      </c>
      <c r="AX128" s="179" t="str">
        <f>IF(COUNTA(E128:F128:H128)&lt;3,"",(IF(AH128=TRUE,AH$3,IF(AI128=TRUE,AI$3,IF(AJ128=TRUE,AJ$3,IF(AK128=TRUE,AK$3,IF(AL128=TRUE,AL$3,IF(AM128=TRUE,AM$3,IF(AN128=TRUE,AN$3,IF(AO128=TRUE,AO$3,IF(AP128=TRUE,AP$3,IF(AQ128=TRUE,AQ$3,IF(AR128=TRUE,AR$3,IF(AS128=TRUE,AS$3,IF(AT128=TRUE,AT$3,IF(AU128=TRUE,AU$3,IF(AV128=TRUE,AV$3,IF(AW128=TRUE,AW$3,"Aucune"))))))))))))))))))</f>
        <v>Aucune</v>
      </c>
      <c r="AY128" s="137" t="b">
        <f>OR(U128=61,U128=62,U128=63,U128=51,U128=52,U128=53)</f>
        <v>0</v>
      </c>
      <c r="AZ128" s="137" t="b">
        <f>OR(U128=41,U128=42,U128=43,U128=31,U128=32,U128=33)</f>
        <v>0</v>
      </c>
      <c r="BA128" s="137" t="b">
        <f>OR(U128=21,U128=22,U128=23,U128=11,U128=12,U128=13)</f>
        <v>0</v>
      </c>
      <c r="BB128" s="141" t="str">
        <f>IF(COUNTA(E128:F128:H128)&lt;3,"",(IF(AY128=TRUE,$AY$3,IF(AZ128=TRUE,$AZ$3,IF(BA128=TRUE,$BA$3,"Aucune action requise")))))</f>
        <v>Aucune action requise</v>
      </c>
      <c r="BC128" s="137" t="b">
        <f>OR(U128=61,U128=51,U128=41,U128=31,U128=21)</f>
        <v>0</v>
      </c>
      <c r="BD128" s="137" t="b">
        <f>OR(U128=62,U128=52,U128=42,U128=32,U128=22,U128=63,U128=53)</f>
        <v>0</v>
      </c>
      <c r="BE128" s="137" t="b">
        <f>OR(U128=43,U128=33,U128=23,U128=34,U128=24)</f>
        <v>0</v>
      </c>
      <c r="BF128" s="137" t="b">
        <f>OR(U128=64,U128=54,U128=44)</f>
        <v>0</v>
      </c>
      <c r="BG128" s="141" t="str">
        <f>IF(COUNTA(E128:F128:H128)&lt;3,"",(IF(BC128=TRUE,$BC$3,IF(BD128=TRUE,$BD$3,IF(BE128=TRUE,$BE$3,IF(BF128=TRUE,$BF$3,"Aucun"))))))</f>
        <v>Aucun</v>
      </c>
      <c r="BH128" s="318">
        <f>G128</f>
        <v>0</v>
      </c>
      <c r="BI128" s="318">
        <f>'ODD 13'!AX7</f>
        <v>0</v>
      </c>
      <c r="BJ128" s="309"/>
      <c r="BK128" s="309"/>
      <c r="BL128" s="327">
        <f>I128</f>
        <v>0</v>
      </c>
      <c r="BM128" s="327">
        <f>D128</f>
        <v>0</v>
      </c>
      <c r="BR128" s="58">
        <f>IF(K128=0,1,0)</f>
        <v>1</v>
      </c>
      <c r="BS128" s="58">
        <f t="shared" ref="BS128:BY132" si="444">IF(L128=TRUE,1,0)</f>
        <v>0</v>
      </c>
      <c r="BT128" s="58">
        <f t="shared" si="444"/>
        <v>0</v>
      </c>
      <c r="BU128" s="58">
        <f t="shared" si="444"/>
        <v>0</v>
      </c>
      <c r="BV128" s="58">
        <f t="shared" si="444"/>
        <v>0</v>
      </c>
      <c r="BW128" s="58">
        <f t="shared" si="444"/>
        <v>0</v>
      </c>
      <c r="BX128" s="58">
        <f t="shared" si="444"/>
        <v>0</v>
      </c>
      <c r="BY128" s="58">
        <f t="shared" si="444"/>
        <v>0</v>
      </c>
    </row>
    <row r="129" spans="1:77" s="57" customFormat="1" ht="114" customHeight="1" x14ac:dyDescent="0.35">
      <c r="A129" s="56"/>
      <c r="B129" s="378" t="s">
        <v>176</v>
      </c>
      <c r="C129" s="384" t="s">
        <v>425</v>
      </c>
      <c r="D129" s="189">
        <f>'ODD 13'!D8</f>
        <v>0</v>
      </c>
      <c r="E129" s="268">
        <f>'ODD 13'!E8</f>
        <v>0</v>
      </c>
      <c r="F129" s="283">
        <f>'ODD 13'!F8</f>
        <v>0</v>
      </c>
      <c r="G129" s="190">
        <f>'ODD 13'!G8</f>
        <v>0</v>
      </c>
      <c r="H129" s="304">
        <f>'ODD 13'!H8</f>
        <v>0</v>
      </c>
      <c r="I129" s="191">
        <f>'ODD 13'!I8</f>
        <v>0</v>
      </c>
      <c r="J129" s="157">
        <f>S129</f>
        <v>0</v>
      </c>
      <c r="K129" s="158">
        <f>E129*10+F129</f>
        <v>0</v>
      </c>
      <c r="L129" s="158" t="b">
        <f>OR(K129=31)</f>
        <v>0</v>
      </c>
      <c r="M129" s="158" t="b">
        <f>OR(K129=21,K129=32)</f>
        <v>0</v>
      </c>
      <c r="N129" s="158" t="b">
        <f>OR(K129=22,K129=33)</f>
        <v>0</v>
      </c>
      <c r="O129" s="158" t="b">
        <f>OR(K129=11,K129=12)</f>
        <v>0</v>
      </c>
      <c r="P129" s="158" t="b">
        <f>OR(K129=23,K129=34)</f>
        <v>0</v>
      </c>
      <c r="Q129" s="158" t="b">
        <f>OR(K129=13,K129=14,K129=24)</f>
        <v>0</v>
      </c>
      <c r="R129" s="158" t="b">
        <f>OR(K129=1,K129=2,K129=3,K129=4)</f>
        <v>0</v>
      </c>
      <c r="S129" s="159">
        <f>IF(COUNTA(E129:F129)&lt;2,"",(IF(L129=TRUE,$L$3,IF(M129=TRUE,$M$3,IF(N129=TRUE,$N$3,IF(O129=TRUE,$O$3,IF(P129=TRUE,$P$3,IF(Q129=TRUE,$Q$3,IF(R129=TRUE,$R$3,0)))))))))</f>
        <v>0</v>
      </c>
      <c r="T129" s="160">
        <f>IF(COUNTA(E129:F129)&lt;2,"",(IF(L129=TRUE,6,IF(M129=TRUE,5,IF(N129=TRUE,4,IF(O129=TRUE,3,IF(P129=TRUE,2,IF(Q129=TRUE,1,IF(R129=TRUE,0,0)))))))))</f>
        <v>0</v>
      </c>
      <c r="U129" s="161">
        <f>T129*10+H129</f>
        <v>0</v>
      </c>
      <c r="V129" s="158" t="b">
        <f>OR(U129=61,U129=62,U129=63)</f>
        <v>0</v>
      </c>
      <c r="W129" s="158" t="b">
        <f>OR(U129=51,U129=52)</f>
        <v>0</v>
      </c>
      <c r="X129" s="158" t="b">
        <f>OR(U129=31,U129=41,U129=42,U129=53)</f>
        <v>0</v>
      </c>
      <c r="Y129" s="158" t="b">
        <f>OR(U129=21,U129=32)</f>
        <v>0</v>
      </c>
      <c r="Z129" s="158" t="b">
        <f>AND(V129=FALSE,W129=FALSE,X129=FALSE,Y129=FALSE)</f>
        <v>1</v>
      </c>
      <c r="AA129" s="162" t="str">
        <f>IF(COUNTA(E129:F129:H129)&lt;3,"",(IF(V129=TRUE,$V$3,IF(W129=TRUE,$W$3,IF(X129=TRUE,$X$3,IF(Y129=TRUE,$Y$3,"Non"))))))</f>
        <v>Non</v>
      </c>
      <c r="AB129" s="158" t="b">
        <f>OR(U129=61,U129=62,U129=51,U129=52)</f>
        <v>0</v>
      </c>
      <c r="AC129" s="158" t="b">
        <f>OR(U129=41,U129=42)</f>
        <v>0</v>
      </c>
      <c r="AD129" s="158" t="b">
        <f>OR(U129=31,U129=32,U129=63,U129=64,U129=53,U129=54,)</f>
        <v>0</v>
      </c>
      <c r="AE129" s="158" t="b">
        <f>OR(U129=21,U129=22,)</f>
        <v>0</v>
      </c>
      <c r="AF129" s="158" t="b">
        <f>OR(U129=11,U129=12,U129=13,U129=23,)</f>
        <v>0</v>
      </c>
      <c r="AG129" s="162" t="str">
        <f>IF(COUNTA(E129:F129:H129)&lt;3,"",(IF(AB129=TRUE,$AB$3,IF(AC129=TRUE,$AC$3,IF(AD129=TRUE,$AD$3,IF(AE129=TRUE,$AE$3,IF(AF129=TRUE,$AF$3,"Aucune")))))))</f>
        <v>Aucune</v>
      </c>
      <c r="AH129" s="158" t="b">
        <f t="shared" si="287"/>
        <v>0</v>
      </c>
      <c r="AI129" s="158" t="b">
        <f t="shared" si="288"/>
        <v>0</v>
      </c>
      <c r="AJ129" s="158" t="b">
        <f t="shared" si="289"/>
        <v>0</v>
      </c>
      <c r="AK129" s="158" t="b">
        <f t="shared" si="290"/>
        <v>0</v>
      </c>
      <c r="AL129" s="158" t="b">
        <f t="shared" si="291"/>
        <v>0</v>
      </c>
      <c r="AM129" s="158" t="b">
        <f t="shared" si="292"/>
        <v>0</v>
      </c>
      <c r="AN129" s="158" t="b">
        <f t="shared" si="293"/>
        <v>0</v>
      </c>
      <c r="AO129" s="158" t="b">
        <f t="shared" si="294"/>
        <v>0</v>
      </c>
      <c r="AP129" s="158" t="b">
        <f t="shared" si="295"/>
        <v>0</v>
      </c>
      <c r="AQ129" s="158" t="b">
        <f t="shared" si="296"/>
        <v>0</v>
      </c>
      <c r="AR129" s="158" t="b">
        <f t="shared" si="297"/>
        <v>0</v>
      </c>
      <c r="AS129" s="158" t="b">
        <f t="shared" si="298"/>
        <v>0</v>
      </c>
      <c r="AT129" s="158" t="b">
        <f t="shared" si="299"/>
        <v>0</v>
      </c>
      <c r="AU129" s="158" t="b">
        <f t="shared" si="300"/>
        <v>0</v>
      </c>
      <c r="AV129" s="158" t="b">
        <f t="shared" si="301"/>
        <v>0</v>
      </c>
      <c r="AW129" s="158" t="b">
        <f t="shared" si="302"/>
        <v>0</v>
      </c>
      <c r="AX129" s="162" t="str">
        <f>IF(COUNTA(E129:F129:H129)&lt;3,"",(IF(AH129=TRUE,AH$3,IF(AI129=TRUE,AI$3,IF(AJ129=TRUE,AJ$3,IF(AK129=TRUE,AK$3,IF(AL129=TRUE,AL$3,IF(AM129=TRUE,AM$3,IF(AN129=TRUE,AN$3,IF(AO129=TRUE,AO$3,IF(AP129=TRUE,AP$3,IF(AQ129=TRUE,AQ$3,IF(AR129=TRUE,AR$3,IF(AS129=TRUE,AS$3,IF(AT129=TRUE,AT$3,IF(AU129=TRUE,AU$3,IF(AV129=TRUE,AV$3,IF(AW129=TRUE,AW$3,"Aucune"))))))))))))))))))</f>
        <v>Aucune</v>
      </c>
      <c r="AY129" s="158" t="b">
        <f>OR(U129=61,U129=62,U129=63,U129=51,U129=52,U129=53)</f>
        <v>0</v>
      </c>
      <c r="AZ129" s="158" t="b">
        <f>OR(U129=41,U129=42,U129=43,U129=31,U129=32,U129=33)</f>
        <v>0</v>
      </c>
      <c r="BA129" s="158" t="b">
        <f>OR(U129=21,U129=22,U129=23,U129=11,U129=12,U129=13)</f>
        <v>0</v>
      </c>
      <c r="BB129" s="162" t="str">
        <f>IF(COUNTA(E129:F129:H129)&lt;3,"",(IF(AY129=TRUE,$AY$3,IF(AZ129=TRUE,$AZ$3,IF(BA129=TRUE,$BA$3,"Aucune action requise")))))</f>
        <v>Aucune action requise</v>
      </c>
      <c r="BC129" s="158" t="b">
        <f>OR(U129=61,U129=51,U129=41,U129=31,U129=21)</f>
        <v>0</v>
      </c>
      <c r="BD129" s="158" t="b">
        <f>OR(U129=62,U129=52,U129=42,U129=32,U129=22,U129=63,U129=53)</f>
        <v>0</v>
      </c>
      <c r="BE129" s="158" t="b">
        <f>OR(U129=43,U129=33,U129=23,U129=34,U129=24)</f>
        <v>0</v>
      </c>
      <c r="BF129" s="158" t="b">
        <f>OR(U129=64,U129=54,U129=44)</f>
        <v>0</v>
      </c>
      <c r="BG129" s="162" t="str">
        <f>IF(COUNTA(E129:F129:H129)&lt;3,"",(IF(BC129=TRUE,$BC$3,IF(BD129=TRUE,$BD$3,IF(BE129=TRUE,$BE$3,IF(BF129=TRUE,$BF$3,"Aucun"))))))</f>
        <v>Aucun</v>
      </c>
      <c r="BH129" s="322">
        <f>G129</f>
        <v>0</v>
      </c>
      <c r="BI129" s="322">
        <f>'ODD 13'!AX8</f>
        <v>0</v>
      </c>
      <c r="BJ129" s="313"/>
      <c r="BK129" s="313"/>
      <c r="BL129" s="330">
        <f>I129</f>
        <v>0</v>
      </c>
      <c r="BM129" s="330">
        <f>D129</f>
        <v>0</v>
      </c>
      <c r="BR129" s="58">
        <f>IF(K129=0,1,0)</f>
        <v>1</v>
      </c>
      <c r="BS129" s="58">
        <f t="shared" si="444"/>
        <v>0</v>
      </c>
      <c r="BT129" s="58">
        <f t="shared" si="444"/>
        <v>0</v>
      </c>
      <c r="BU129" s="58">
        <f t="shared" si="444"/>
        <v>0</v>
      </c>
      <c r="BV129" s="58">
        <f t="shared" si="444"/>
        <v>0</v>
      </c>
      <c r="BW129" s="58">
        <f t="shared" si="444"/>
        <v>0</v>
      </c>
      <c r="BX129" s="58">
        <f t="shared" si="444"/>
        <v>0</v>
      </c>
      <c r="BY129" s="58">
        <f t="shared" si="444"/>
        <v>0</v>
      </c>
    </row>
    <row r="130" spans="1:77" s="57" customFormat="1" ht="114" customHeight="1" thickBot="1" x14ac:dyDescent="0.4">
      <c r="A130" s="56"/>
      <c r="B130" s="376" t="s">
        <v>177</v>
      </c>
      <c r="C130" s="382" t="s">
        <v>608</v>
      </c>
      <c r="D130" s="234">
        <f>'ODD 13'!D9</f>
        <v>0</v>
      </c>
      <c r="E130" s="271">
        <f>'ODD 13'!E9</f>
        <v>0</v>
      </c>
      <c r="F130" s="284">
        <f>'ODD 13'!F9</f>
        <v>0</v>
      </c>
      <c r="G130" s="235">
        <f>'ODD 13'!G9</f>
        <v>0</v>
      </c>
      <c r="H130" s="307">
        <f>'ODD 13'!H9</f>
        <v>0</v>
      </c>
      <c r="I130" s="236">
        <f>'ODD 13'!I9</f>
        <v>0</v>
      </c>
      <c r="J130" s="192">
        <f>S130</f>
        <v>0</v>
      </c>
      <c r="K130" s="215">
        <f>E130*10+F130</f>
        <v>0</v>
      </c>
      <c r="L130" s="215" t="b">
        <f>OR(K130=31)</f>
        <v>0</v>
      </c>
      <c r="M130" s="215" t="b">
        <f>OR(K130=21,K130=32)</f>
        <v>0</v>
      </c>
      <c r="N130" s="215" t="b">
        <f>OR(K130=22,K130=33)</f>
        <v>0</v>
      </c>
      <c r="O130" s="215" t="b">
        <f>OR(K130=11,K130=12)</f>
        <v>0</v>
      </c>
      <c r="P130" s="215" t="b">
        <f>OR(K130=23,K130=34)</f>
        <v>0</v>
      </c>
      <c r="Q130" s="215" t="b">
        <f>OR(K130=13,K130=14,K130=24)</f>
        <v>0</v>
      </c>
      <c r="R130" s="215" t="b">
        <f>OR(K130=1,K130=2,K130=3,K130=4)</f>
        <v>0</v>
      </c>
      <c r="S130" s="216">
        <f>IF(COUNTA(E130:F130)&lt;2,"",(IF(L130=TRUE,$L$3,IF(M130=TRUE,$M$3,IF(N130=TRUE,$N$3,IF(O130=TRUE,$O$3,IF(P130=TRUE,$P$3,IF(Q130=TRUE,$Q$3,IF(R130=TRUE,$R$3,0)))))))))</f>
        <v>0</v>
      </c>
      <c r="T130" s="217">
        <f>IF(COUNTA(E130:F130)&lt;2,"",(IF(L130=TRUE,6,IF(M130=TRUE,5,IF(N130=TRUE,4,IF(O130=TRUE,3,IF(P130=TRUE,2,IF(Q130=TRUE,1,IF(R130=TRUE,0,0)))))))))</f>
        <v>0</v>
      </c>
      <c r="U130" s="218">
        <f>T130*10+H130</f>
        <v>0</v>
      </c>
      <c r="V130" s="215" t="b">
        <f>OR(U130=61,U130=62,U130=63)</f>
        <v>0</v>
      </c>
      <c r="W130" s="215" t="b">
        <f>OR(U130=51,U130=52)</f>
        <v>0</v>
      </c>
      <c r="X130" s="215" t="b">
        <f>OR(U130=31,U130=41,U130=42,U130=53)</f>
        <v>0</v>
      </c>
      <c r="Y130" s="215" t="b">
        <f>OR(U130=21,U130=32)</f>
        <v>0</v>
      </c>
      <c r="Z130" s="215" t="b">
        <f>AND(V130=FALSE,W130=FALSE,X130=FALSE,Y130=FALSE)</f>
        <v>1</v>
      </c>
      <c r="AA130" s="219" t="str">
        <f>IF(COUNTA(E130:F130:H130)&lt;3,"",(IF(V130=TRUE,$V$3,IF(W130=TRUE,$W$3,IF(X130=TRUE,$X$3,IF(Y130=TRUE,$Y$3,"Non"))))))</f>
        <v>Non</v>
      </c>
      <c r="AB130" s="215" t="b">
        <f>OR(U130=61,U130=62,U130=51,U130=52)</f>
        <v>0</v>
      </c>
      <c r="AC130" s="215" t="b">
        <f>OR(U130=41,U130=42)</f>
        <v>0</v>
      </c>
      <c r="AD130" s="215" t="b">
        <f>OR(U130=31,U130=32,U130=63,U130=64,U130=53,U130=54,)</f>
        <v>0</v>
      </c>
      <c r="AE130" s="215" t="b">
        <f>OR(U130=21,U130=22,)</f>
        <v>0</v>
      </c>
      <c r="AF130" s="215" t="b">
        <f>OR(U130=11,U130=12,U130=13,U130=23,)</f>
        <v>0</v>
      </c>
      <c r="AG130" s="219" t="str">
        <f>IF(COUNTA(E130:F130:H130)&lt;3,"",(IF(AB130=TRUE,$AB$3,IF(AC130=TRUE,$AC$3,IF(AD130=TRUE,$AD$3,IF(AE130=TRUE,$AE$3,IF(AF130=TRUE,$AF$3,"Aucune")))))))</f>
        <v>Aucune</v>
      </c>
      <c r="AH130" s="237" t="b">
        <f t="shared" si="287"/>
        <v>0</v>
      </c>
      <c r="AI130" s="237" t="b">
        <f t="shared" si="288"/>
        <v>0</v>
      </c>
      <c r="AJ130" s="237" t="b">
        <f t="shared" si="289"/>
        <v>0</v>
      </c>
      <c r="AK130" s="237" t="b">
        <f t="shared" si="290"/>
        <v>0</v>
      </c>
      <c r="AL130" s="237" t="b">
        <f t="shared" si="291"/>
        <v>0</v>
      </c>
      <c r="AM130" s="237" t="b">
        <f t="shared" si="292"/>
        <v>0</v>
      </c>
      <c r="AN130" s="237" t="b">
        <f t="shared" si="293"/>
        <v>0</v>
      </c>
      <c r="AO130" s="237" t="b">
        <f t="shared" si="294"/>
        <v>0</v>
      </c>
      <c r="AP130" s="237" t="b">
        <f t="shared" si="295"/>
        <v>0</v>
      </c>
      <c r="AQ130" s="237" t="b">
        <f t="shared" si="296"/>
        <v>0</v>
      </c>
      <c r="AR130" s="237" t="b">
        <f t="shared" si="297"/>
        <v>0</v>
      </c>
      <c r="AS130" s="237" t="b">
        <f t="shared" si="298"/>
        <v>0</v>
      </c>
      <c r="AT130" s="237" t="b">
        <f t="shared" si="299"/>
        <v>0</v>
      </c>
      <c r="AU130" s="237" t="b">
        <f t="shared" si="300"/>
        <v>0</v>
      </c>
      <c r="AV130" s="237" t="b">
        <f t="shared" si="301"/>
        <v>0</v>
      </c>
      <c r="AW130" s="237" t="b">
        <f t="shared" si="302"/>
        <v>0</v>
      </c>
      <c r="AX130" s="238" t="str">
        <f>IF(COUNTA(E130:F130:H130)&lt;3,"",(IF(AH130=TRUE,AH$3,IF(AI130=TRUE,AI$3,IF(AJ130=TRUE,AJ$3,IF(AK130=TRUE,AK$3,IF(AL130=TRUE,AL$3,IF(AM130=TRUE,AM$3,IF(AN130=TRUE,AN$3,IF(AO130=TRUE,AO$3,IF(AP130=TRUE,AP$3,IF(AQ130=TRUE,AQ$3,IF(AR130=TRUE,AR$3,IF(AS130=TRUE,AS$3,IF(AT130=TRUE,AT$3,IF(AU130=TRUE,AU$3,IF(AV130=TRUE,AV$3,IF(AW130=TRUE,AW$3,"Aucune"))))))))))))))))))</f>
        <v>Aucune</v>
      </c>
      <c r="AY130" s="215" t="b">
        <f>OR(U130=61,U130=62,U130=63,U130=51,U130=52,U130=53)</f>
        <v>0</v>
      </c>
      <c r="AZ130" s="215" t="b">
        <f>OR(U130=41,U130=42,U130=43,U130=31,U130=32,U130=33)</f>
        <v>0</v>
      </c>
      <c r="BA130" s="215" t="b">
        <f>OR(U130=21,U130=22,U130=23,U130=11,U130=12,U130=13)</f>
        <v>0</v>
      </c>
      <c r="BB130" s="219" t="str">
        <f>IF(COUNTA(E130:F130:H130)&lt;3,"",(IF(AY130=TRUE,$AY$3,IF(AZ130=TRUE,$AZ$3,IF(BA130=TRUE,$BA$3,"Aucune action requise")))))</f>
        <v>Aucune action requise</v>
      </c>
      <c r="BC130" s="215" t="b">
        <f>OR(U130=61,U130=51,U130=41,U130=31,U130=21)</f>
        <v>0</v>
      </c>
      <c r="BD130" s="215" t="b">
        <f>OR(U130=62,U130=52,U130=42,U130=32,U130=22,U130=63,U130=53)</f>
        <v>0</v>
      </c>
      <c r="BE130" s="215" t="b">
        <f>OR(U130=43,U130=33,U130=23,U130=34,U130=24)</f>
        <v>0</v>
      </c>
      <c r="BF130" s="215" t="b">
        <f>OR(U130=64,U130=54,U130=44)</f>
        <v>0</v>
      </c>
      <c r="BG130" s="219" t="str">
        <f>IF(COUNTA(E130:F130:H130)&lt;3,"",(IF(BC130=TRUE,$BC$3,IF(BD130=TRUE,$BD$3,IF(BE130=TRUE,$BE$3,IF(BF130=TRUE,$BF$3,"Aucun"))))))</f>
        <v>Aucun</v>
      </c>
      <c r="BH130" s="325">
        <f>G130</f>
        <v>0</v>
      </c>
      <c r="BI130" s="325">
        <f>'ODD 13'!AX9</f>
        <v>0</v>
      </c>
      <c r="BJ130" s="316"/>
      <c r="BK130" s="316"/>
      <c r="BL130" s="328">
        <f>I130</f>
        <v>0</v>
      </c>
      <c r="BM130" s="328">
        <f>D130</f>
        <v>0</v>
      </c>
      <c r="BR130" s="58">
        <f>IF(K130=0,1,0)</f>
        <v>1</v>
      </c>
      <c r="BS130" s="58">
        <f t="shared" si="444"/>
        <v>0</v>
      </c>
      <c r="BT130" s="58">
        <f t="shared" si="444"/>
        <v>0</v>
      </c>
      <c r="BU130" s="58">
        <f t="shared" si="444"/>
        <v>0</v>
      </c>
      <c r="BV130" s="58">
        <f t="shared" si="444"/>
        <v>0</v>
      </c>
      <c r="BW130" s="58">
        <f t="shared" si="444"/>
        <v>0</v>
      </c>
      <c r="BX130" s="58">
        <f t="shared" si="444"/>
        <v>0</v>
      </c>
      <c r="BY130" s="58">
        <f t="shared" si="444"/>
        <v>0</v>
      </c>
    </row>
    <row r="131" spans="1:77" s="57" customFormat="1" ht="136.5" customHeight="1" x14ac:dyDescent="0.35">
      <c r="A131" s="56"/>
      <c r="B131" s="377" t="s">
        <v>178</v>
      </c>
      <c r="C131" s="395" t="s">
        <v>609</v>
      </c>
      <c r="D131" s="239">
        <f>'ODD 13'!D10</f>
        <v>0</v>
      </c>
      <c r="E131" s="267">
        <f>'ODD 13'!E10</f>
        <v>0</v>
      </c>
      <c r="F131" s="285">
        <f>'ODD 13'!F10</f>
        <v>0</v>
      </c>
      <c r="G131" s="240">
        <f>'ODD 13'!G10</f>
        <v>0</v>
      </c>
      <c r="H131" s="303">
        <f>'ODD 13'!H10</f>
        <v>0</v>
      </c>
      <c r="I131" s="241">
        <f>'ODD 13'!I10</f>
        <v>0</v>
      </c>
      <c r="J131" s="200">
        <f>S131</f>
        <v>0</v>
      </c>
      <c r="K131" s="201">
        <f>E131*10+F131</f>
        <v>0</v>
      </c>
      <c r="L131" s="201" t="b">
        <f>OR(K131=31)</f>
        <v>0</v>
      </c>
      <c r="M131" s="201" t="b">
        <f>OR(K131=21,K131=32)</f>
        <v>0</v>
      </c>
      <c r="N131" s="201" t="b">
        <f>OR(K131=22,K131=33)</f>
        <v>0</v>
      </c>
      <c r="O131" s="201" t="b">
        <f>OR(K131=11,K131=12)</f>
        <v>0</v>
      </c>
      <c r="P131" s="201" t="b">
        <f>OR(K131=23,K131=34)</f>
        <v>0</v>
      </c>
      <c r="Q131" s="201" t="b">
        <f>OR(K131=13,K131=14,K131=24)</f>
        <v>0</v>
      </c>
      <c r="R131" s="201" t="b">
        <f>OR(K131=1,K131=2,K131=3,K131=4)</f>
        <v>0</v>
      </c>
      <c r="S131" s="202">
        <f>IF(COUNTA(E131:F131)&lt;2,"",(IF(L131=TRUE,$L$3,IF(M131=TRUE,$M$3,IF(N131=TRUE,$N$3,IF(O131=TRUE,$O$3,IF(P131=TRUE,$P$3,IF(Q131=TRUE,$Q$3,IF(R131=TRUE,$R$3,0)))))))))</f>
        <v>0</v>
      </c>
      <c r="T131" s="203">
        <f>IF(COUNTA(E131:F131)&lt;2,"",(IF(L131=TRUE,6,IF(M131=TRUE,5,IF(N131=TRUE,4,IF(O131=TRUE,3,IF(P131=TRUE,2,IF(Q131=TRUE,1,IF(R131=TRUE,0,0)))))))))</f>
        <v>0</v>
      </c>
      <c r="U131" s="204">
        <f>T131*10+H131</f>
        <v>0</v>
      </c>
      <c r="V131" s="201" t="b">
        <f>OR(U131=61,U131=62,U131=63)</f>
        <v>0</v>
      </c>
      <c r="W131" s="201" t="b">
        <f>OR(U131=51,U131=52)</f>
        <v>0</v>
      </c>
      <c r="X131" s="201" t="b">
        <f>OR(U131=31,U131=41,U131=42,U131=53)</f>
        <v>0</v>
      </c>
      <c r="Y131" s="201" t="b">
        <f>OR(U131=21,U131=32)</f>
        <v>0</v>
      </c>
      <c r="Z131" s="201" t="b">
        <f>AND(V131=FALSE,W131=FALSE,X131=FALSE,Y131=FALSE)</f>
        <v>1</v>
      </c>
      <c r="AA131" s="205" t="str">
        <f>IF(COUNTA(E131:F131:H131)&lt;3,"",(IF(V131=TRUE,$V$3,IF(W131=TRUE,$W$3,IF(X131=TRUE,$X$3,IF(Y131=TRUE,$Y$3,"Non"))))))</f>
        <v>Non</v>
      </c>
      <c r="AB131" s="201" t="b">
        <f>OR(U131=61,U131=62,U131=51,U131=52)</f>
        <v>0</v>
      </c>
      <c r="AC131" s="201" t="b">
        <f>OR(U131=41,U131=42)</f>
        <v>0</v>
      </c>
      <c r="AD131" s="201" t="b">
        <f>OR(U131=31,U131=32,U131=63,U131=64,U131=53,U131=54,)</f>
        <v>0</v>
      </c>
      <c r="AE131" s="201" t="b">
        <f>OR(U131=21,U131=22,)</f>
        <v>0</v>
      </c>
      <c r="AF131" s="201" t="b">
        <f>OR(U131=11,U131=12,U131=13,U131=23,)</f>
        <v>0</v>
      </c>
      <c r="AG131" s="205" t="str">
        <f>IF(COUNTA(E131:F131:H131)&lt;3,"",(IF(AB131=TRUE,$AB$3,IF(AC131=TRUE,$AC$3,IF(AD131=TRUE,$AD$3,IF(AE131=TRUE,$AE$3,IF(AF131=TRUE,$AF$3,"Aucune")))))))</f>
        <v>Aucune</v>
      </c>
      <c r="AH131" s="201" t="b">
        <f t="shared" si="287"/>
        <v>0</v>
      </c>
      <c r="AI131" s="201" t="b">
        <f t="shared" si="288"/>
        <v>0</v>
      </c>
      <c r="AJ131" s="201" t="b">
        <f t="shared" si="289"/>
        <v>0</v>
      </c>
      <c r="AK131" s="201" t="b">
        <f t="shared" si="290"/>
        <v>0</v>
      </c>
      <c r="AL131" s="201" t="b">
        <f t="shared" si="291"/>
        <v>0</v>
      </c>
      <c r="AM131" s="201" t="b">
        <f t="shared" si="292"/>
        <v>0</v>
      </c>
      <c r="AN131" s="201" t="b">
        <f t="shared" si="293"/>
        <v>0</v>
      </c>
      <c r="AO131" s="201" t="b">
        <f t="shared" si="294"/>
        <v>0</v>
      </c>
      <c r="AP131" s="201" t="b">
        <f t="shared" si="295"/>
        <v>0</v>
      </c>
      <c r="AQ131" s="201" t="b">
        <f t="shared" si="296"/>
        <v>0</v>
      </c>
      <c r="AR131" s="201" t="b">
        <f t="shared" si="297"/>
        <v>0</v>
      </c>
      <c r="AS131" s="201" t="b">
        <f t="shared" si="298"/>
        <v>0</v>
      </c>
      <c r="AT131" s="201" t="b">
        <f t="shared" si="299"/>
        <v>0</v>
      </c>
      <c r="AU131" s="201" t="b">
        <f t="shared" si="300"/>
        <v>0</v>
      </c>
      <c r="AV131" s="201" t="b">
        <f t="shared" si="301"/>
        <v>0</v>
      </c>
      <c r="AW131" s="201" t="b">
        <f t="shared" si="302"/>
        <v>0</v>
      </c>
      <c r="AX131" s="205" t="str">
        <f>IF(COUNTA(E131:F131:H131)&lt;3,"",(IF(AH131=TRUE,AH$3,IF(AI131=TRUE,AI$3,IF(AJ131=TRUE,AJ$3,IF(AK131=TRUE,AK$3,IF(AL131=TRUE,AL$3,IF(AM131=TRUE,AM$3,IF(AN131=TRUE,AN$3,IF(AO131=TRUE,AO$3,IF(AP131=TRUE,AP$3,IF(AQ131=TRUE,AQ$3,IF(AR131=TRUE,AR$3,IF(AS131=TRUE,AS$3,IF(AT131=TRUE,AT$3,IF(AU131=TRUE,AU$3,IF(AV131=TRUE,AV$3,IF(AW131=TRUE,AW$3,"Aucune"))))))))))))))))))</f>
        <v>Aucune</v>
      </c>
      <c r="AY131" s="201" t="b">
        <f>OR(U131=61,U131=62,U131=63,U131=51,U131=52,U131=53)</f>
        <v>0</v>
      </c>
      <c r="AZ131" s="201" t="b">
        <f>OR(U131=41,U131=42,U131=43,U131=31,U131=32,U131=33)</f>
        <v>0</v>
      </c>
      <c r="BA131" s="201" t="b">
        <f>OR(U131=21,U131=22,U131=23,U131=11,U131=12,U131=13)</f>
        <v>0</v>
      </c>
      <c r="BB131" s="205" t="str">
        <f>IF(COUNTA(E131:F131:H131)&lt;3,"",(IF(AY131=TRUE,$AY$3,IF(AZ131=TRUE,$AZ$3,IF(BA131=TRUE,$BA$3,"Aucune action requise")))))</f>
        <v>Aucune action requise</v>
      </c>
      <c r="BC131" s="201" t="b">
        <f>OR(U131=61,U131=51,U131=41,U131=31,U131=21)</f>
        <v>0</v>
      </c>
      <c r="BD131" s="201" t="b">
        <f>OR(U131=62,U131=52,U131=42,U131=32,U131=22,U131=63,U131=53)</f>
        <v>0</v>
      </c>
      <c r="BE131" s="201" t="b">
        <f>OR(U131=43,U131=33,U131=23,U131=34,U131=24)</f>
        <v>0</v>
      </c>
      <c r="BF131" s="201" t="b">
        <f>OR(U131=64,U131=54,U131=44)</f>
        <v>0</v>
      </c>
      <c r="BG131" s="205" t="str">
        <f>IF(COUNTA(E131:F131:H131)&lt;3,"",(IF(BC131=TRUE,$BC$3,IF(BD131=TRUE,$BD$3,IF(BE131=TRUE,$BE$3,IF(BF131=TRUE,$BF$3,"Aucun"))))))</f>
        <v>Aucun</v>
      </c>
      <c r="BH131" s="321">
        <f>G131</f>
        <v>0</v>
      </c>
      <c r="BI131" s="321">
        <f>'ODD 13'!AX10</f>
        <v>0</v>
      </c>
      <c r="BJ131" s="312"/>
      <c r="BK131" s="312"/>
      <c r="BL131" s="329">
        <f>I131</f>
        <v>0</v>
      </c>
      <c r="BM131" s="329">
        <f>D131</f>
        <v>0</v>
      </c>
      <c r="BR131" s="58">
        <f>IF(K131=0,1,0)</f>
        <v>1</v>
      </c>
      <c r="BS131" s="58">
        <f t="shared" si="444"/>
        <v>0</v>
      </c>
      <c r="BT131" s="58">
        <f t="shared" si="444"/>
        <v>0</v>
      </c>
      <c r="BU131" s="58">
        <f t="shared" si="444"/>
        <v>0</v>
      </c>
      <c r="BV131" s="58">
        <f t="shared" si="444"/>
        <v>0</v>
      </c>
      <c r="BW131" s="58">
        <f t="shared" si="444"/>
        <v>0</v>
      </c>
      <c r="BX131" s="58">
        <f t="shared" si="444"/>
        <v>0</v>
      </c>
      <c r="BY131" s="58">
        <f t="shared" si="444"/>
        <v>0</v>
      </c>
    </row>
    <row r="132" spans="1:77" s="57" customFormat="1" ht="114" customHeight="1" x14ac:dyDescent="0.35">
      <c r="A132" s="56"/>
      <c r="B132" s="374" t="s">
        <v>179</v>
      </c>
      <c r="C132" s="380" t="s">
        <v>610</v>
      </c>
      <c r="D132" s="176">
        <f>'ODD 13'!D11</f>
        <v>0</v>
      </c>
      <c r="E132" s="264">
        <f>'ODD 13'!E11</f>
        <v>0</v>
      </c>
      <c r="F132" s="282">
        <f>'ODD 13'!F11</f>
        <v>0</v>
      </c>
      <c r="G132" s="177">
        <f>'ODD 13'!G11</f>
        <v>0</v>
      </c>
      <c r="H132" s="300">
        <f>'ODD 13'!H11</f>
        <v>0</v>
      </c>
      <c r="I132" s="178">
        <f>'ODD 13'!I11</f>
        <v>0</v>
      </c>
      <c r="J132" s="136">
        <f>S132</f>
        <v>0</v>
      </c>
      <c r="K132" s="137">
        <f>E132*10+F132</f>
        <v>0</v>
      </c>
      <c r="L132" s="137" t="b">
        <f>OR(K132=31)</f>
        <v>0</v>
      </c>
      <c r="M132" s="137" t="b">
        <f>OR(K132=21,K132=32)</f>
        <v>0</v>
      </c>
      <c r="N132" s="137" t="b">
        <f>OR(K132=22,K132=33)</f>
        <v>0</v>
      </c>
      <c r="O132" s="137" t="b">
        <f>OR(K132=11,K132=12)</f>
        <v>0</v>
      </c>
      <c r="P132" s="137" t="b">
        <f>OR(K132=23,K132=34)</f>
        <v>0</v>
      </c>
      <c r="Q132" s="137" t="b">
        <f>OR(K132=13,K132=14,K132=24)</f>
        <v>0</v>
      </c>
      <c r="R132" s="137" t="b">
        <f>OR(K132=1,K132=2,K132=3,K132=4)</f>
        <v>0</v>
      </c>
      <c r="S132" s="138">
        <f>IF(COUNTA(E132:F132)&lt;2,"",(IF(L132=TRUE,$L$3,IF(M132=TRUE,$M$3,IF(N132=TRUE,$N$3,IF(O132=TRUE,$O$3,IF(P132=TRUE,$P$3,IF(Q132=TRUE,$Q$3,IF(R132=TRUE,$R$3,0)))))))))</f>
        <v>0</v>
      </c>
      <c r="T132" s="139">
        <f>IF(COUNTA(E132:F132)&lt;2,"",(IF(L132=TRUE,6,IF(M132=TRUE,5,IF(N132=TRUE,4,IF(O132=TRUE,3,IF(P132=TRUE,2,IF(Q132=TRUE,1,IF(R132=TRUE,0,0)))))))))</f>
        <v>0</v>
      </c>
      <c r="U132" s="140">
        <f>T132*10+H132</f>
        <v>0</v>
      </c>
      <c r="V132" s="137" t="b">
        <f>OR(U132=61,U132=62,U132=63)</f>
        <v>0</v>
      </c>
      <c r="W132" s="137" t="b">
        <f>OR(U132=51,U132=52)</f>
        <v>0</v>
      </c>
      <c r="X132" s="137" t="b">
        <f>OR(U132=31,U132=41,U132=42,U132=53)</f>
        <v>0</v>
      </c>
      <c r="Y132" s="137" t="b">
        <f>OR(U132=21,U132=32)</f>
        <v>0</v>
      </c>
      <c r="Z132" s="137" t="b">
        <f>AND(V132=FALSE,W132=FALSE,X132=FALSE,Y132=FALSE)</f>
        <v>1</v>
      </c>
      <c r="AA132" s="141" t="str">
        <f>IF(COUNTA(E132:F132:H132)&lt;3,"",(IF(V132=TRUE,$V$3,IF(W132=TRUE,$W$3,IF(X132=TRUE,$X$3,IF(Y132=TRUE,$Y$3,"Non"))))))</f>
        <v>Non</v>
      </c>
      <c r="AB132" s="137" t="b">
        <f>OR(U132=61,U132=62,U132=51,U132=52)</f>
        <v>0</v>
      </c>
      <c r="AC132" s="137" t="b">
        <f>OR(U132=41,U132=42)</f>
        <v>0</v>
      </c>
      <c r="AD132" s="137" t="b">
        <f>OR(U132=31,U132=32,U132=63,U132=64,U132=53,U132=54,)</f>
        <v>0</v>
      </c>
      <c r="AE132" s="137" t="b">
        <f>OR(U132=21,U132=22,)</f>
        <v>0</v>
      </c>
      <c r="AF132" s="137" t="b">
        <f>OR(U132=11,U132=12,U132=13,U132=23,)</f>
        <v>0</v>
      </c>
      <c r="AG132" s="141" t="str">
        <f>IF(COUNTA(E132:F132:H132)&lt;3,"",(IF(AB132=TRUE,$AB$3,IF(AC132=TRUE,$AC$3,IF(AD132=TRUE,$AD$3,IF(AE132=TRUE,$AE$3,IF(AF132=TRUE,$AF$3,"Aucune")))))))</f>
        <v>Aucune</v>
      </c>
      <c r="AH132" s="180" t="b">
        <f t="shared" si="287"/>
        <v>0</v>
      </c>
      <c r="AI132" s="180" t="b">
        <f t="shared" si="288"/>
        <v>0</v>
      </c>
      <c r="AJ132" s="180" t="b">
        <f t="shared" si="289"/>
        <v>0</v>
      </c>
      <c r="AK132" s="180" t="b">
        <f t="shared" si="290"/>
        <v>0</v>
      </c>
      <c r="AL132" s="180" t="b">
        <f t="shared" si="291"/>
        <v>0</v>
      </c>
      <c r="AM132" s="180" t="b">
        <f t="shared" si="292"/>
        <v>0</v>
      </c>
      <c r="AN132" s="180" t="b">
        <f t="shared" si="293"/>
        <v>0</v>
      </c>
      <c r="AO132" s="180" t="b">
        <f t="shared" si="294"/>
        <v>0</v>
      </c>
      <c r="AP132" s="180" t="b">
        <f t="shared" si="295"/>
        <v>0</v>
      </c>
      <c r="AQ132" s="180" t="b">
        <f t="shared" si="296"/>
        <v>0</v>
      </c>
      <c r="AR132" s="180" t="b">
        <f t="shared" si="297"/>
        <v>0</v>
      </c>
      <c r="AS132" s="180" t="b">
        <f t="shared" si="298"/>
        <v>0</v>
      </c>
      <c r="AT132" s="180" t="b">
        <f t="shared" si="299"/>
        <v>0</v>
      </c>
      <c r="AU132" s="180" t="b">
        <f t="shared" si="300"/>
        <v>0</v>
      </c>
      <c r="AV132" s="180" t="b">
        <f t="shared" si="301"/>
        <v>0</v>
      </c>
      <c r="AW132" s="180" t="b">
        <f t="shared" si="302"/>
        <v>0</v>
      </c>
      <c r="AX132" s="179" t="str">
        <f>IF(COUNTA(E132:F132:H132)&lt;3,"",(IF(AH132=TRUE,AH$3,IF(AI132=TRUE,AI$3,IF(AJ132=TRUE,AJ$3,IF(AK132=TRUE,AK$3,IF(AL132=TRUE,AL$3,IF(AM132=TRUE,AM$3,IF(AN132=TRUE,AN$3,IF(AO132=TRUE,AO$3,IF(AP132=TRUE,AP$3,IF(AQ132=TRUE,AQ$3,IF(AR132=TRUE,AR$3,IF(AS132=TRUE,AS$3,IF(AT132=TRUE,AT$3,IF(AU132=TRUE,AU$3,IF(AV132=TRUE,AV$3,IF(AW132=TRUE,AW$3,"Aucune"))))))))))))))))))</f>
        <v>Aucune</v>
      </c>
      <c r="AY132" s="137" t="b">
        <f>OR(U132=61,U132=62,U132=63,U132=51,U132=52,U132=53)</f>
        <v>0</v>
      </c>
      <c r="AZ132" s="137" t="b">
        <f>OR(U132=41,U132=42,U132=43,U132=31,U132=32,U132=33)</f>
        <v>0</v>
      </c>
      <c r="BA132" s="137" t="b">
        <f>OR(U132=21,U132=22,U132=23,U132=11,U132=12,U132=13)</f>
        <v>0</v>
      </c>
      <c r="BB132" s="141" t="str">
        <f>IF(COUNTA(E132:F132:H132)&lt;3,"",(IF(AY132=TRUE,$AY$3,IF(AZ132=TRUE,$AZ$3,IF(BA132=TRUE,$BA$3,"Aucune action requise")))))</f>
        <v>Aucune action requise</v>
      </c>
      <c r="BC132" s="137" t="b">
        <f>OR(U132=61,U132=51,U132=41,U132=31,U132=21)</f>
        <v>0</v>
      </c>
      <c r="BD132" s="137" t="b">
        <f>OR(U132=62,U132=52,U132=42,U132=32,U132=22,U132=63,U132=53)</f>
        <v>0</v>
      </c>
      <c r="BE132" s="137" t="b">
        <f>OR(U132=43,U132=33,U132=23,U132=34,U132=24)</f>
        <v>0</v>
      </c>
      <c r="BF132" s="137" t="b">
        <f>OR(U132=64,U132=54,U132=44)</f>
        <v>0</v>
      </c>
      <c r="BG132" s="141" t="str">
        <f>IF(COUNTA(E132:F132:H132)&lt;3,"",(IF(BC132=TRUE,$BC$3,IF(BD132=TRUE,$BD$3,IF(BE132=TRUE,$BE$3,IF(BF132=TRUE,$BF$3,"Aucun"))))))</f>
        <v>Aucun</v>
      </c>
      <c r="BH132" s="318">
        <f>G132</f>
        <v>0</v>
      </c>
      <c r="BI132" s="318">
        <f>'ODD 13'!AX11</f>
        <v>0</v>
      </c>
      <c r="BJ132" s="309"/>
      <c r="BK132" s="309"/>
      <c r="BL132" s="327">
        <f>I132</f>
        <v>0</v>
      </c>
      <c r="BM132" s="327">
        <f>D132</f>
        <v>0</v>
      </c>
      <c r="BR132" s="58">
        <f>IF(K132=0,1,0)</f>
        <v>1</v>
      </c>
      <c r="BS132" s="58">
        <f t="shared" si="444"/>
        <v>0</v>
      </c>
      <c r="BT132" s="58">
        <f t="shared" si="444"/>
        <v>0</v>
      </c>
      <c r="BU132" s="58">
        <f t="shared" si="444"/>
        <v>0</v>
      </c>
      <c r="BV132" s="58">
        <f t="shared" si="444"/>
        <v>0</v>
      </c>
      <c r="BW132" s="58">
        <f t="shared" si="444"/>
        <v>0</v>
      </c>
      <c r="BX132" s="58">
        <f t="shared" si="444"/>
        <v>0</v>
      </c>
      <c r="BY132" s="58">
        <f t="shared" si="444"/>
        <v>0</v>
      </c>
    </row>
    <row r="133" spans="1:77" s="54" customFormat="1" ht="30.75" customHeight="1" x14ac:dyDescent="0.4">
      <c r="A133" s="53"/>
      <c r="B133" s="449" t="str">
        <f>'ODD 14'!B2:C2</f>
        <v xml:space="preserve">ODD 14  -   Conserver et exploiter de manière durable les océans, les mers et les ressources marines aux fins de développement durable </v>
      </c>
      <c r="C133" s="449"/>
      <c r="D133" s="449"/>
      <c r="E133" s="449"/>
      <c r="F133" s="449"/>
      <c r="G133" s="449"/>
      <c r="H133" s="449"/>
      <c r="I133" s="449"/>
      <c r="J133" s="449"/>
      <c r="K133" s="449"/>
      <c r="L133" s="449"/>
      <c r="M133" s="449"/>
      <c r="N133" s="449"/>
      <c r="O133" s="449"/>
      <c r="P133" s="449"/>
      <c r="Q133" s="449"/>
      <c r="R133" s="449"/>
      <c r="S133" s="449"/>
      <c r="T133" s="449"/>
      <c r="U133" s="449"/>
      <c r="V133" s="449"/>
      <c r="W133" s="449"/>
      <c r="X133" s="449"/>
      <c r="Y133" s="449"/>
      <c r="Z133" s="449"/>
      <c r="AA133" s="449"/>
      <c r="AB133" s="449"/>
      <c r="AC133" s="449"/>
      <c r="AD133" s="449"/>
      <c r="AE133" s="449"/>
      <c r="AF133" s="449"/>
      <c r="AG133" s="449"/>
      <c r="AH133" s="449"/>
      <c r="AI133" s="449"/>
      <c r="AJ133" s="449"/>
      <c r="AK133" s="449"/>
      <c r="AL133" s="449"/>
      <c r="AM133" s="449"/>
      <c r="AN133" s="449"/>
      <c r="AO133" s="449"/>
      <c r="AP133" s="449"/>
      <c r="AQ133" s="449"/>
      <c r="AR133" s="449"/>
      <c r="AS133" s="449"/>
      <c r="AT133" s="449"/>
      <c r="AU133" s="449"/>
      <c r="AV133" s="449"/>
      <c r="AW133" s="449"/>
      <c r="AX133" s="449"/>
      <c r="AY133" s="449"/>
      <c r="AZ133" s="449"/>
      <c r="BA133" s="449"/>
      <c r="BB133" s="449"/>
      <c r="BC133" s="449"/>
      <c r="BD133" s="449"/>
      <c r="BE133" s="449"/>
      <c r="BF133" s="449"/>
      <c r="BG133" s="449"/>
      <c r="BH133" s="449"/>
      <c r="BI133" s="449"/>
      <c r="BJ133" s="449"/>
      <c r="BK133" s="449"/>
      <c r="BL133" s="449"/>
      <c r="BM133" s="449"/>
      <c r="BO133" s="54" t="str">
        <f>B133</f>
        <v xml:space="preserve">ODD 14  -   Conserver et exploiter de manière durable les océans, les mers et les ressources marines aux fins de développement durable </v>
      </c>
      <c r="BP133" s="54">
        <v>10</v>
      </c>
      <c r="BQ133" s="54">
        <f>BP133-BR133</f>
        <v>0</v>
      </c>
      <c r="BR133" s="55">
        <f>SUM(BR134:BR143)</f>
        <v>10</v>
      </c>
      <c r="BS133" s="55">
        <f t="shared" ref="BS133:BY133" si="445">SUM(BS134:BS143)</f>
        <v>0</v>
      </c>
      <c r="BT133" s="55">
        <f t="shared" si="445"/>
        <v>0</v>
      </c>
      <c r="BU133" s="55">
        <f t="shared" si="445"/>
        <v>0</v>
      </c>
      <c r="BV133" s="55">
        <f t="shared" si="445"/>
        <v>0</v>
      </c>
      <c r="BW133" s="55">
        <f t="shared" si="445"/>
        <v>0</v>
      </c>
      <c r="BX133" s="55">
        <f t="shared" si="445"/>
        <v>0</v>
      </c>
      <c r="BY133" s="55">
        <f t="shared" si="445"/>
        <v>0</v>
      </c>
    </row>
    <row r="134" spans="1:77" s="57" customFormat="1" ht="114" customHeight="1" x14ac:dyDescent="0.35">
      <c r="A134" s="56"/>
      <c r="B134" s="374" t="s">
        <v>180</v>
      </c>
      <c r="C134" s="380" t="s">
        <v>518</v>
      </c>
      <c r="D134" s="176">
        <f>'ODD 14'!D7</f>
        <v>0</v>
      </c>
      <c r="E134" s="264">
        <f>'ODD 14'!E7</f>
        <v>0</v>
      </c>
      <c r="F134" s="282">
        <f>'ODD 14'!F7</f>
        <v>0</v>
      </c>
      <c r="G134" s="177">
        <f>'ODD 14'!G7</f>
        <v>0</v>
      </c>
      <c r="H134" s="300">
        <f>'ODD 14'!H7</f>
        <v>0</v>
      </c>
      <c r="I134" s="178">
        <f>'ODD 14'!I7</f>
        <v>0</v>
      </c>
      <c r="J134" s="136">
        <f>S134</f>
        <v>0</v>
      </c>
      <c r="K134" s="137">
        <f t="shared" ref="K134:K143" si="446">E134*10+F134</f>
        <v>0</v>
      </c>
      <c r="L134" s="137" t="b">
        <f>OR(K134=31)</f>
        <v>0</v>
      </c>
      <c r="M134" s="137" t="b">
        <f>OR(K134=21,K134=32)</f>
        <v>0</v>
      </c>
      <c r="N134" s="137" t="b">
        <f>OR(K134=22,K134=33)</f>
        <v>0</v>
      </c>
      <c r="O134" s="137" t="b">
        <f>OR(K134=11,K134=12)</f>
        <v>0</v>
      </c>
      <c r="P134" s="137" t="b">
        <f>OR(K134=23,K134=34)</f>
        <v>0</v>
      </c>
      <c r="Q134" s="137" t="b">
        <f>OR(K134=13,K134=14,K134=24)</f>
        <v>0</v>
      </c>
      <c r="R134" s="137" t="b">
        <f>OR(K134=1,K134=2,K134=3,K134=4)</f>
        <v>0</v>
      </c>
      <c r="S134" s="138">
        <f t="shared" ref="S134:S143" si="447">IF(COUNTA(E134:F134)&lt;2,"",(IF(L134=TRUE,$L$3,IF(M134=TRUE,$M$3,IF(N134=TRUE,$N$3,IF(O134=TRUE,$O$3,IF(P134=TRUE,$P$3,IF(Q134=TRUE,$Q$3,IF(R134=TRUE,$R$3,0)))))))))</f>
        <v>0</v>
      </c>
      <c r="T134" s="139">
        <f t="shared" ref="T134:T143" si="448">IF(COUNTA(E134:F134)&lt;2,"",(IF(L134=TRUE,6,IF(M134=TRUE,5,IF(N134=TRUE,4,IF(O134=TRUE,3,IF(P134=TRUE,2,IF(Q134=TRUE,1,IF(R134=TRUE,0,0)))))))))</f>
        <v>0</v>
      </c>
      <c r="U134" s="140">
        <f t="shared" ref="U134:U143" si="449">T134*10+H134</f>
        <v>0</v>
      </c>
      <c r="V134" s="137" t="b">
        <f>OR(U134=61,U134=62,U134=63)</f>
        <v>0</v>
      </c>
      <c r="W134" s="137" t="b">
        <f>OR(U134=51,U134=52)</f>
        <v>0</v>
      </c>
      <c r="X134" s="137" t="b">
        <f>OR(U134=31,U134=41,U134=42,U134=53)</f>
        <v>0</v>
      </c>
      <c r="Y134" s="137" t="b">
        <f>OR(U134=21,U134=32)</f>
        <v>0</v>
      </c>
      <c r="Z134" s="137" t="b">
        <f>AND(V134=FALSE,W134=FALSE,X134=FALSE,Y134=FALSE)</f>
        <v>1</v>
      </c>
      <c r="AA134" s="141" t="str">
        <f>IF(COUNTA(E134:F134:H134)&lt;3,"",(IF(V134=TRUE,$V$3,IF(W134=TRUE,$W$3,IF(X134=TRUE,$X$3,IF(Y134=TRUE,$Y$3,"Non"))))))</f>
        <v>Non</v>
      </c>
      <c r="AB134" s="137" t="b">
        <f>OR(U134=61,U134=62,U134=51,U134=52)</f>
        <v>0</v>
      </c>
      <c r="AC134" s="137" t="b">
        <f>OR(U134=41,U134=42)</f>
        <v>0</v>
      </c>
      <c r="AD134" s="137" t="b">
        <f>OR(U134=31,U134=32,U134=63,U134=64,U134=53,U134=54,)</f>
        <v>0</v>
      </c>
      <c r="AE134" s="137" t="b">
        <f>OR(U134=21,U134=22,)</f>
        <v>0</v>
      </c>
      <c r="AF134" s="137" t="b">
        <f>OR(U134=11,U134=12,U134=13,U134=23,)</f>
        <v>0</v>
      </c>
      <c r="AG134" s="141" t="str">
        <f>IF(COUNTA(E134:F134:H134)&lt;3,"",(IF(AB134=TRUE,$AB$3,IF(AC134=TRUE,$AC$3,IF(AD134=TRUE,$AD$3,IF(AE134=TRUE,$AE$3,IF(AF134=TRUE,$AF$3,"Aucune")))))))</f>
        <v>Aucune</v>
      </c>
      <c r="AH134" s="180" t="b">
        <f t="shared" si="287"/>
        <v>0</v>
      </c>
      <c r="AI134" s="180" t="b">
        <f t="shared" si="288"/>
        <v>0</v>
      </c>
      <c r="AJ134" s="180" t="b">
        <f t="shared" si="289"/>
        <v>0</v>
      </c>
      <c r="AK134" s="180" t="b">
        <f t="shared" si="290"/>
        <v>0</v>
      </c>
      <c r="AL134" s="180" t="b">
        <f t="shared" si="291"/>
        <v>0</v>
      </c>
      <c r="AM134" s="180" t="b">
        <f t="shared" si="292"/>
        <v>0</v>
      </c>
      <c r="AN134" s="180" t="b">
        <f t="shared" si="293"/>
        <v>0</v>
      </c>
      <c r="AO134" s="180" t="b">
        <f t="shared" si="294"/>
        <v>0</v>
      </c>
      <c r="AP134" s="180" t="b">
        <f t="shared" si="295"/>
        <v>0</v>
      </c>
      <c r="AQ134" s="180" t="b">
        <f t="shared" si="296"/>
        <v>0</v>
      </c>
      <c r="AR134" s="180" t="b">
        <f t="shared" si="297"/>
        <v>0</v>
      </c>
      <c r="AS134" s="180" t="b">
        <f t="shared" si="298"/>
        <v>0</v>
      </c>
      <c r="AT134" s="180" t="b">
        <f t="shared" si="299"/>
        <v>0</v>
      </c>
      <c r="AU134" s="180" t="b">
        <f t="shared" si="300"/>
        <v>0</v>
      </c>
      <c r="AV134" s="180" t="b">
        <f t="shared" si="301"/>
        <v>0</v>
      </c>
      <c r="AW134" s="180" t="b">
        <f t="shared" si="302"/>
        <v>0</v>
      </c>
      <c r="AX134" s="179" t="str">
        <f>IF(COUNTA(E134:F134:H134)&lt;3,"",(IF(AH134=TRUE,AH$3,IF(AI134=TRUE,AI$3,IF(AJ134=TRUE,AJ$3,IF(AK134=TRUE,AK$3,IF(AL134=TRUE,AL$3,IF(AM134=TRUE,AM$3,IF(AN134=TRUE,AN$3,IF(AO134=TRUE,AO$3,IF(AP134=TRUE,AP$3,IF(AQ134=TRUE,AQ$3,IF(AR134=TRUE,AR$3,IF(AS134=TRUE,AS$3,IF(AT134=TRUE,AT$3,IF(AU134=TRUE,AU$3,IF(AV134=TRUE,AV$3,IF(AW134=TRUE,AW$3,"Aucune"))))))))))))))))))</f>
        <v>Aucune</v>
      </c>
      <c r="AY134" s="137" t="b">
        <f t="shared" ref="AY134:AY143" si="450">OR(U134=61,U134=62,U134=63,U134=51,U134=52,U134=53)</f>
        <v>0</v>
      </c>
      <c r="AZ134" s="137" t="b">
        <f t="shared" ref="AZ134:AZ143" si="451">OR(U134=41,U134=42,U134=43,U134=31,U134=32,U134=33)</f>
        <v>0</v>
      </c>
      <c r="BA134" s="137" t="b">
        <f t="shared" ref="BA134:BA143" si="452">OR(U134=21,U134=22,U134=23,U134=11,U134=12,U134=13)</f>
        <v>0</v>
      </c>
      <c r="BB134" s="141" t="str">
        <f>IF(COUNTA(E134:F134:H134)&lt;3,"",(IF(AY134=TRUE,$AY$3,IF(AZ134=TRUE,$AZ$3,IF(BA134=TRUE,$BA$3,"Aucune action requise")))))</f>
        <v>Aucune action requise</v>
      </c>
      <c r="BC134" s="137" t="b">
        <f t="shared" ref="BC134:BC143" si="453">OR(U134=61,U134=51,U134=41,U134=31,U134=21)</f>
        <v>0</v>
      </c>
      <c r="BD134" s="137" t="b">
        <f t="shared" ref="BD134:BD143" si="454">OR(U134=62,U134=52,U134=42,U134=32,U134=22,U134=63,U134=53)</f>
        <v>0</v>
      </c>
      <c r="BE134" s="137" t="b">
        <f t="shared" ref="BE134:BE143" si="455">OR(U134=43,U134=33,U134=23,U134=34,U134=24)</f>
        <v>0</v>
      </c>
      <c r="BF134" s="137" t="b">
        <f t="shared" ref="BF134:BF143" si="456">OR(U134=64,U134=54,U134=44)</f>
        <v>0</v>
      </c>
      <c r="BG134" s="141" t="str">
        <f>IF(COUNTA(E134:F134:H134)&lt;3,"",(IF(BC134=TRUE,$BC$3,IF(BD134=TRUE,$BD$3,IF(BE134=TRUE,$BE$3,IF(BF134=TRUE,$BF$3,"Aucun"))))))</f>
        <v>Aucun</v>
      </c>
      <c r="BH134" s="318">
        <f t="shared" ref="BH134:BH143" si="457">G134</f>
        <v>0</v>
      </c>
      <c r="BI134" s="318">
        <f>'ODD 14'!AX7</f>
        <v>0</v>
      </c>
      <c r="BJ134" s="309"/>
      <c r="BK134" s="309"/>
      <c r="BL134" s="327">
        <f t="shared" ref="BL134:BL143" si="458">I134</f>
        <v>0</v>
      </c>
      <c r="BM134" s="327">
        <f t="shared" ref="BM134:BM143" si="459">D134</f>
        <v>0</v>
      </c>
      <c r="BR134" s="58">
        <f t="shared" ref="BR134:BR143" si="460">IF(K134=0,1,0)</f>
        <v>1</v>
      </c>
      <c r="BS134" s="58">
        <f t="shared" ref="BS134:BS143" si="461">IF(L134=TRUE,1,0)</f>
        <v>0</v>
      </c>
      <c r="BT134" s="58">
        <f t="shared" ref="BT134:BT143" si="462">IF(M134=TRUE,1,0)</f>
        <v>0</v>
      </c>
      <c r="BU134" s="58">
        <f t="shared" ref="BU134:BU143" si="463">IF(N134=TRUE,1,0)</f>
        <v>0</v>
      </c>
      <c r="BV134" s="58">
        <f t="shared" ref="BV134:BV143" si="464">IF(O134=TRUE,1,0)</f>
        <v>0</v>
      </c>
      <c r="BW134" s="58">
        <f t="shared" ref="BW134:BW143" si="465">IF(P134=TRUE,1,0)</f>
        <v>0</v>
      </c>
      <c r="BX134" s="58">
        <f t="shared" ref="BX134:BX143" si="466">IF(Q134=TRUE,1,0)</f>
        <v>0</v>
      </c>
      <c r="BY134" s="58">
        <f t="shared" ref="BY134:BY143" si="467">IF(R134=TRUE,1,0)</f>
        <v>0</v>
      </c>
    </row>
    <row r="135" spans="1:77" s="57" customFormat="1" ht="114" customHeight="1" x14ac:dyDescent="0.35">
      <c r="A135" s="56"/>
      <c r="B135" s="374" t="s">
        <v>181</v>
      </c>
      <c r="C135" s="380" t="s">
        <v>611</v>
      </c>
      <c r="D135" s="176">
        <f>'ODD 14'!D8</f>
        <v>0</v>
      </c>
      <c r="E135" s="264">
        <f>'ODD 14'!E8</f>
        <v>0</v>
      </c>
      <c r="F135" s="282">
        <f>'ODD 14'!F8</f>
        <v>0</v>
      </c>
      <c r="G135" s="177">
        <f>'ODD 14'!G8</f>
        <v>0</v>
      </c>
      <c r="H135" s="300">
        <f>'ODD 14'!H8</f>
        <v>0</v>
      </c>
      <c r="I135" s="178">
        <f>'ODD 14'!I8</f>
        <v>0</v>
      </c>
      <c r="J135" s="136">
        <f t="shared" ref="J135:J143" si="468">S135</f>
        <v>0</v>
      </c>
      <c r="K135" s="137">
        <f t="shared" si="446"/>
        <v>0</v>
      </c>
      <c r="L135" s="137" t="b">
        <f t="shared" ref="L135:L143" si="469">OR(K135=31)</f>
        <v>0</v>
      </c>
      <c r="M135" s="137" t="b">
        <f t="shared" ref="M135:M143" si="470">OR(K135=21,K135=32)</f>
        <v>0</v>
      </c>
      <c r="N135" s="137" t="b">
        <f t="shared" ref="N135:N143" si="471">OR(K135=22,K135=33)</f>
        <v>0</v>
      </c>
      <c r="O135" s="137" t="b">
        <f t="shared" ref="O135:O143" si="472">OR(K135=11,K135=12)</f>
        <v>0</v>
      </c>
      <c r="P135" s="137" t="b">
        <f t="shared" ref="P135:P143" si="473">OR(K135=23,K135=34)</f>
        <v>0</v>
      </c>
      <c r="Q135" s="137" t="b">
        <f t="shared" ref="Q135:Q143" si="474">OR(K135=13,K135=14,K135=24)</f>
        <v>0</v>
      </c>
      <c r="R135" s="137" t="b">
        <f t="shared" ref="R135:R143" si="475">OR(K135=1,K135=2,K135=3,K135=4)</f>
        <v>0</v>
      </c>
      <c r="S135" s="138">
        <f t="shared" si="447"/>
        <v>0</v>
      </c>
      <c r="T135" s="139">
        <f t="shared" si="448"/>
        <v>0</v>
      </c>
      <c r="U135" s="140">
        <f t="shared" si="449"/>
        <v>0</v>
      </c>
      <c r="V135" s="137" t="b">
        <f t="shared" ref="V135:V143" si="476">OR(U135=61,U135=62,U135=63)</f>
        <v>0</v>
      </c>
      <c r="W135" s="137" t="b">
        <f t="shared" ref="W135:W143" si="477">OR(U135=51,U135=52)</f>
        <v>0</v>
      </c>
      <c r="X135" s="137" t="b">
        <f t="shared" ref="X135:X143" si="478">OR(U135=31,U135=41,U135=42,U135=53)</f>
        <v>0</v>
      </c>
      <c r="Y135" s="137" t="b">
        <f t="shared" ref="Y135:Y143" si="479">OR(U135=21,U135=32)</f>
        <v>0</v>
      </c>
      <c r="Z135" s="137" t="b">
        <f t="shared" ref="Z135:Z143" si="480">AND(V135=FALSE,W135=FALSE,X135=FALSE,Y135=FALSE)</f>
        <v>1</v>
      </c>
      <c r="AA135" s="141" t="str">
        <f>IF(COUNTA(E135:F135:H135)&lt;3,"",(IF(V135=TRUE,$V$3,IF(W135=TRUE,$W$3,IF(X135=TRUE,$X$3,IF(Y135=TRUE,$Y$3,"Non"))))))</f>
        <v>Non</v>
      </c>
      <c r="AB135" s="137" t="b">
        <f t="shared" ref="AB135:AB143" si="481">OR(U135=61,U135=62,U135=51,U135=52)</f>
        <v>0</v>
      </c>
      <c r="AC135" s="137" t="b">
        <f t="shared" ref="AC135:AC143" si="482">OR(U135=41,U135=42)</f>
        <v>0</v>
      </c>
      <c r="AD135" s="137" t="b">
        <f t="shared" ref="AD135:AD143" si="483">OR(U135=31,U135=32,U135=63,U135=64,U135=53,U135=54,)</f>
        <v>0</v>
      </c>
      <c r="AE135" s="137" t="b">
        <f t="shared" ref="AE135:AE143" si="484">OR(U135=21,U135=22,)</f>
        <v>0</v>
      </c>
      <c r="AF135" s="137" t="b">
        <f t="shared" ref="AF135:AF143" si="485">OR(U135=11,U135=12,U135=13,U135=23,)</f>
        <v>0</v>
      </c>
      <c r="AG135" s="141" t="str">
        <f>IF(COUNTA(E135:F135:H135)&lt;3,"",(IF(AB135=TRUE,$AB$3,IF(AC135=TRUE,$AC$3,IF(AD135=TRUE,$AD$3,IF(AE135=TRUE,$AE$3,IF(AF135=TRUE,$AF$3,"Aucune")))))))</f>
        <v>Aucune</v>
      </c>
      <c r="AH135" s="180" t="b">
        <f t="shared" si="287"/>
        <v>0</v>
      </c>
      <c r="AI135" s="180" t="b">
        <f t="shared" si="288"/>
        <v>0</v>
      </c>
      <c r="AJ135" s="180" t="b">
        <f t="shared" si="289"/>
        <v>0</v>
      </c>
      <c r="AK135" s="180" t="b">
        <f t="shared" si="290"/>
        <v>0</v>
      </c>
      <c r="AL135" s="180" t="b">
        <f t="shared" si="291"/>
        <v>0</v>
      </c>
      <c r="AM135" s="180" t="b">
        <f t="shared" si="292"/>
        <v>0</v>
      </c>
      <c r="AN135" s="180" t="b">
        <f t="shared" si="293"/>
        <v>0</v>
      </c>
      <c r="AO135" s="180" t="b">
        <f t="shared" si="294"/>
        <v>0</v>
      </c>
      <c r="AP135" s="180" t="b">
        <f t="shared" si="295"/>
        <v>0</v>
      </c>
      <c r="AQ135" s="180" t="b">
        <f t="shared" si="296"/>
        <v>0</v>
      </c>
      <c r="AR135" s="180" t="b">
        <f t="shared" si="297"/>
        <v>0</v>
      </c>
      <c r="AS135" s="180" t="b">
        <f t="shared" si="298"/>
        <v>0</v>
      </c>
      <c r="AT135" s="180" t="b">
        <f t="shared" si="299"/>
        <v>0</v>
      </c>
      <c r="AU135" s="180" t="b">
        <f t="shared" si="300"/>
        <v>0</v>
      </c>
      <c r="AV135" s="180" t="b">
        <f t="shared" si="301"/>
        <v>0</v>
      </c>
      <c r="AW135" s="180" t="b">
        <f t="shared" si="302"/>
        <v>0</v>
      </c>
      <c r="AX135" s="179" t="str">
        <f>IF(COUNTA(E135:F135:H135)&lt;3,"",(IF(AH135=TRUE,AH$3,IF(AI135=TRUE,AI$3,IF(AJ135=TRUE,AJ$3,IF(AK135=TRUE,AK$3,IF(AL135=TRUE,AL$3,IF(AM135=TRUE,AM$3,IF(AN135=TRUE,AN$3,IF(AO135=TRUE,AO$3,IF(AP135=TRUE,AP$3,IF(AQ135=TRUE,AQ$3,IF(AR135=TRUE,AR$3,IF(AS135=TRUE,AS$3,IF(AT135=TRUE,AT$3,IF(AU135=TRUE,AU$3,IF(AV135=TRUE,AV$3,IF(AW135=TRUE,AW$3,"Aucune"))))))))))))))))))</f>
        <v>Aucune</v>
      </c>
      <c r="AY135" s="137" t="b">
        <f t="shared" si="450"/>
        <v>0</v>
      </c>
      <c r="AZ135" s="137" t="b">
        <f t="shared" si="451"/>
        <v>0</v>
      </c>
      <c r="BA135" s="137" t="b">
        <f t="shared" si="452"/>
        <v>0</v>
      </c>
      <c r="BB135" s="141" t="str">
        <f>IF(COUNTA(E135:F135:H135)&lt;3,"",(IF(AY135=TRUE,$AY$3,IF(AZ135=TRUE,$AZ$3,IF(BA135=TRUE,$BA$3,"Aucune action requise")))))</f>
        <v>Aucune action requise</v>
      </c>
      <c r="BC135" s="137" t="b">
        <f t="shared" si="453"/>
        <v>0</v>
      </c>
      <c r="BD135" s="137" t="b">
        <f t="shared" si="454"/>
        <v>0</v>
      </c>
      <c r="BE135" s="137" t="b">
        <f t="shared" si="455"/>
        <v>0</v>
      </c>
      <c r="BF135" s="137" t="b">
        <f t="shared" si="456"/>
        <v>0</v>
      </c>
      <c r="BG135" s="141" t="str">
        <f>IF(COUNTA(E135:F135:H135)&lt;3,"",(IF(BC135=TRUE,$BC$3,IF(BD135=TRUE,$BD$3,IF(BE135=TRUE,$BE$3,IF(BF135=TRUE,$BF$3,"Aucun"))))))</f>
        <v>Aucun</v>
      </c>
      <c r="BH135" s="318">
        <f t="shared" si="457"/>
        <v>0</v>
      </c>
      <c r="BI135" s="318">
        <f>'ODD 14'!AX8</f>
        <v>0</v>
      </c>
      <c r="BJ135" s="309"/>
      <c r="BK135" s="309"/>
      <c r="BL135" s="327">
        <f t="shared" si="458"/>
        <v>0</v>
      </c>
      <c r="BM135" s="327">
        <f t="shared" si="459"/>
        <v>0</v>
      </c>
      <c r="BR135" s="58">
        <f t="shared" si="460"/>
        <v>1</v>
      </c>
      <c r="BS135" s="58">
        <f t="shared" si="461"/>
        <v>0</v>
      </c>
      <c r="BT135" s="58">
        <f t="shared" si="462"/>
        <v>0</v>
      </c>
      <c r="BU135" s="58">
        <f t="shared" si="463"/>
        <v>0</v>
      </c>
      <c r="BV135" s="58">
        <f t="shared" si="464"/>
        <v>0</v>
      </c>
      <c r="BW135" s="58">
        <f t="shared" si="465"/>
        <v>0</v>
      </c>
      <c r="BX135" s="58">
        <f t="shared" si="466"/>
        <v>0</v>
      </c>
      <c r="BY135" s="58">
        <f t="shared" si="467"/>
        <v>0</v>
      </c>
    </row>
    <row r="136" spans="1:77" s="57" customFormat="1" ht="114" customHeight="1" x14ac:dyDescent="0.35">
      <c r="A136" s="56"/>
      <c r="B136" s="378" t="s">
        <v>182</v>
      </c>
      <c r="C136" s="384" t="s">
        <v>612</v>
      </c>
      <c r="D136" s="189">
        <f>'ODD 14'!D9</f>
        <v>0</v>
      </c>
      <c r="E136" s="268">
        <f>'ODD 14'!E9</f>
        <v>0</v>
      </c>
      <c r="F136" s="283">
        <f>'ODD 14'!F9</f>
        <v>0</v>
      </c>
      <c r="G136" s="190">
        <f>'ODD 14'!G9</f>
        <v>0</v>
      </c>
      <c r="H136" s="304">
        <f>'ODD 14'!H9</f>
        <v>0</v>
      </c>
      <c r="I136" s="191">
        <f>'ODD 14'!I9</f>
        <v>0</v>
      </c>
      <c r="J136" s="157">
        <f t="shared" si="468"/>
        <v>0</v>
      </c>
      <c r="K136" s="158">
        <f t="shared" si="446"/>
        <v>0</v>
      </c>
      <c r="L136" s="158" t="b">
        <f t="shared" si="469"/>
        <v>0</v>
      </c>
      <c r="M136" s="158" t="b">
        <f t="shared" si="470"/>
        <v>0</v>
      </c>
      <c r="N136" s="158" t="b">
        <f t="shared" si="471"/>
        <v>0</v>
      </c>
      <c r="O136" s="158" t="b">
        <f t="shared" si="472"/>
        <v>0</v>
      </c>
      <c r="P136" s="158" t="b">
        <f t="shared" si="473"/>
        <v>0</v>
      </c>
      <c r="Q136" s="158" t="b">
        <f t="shared" si="474"/>
        <v>0</v>
      </c>
      <c r="R136" s="158" t="b">
        <f t="shared" si="475"/>
        <v>0</v>
      </c>
      <c r="S136" s="159">
        <f t="shared" si="447"/>
        <v>0</v>
      </c>
      <c r="T136" s="160">
        <f t="shared" si="448"/>
        <v>0</v>
      </c>
      <c r="U136" s="161">
        <f t="shared" si="449"/>
        <v>0</v>
      </c>
      <c r="V136" s="158" t="b">
        <f t="shared" si="476"/>
        <v>0</v>
      </c>
      <c r="W136" s="158" t="b">
        <f t="shared" si="477"/>
        <v>0</v>
      </c>
      <c r="X136" s="158" t="b">
        <f t="shared" si="478"/>
        <v>0</v>
      </c>
      <c r="Y136" s="158" t="b">
        <f t="shared" si="479"/>
        <v>0</v>
      </c>
      <c r="Z136" s="158" t="b">
        <f t="shared" si="480"/>
        <v>1</v>
      </c>
      <c r="AA136" s="162" t="str">
        <f>IF(COUNTA(E136:F136:H136)&lt;3,"",(IF(V136=TRUE,$V$3,IF(W136=TRUE,$W$3,IF(X136=TRUE,$X$3,IF(Y136=TRUE,$Y$3,"Non"))))))</f>
        <v>Non</v>
      </c>
      <c r="AB136" s="158" t="b">
        <f t="shared" si="481"/>
        <v>0</v>
      </c>
      <c r="AC136" s="158" t="b">
        <f t="shared" si="482"/>
        <v>0</v>
      </c>
      <c r="AD136" s="158" t="b">
        <f t="shared" si="483"/>
        <v>0</v>
      </c>
      <c r="AE136" s="158" t="b">
        <f t="shared" si="484"/>
        <v>0</v>
      </c>
      <c r="AF136" s="158" t="b">
        <f t="shared" si="485"/>
        <v>0</v>
      </c>
      <c r="AG136" s="162" t="str">
        <f>IF(COUNTA(E136:F136:H136)&lt;3,"",(IF(AB136=TRUE,$AB$3,IF(AC136=TRUE,$AC$3,IF(AD136=TRUE,$AD$3,IF(AE136=TRUE,$AE$3,IF(AF136=TRUE,$AF$3,"Aucune")))))))</f>
        <v>Aucune</v>
      </c>
      <c r="AH136" s="158" t="b">
        <f t="shared" si="287"/>
        <v>0</v>
      </c>
      <c r="AI136" s="158" t="b">
        <f t="shared" si="288"/>
        <v>0</v>
      </c>
      <c r="AJ136" s="158" t="b">
        <f t="shared" si="289"/>
        <v>0</v>
      </c>
      <c r="AK136" s="158" t="b">
        <f t="shared" si="290"/>
        <v>0</v>
      </c>
      <c r="AL136" s="158" t="b">
        <f t="shared" si="291"/>
        <v>0</v>
      </c>
      <c r="AM136" s="158" t="b">
        <f t="shared" si="292"/>
        <v>0</v>
      </c>
      <c r="AN136" s="158" t="b">
        <f t="shared" si="293"/>
        <v>0</v>
      </c>
      <c r="AO136" s="158" t="b">
        <f t="shared" si="294"/>
        <v>0</v>
      </c>
      <c r="AP136" s="158" t="b">
        <f t="shared" si="295"/>
        <v>0</v>
      </c>
      <c r="AQ136" s="158" t="b">
        <f t="shared" si="296"/>
        <v>0</v>
      </c>
      <c r="AR136" s="158" t="b">
        <f t="shared" si="297"/>
        <v>0</v>
      </c>
      <c r="AS136" s="158" t="b">
        <f t="shared" si="298"/>
        <v>0</v>
      </c>
      <c r="AT136" s="158" t="b">
        <f t="shared" si="299"/>
        <v>0</v>
      </c>
      <c r="AU136" s="158" t="b">
        <f t="shared" si="300"/>
        <v>0</v>
      </c>
      <c r="AV136" s="158" t="b">
        <f t="shared" si="301"/>
        <v>0</v>
      </c>
      <c r="AW136" s="158" t="b">
        <f t="shared" si="302"/>
        <v>0</v>
      </c>
      <c r="AX136" s="162" t="str">
        <f>IF(COUNTA(E136:F136:H136)&lt;3,"",(IF(AH136=TRUE,AH$3,IF(AI136=TRUE,AI$3,IF(AJ136=TRUE,AJ$3,IF(AK136=TRUE,AK$3,IF(AL136=TRUE,AL$3,IF(AM136=TRUE,AM$3,IF(AN136=TRUE,AN$3,IF(AO136=TRUE,AO$3,IF(AP136=TRUE,AP$3,IF(AQ136=TRUE,AQ$3,IF(AR136=TRUE,AR$3,IF(AS136=TRUE,AS$3,IF(AT136=TRUE,AT$3,IF(AU136=TRUE,AU$3,IF(AV136=TRUE,AV$3,IF(AW136=TRUE,AW$3,"Aucune"))))))))))))))))))</f>
        <v>Aucune</v>
      </c>
      <c r="AY136" s="158" t="b">
        <f t="shared" si="450"/>
        <v>0</v>
      </c>
      <c r="AZ136" s="158" t="b">
        <f t="shared" si="451"/>
        <v>0</v>
      </c>
      <c r="BA136" s="158" t="b">
        <f t="shared" si="452"/>
        <v>0</v>
      </c>
      <c r="BB136" s="162" t="str">
        <f>IF(COUNTA(E136:F136:H136)&lt;3,"",(IF(AY136=TRUE,$AY$3,IF(AZ136=TRUE,$AZ$3,IF(BA136=TRUE,$BA$3,"Aucune action requise")))))</f>
        <v>Aucune action requise</v>
      </c>
      <c r="BC136" s="158" t="b">
        <f t="shared" si="453"/>
        <v>0</v>
      </c>
      <c r="BD136" s="158" t="b">
        <f t="shared" si="454"/>
        <v>0</v>
      </c>
      <c r="BE136" s="158" t="b">
        <f t="shared" si="455"/>
        <v>0</v>
      </c>
      <c r="BF136" s="158" t="b">
        <f t="shared" si="456"/>
        <v>0</v>
      </c>
      <c r="BG136" s="162" t="str">
        <f>IF(COUNTA(E136:F136:H136)&lt;3,"",(IF(BC136=TRUE,$BC$3,IF(BD136=TRUE,$BD$3,IF(BE136=TRUE,$BE$3,IF(BF136=TRUE,$BF$3,"Aucun"))))))</f>
        <v>Aucun</v>
      </c>
      <c r="BH136" s="322">
        <f t="shared" si="457"/>
        <v>0</v>
      </c>
      <c r="BI136" s="322">
        <f>'ODD 14'!AX9</f>
        <v>0</v>
      </c>
      <c r="BJ136" s="313"/>
      <c r="BK136" s="313"/>
      <c r="BL136" s="330">
        <f t="shared" si="458"/>
        <v>0</v>
      </c>
      <c r="BM136" s="330">
        <f t="shared" si="459"/>
        <v>0</v>
      </c>
      <c r="BR136" s="58">
        <f t="shared" si="460"/>
        <v>1</v>
      </c>
      <c r="BS136" s="58">
        <f t="shared" si="461"/>
        <v>0</v>
      </c>
      <c r="BT136" s="58">
        <f t="shared" si="462"/>
        <v>0</v>
      </c>
      <c r="BU136" s="58">
        <f t="shared" si="463"/>
        <v>0</v>
      </c>
      <c r="BV136" s="58">
        <f t="shared" si="464"/>
        <v>0</v>
      </c>
      <c r="BW136" s="58">
        <f t="shared" si="465"/>
        <v>0</v>
      </c>
      <c r="BX136" s="58">
        <f t="shared" si="466"/>
        <v>0</v>
      </c>
      <c r="BY136" s="58">
        <f t="shared" si="467"/>
        <v>0</v>
      </c>
    </row>
    <row r="137" spans="1:77" s="57" customFormat="1" ht="114" customHeight="1" x14ac:dyDescent="0.35">
      <c r="A137" s="56"/>
      <c r="B137" s="378" t="s">
        <v>183</v>
      </c>
      <c r="C137" s="384" t="s">
        <v>613</v>
      </c>
      <c r="D137" s="189">
        <f>'ODD 14'!D10</f>
        <v>0</v>
      </c>
      <c r="E137" s="268">
        <f>'ODD 14'!E10</f>
        <v>0</v>
      </c>
      <c r="F137" s="283">
        <f>'ODD 14'!F10</f>
        <v>0</v>
      </c>
      <c r="G137" s="190">
        <f>'ODD 14'!G10</f>
        <v>0</v>
      </c>
      <c r="H137" s="304">
        <f>'ODD 14'!H10</f>
        <v>0</v>
      </c>
      <c r="I137" s="191">
        <f>'ODD 14'!I10</f>
        <v>0</v>
      </c>
      <c r="J137" s="157">
        <f t="shared" si="468"/>
        <v>0</v>
      </c>
      <c r="K137" s="158">
        <f t="shared" si="446"/>
        <v>0</v>
      </c>
      <c r="L137" s="158" t="b">
        <f t="shared" si="469"/>
        <v>0</v>
      </c>
      <c r="M137" s="158" t="b">
        <f t="shared" si="470"/>
        <v>0</v>
      </c>
      <c r="N137" s="158" t="b">
        <f t="shared" si="471"/>
        <v>0</v>
      </c>
      <c r="O137" s="158" t="b">
        <f t="shared" si="472"/>
        <v>0</v>
      </c>
      <c r="P137" s="158" t="b">
        <f t="shared" si="473"/>
        <v>0</v>
      </c>
      <c r="Q137" s="158" t="b">
        <f t="shared" si="474"/>
        <v>0</v>
      </c>
      <c r="R137" s="158" t="b">
        <f t="shared" si="475"/>
        <v>0</v>
      </c>
      <c r="S137" s="159">
        <f t="shared" si="447"/>
        <v>0</v>
      </c>
      <c r="T137" s="160">
        <f t="shared" si="448"/>
        <v>0</v>
      </c>
      <c r="U137" s="161">
        <f t="shared" si="449"/>
        <v>0</v>
      </c>
      <c r="V137" s="158" t="b">
        <f t="shared" si="476"/>
        <v>0</v>
      </c>
      <c r="W137" s="158" t="b">
        <f t="shared" si="477"/>
        <v>0</v>
      </c>
      <c r="X137" s="158" t="b">
        <f t="shared" si="478"/>
        <v>0</v>
      </c>
      <c r="Y137" s="158" t="b">
        <f t="shared" si="479"/>
        <v>0</v>
      </c>
      <c r="Z137" s="158" t="b">
        <f t="shared" si="480"/>
        <v>1</v>
      </c>
      <c r="AA137" s="162" t="str">
        <f>IF(COUNTA(E137:F137:H137)&lt;3,"",(IF(V137=TRUE,$V$3,IF(W137=TRUE,$W$3,IF(X137=TRUE,$X$3,IF(Y137=TRUE,$Y$3,"Non"))))))</f>
        <v>Non</v>
      </c>
      <c r="AB137" s="158" t="b">
        <f t="shared" si="481"/>
        <v>0</v>
      </c>
      <c r="AC137" s="158" t="b">
        <f t="shared" si="482"/>
        <v>0</v>
      </c>
      <c r="AD137" s="158" t="b">
        <f t="shared" si="483"/>
        <v>0</v>
      </c>
      <c r="AE137" s="158" t="b">
        <f t="shared" si="484"/>
        <v>0</v>
      </c>
      <c r="AF137" s="158" t="b">
        <f t="shared" si="485"/>
        <v>0</v>
      </c>
      <c r="AG137" s="162" t="str">
        <f>IF(COUNTA(E137:F137:H137)&lt;3,"",(IF(AB137=TRUE,$AB$3,IF(AC137=TRUE,$AC$3,IF(AD137=TRUE,$AD$3,IF(AE137=TRUE,$AE$3,IF(AF137=TRUE,$AF$3,"Aucune")))))))</f>
        <v>Aucune</v>
      </c>
      <c r="AH137" s="158" t="b">
        <f t="shared" si="287"/>
        <v>0</v>
      </c>
      <c r="AI137" s="158" t="b">
        <f t="shared" si="288"/>
        <v>0</v>
      </c>
      <c r="AJ137" s="158" t="b">
        <f t="shared" si="289"/>
        <v>0</v>
      </c>
      <c r="AK137" s="158" t="b">
        <f t="shared" si="290"/>
        <v>0</v>
      </c>
      <c r="AL137" s="158" t="b">
        <f t="shared" si="291"/>
        <v>0</v>
      </c>
      <c r="AM137" s="158" t="b">
        <f t="shared" si="292"/>
        <v>0</v>
      </c>
      <c r="AN137" s="158" t="b">
        <f t="shared" si="293"/>
        <v>0</v>
      </c>
      <c r="AO137" s="158" t="b">
        <f t="shared" si="294"/>
        <v>0</v>
      </c>
      <c r="AP137" s="158" t="b">
        <f t="shared" si="295"/>
        <v>0</v>
      </c>
      <c r="AQ137" s="158" t="b">
        <f t="shared" si="296"/>
        <v>0</v>
      </c>
      <c r="AR137" s="158" t="b">
        <f t="shared" si="297"/>
        <v>0</v>
      </c>
      <c r="AS137" s="158" t="b">
        <f t="shared" si="298"/>
        <v>0</v>
      </c>
      <c r="AT137" s="158" t="b">
        <f t="shared" si="299"/>
        <v>0</v>
      </c>
      <c r="AU137" s="158" t="b">
        <f t="shared" si="300"/>
        <v>0</v>
      </c>
      <c r="AV137" s="158" t="b">
        <f t="shared" si="301"/>
        <v>0</v>
      </c>
      <c r="AW137" s="158" t="b">
        <f t="shared" si="302"/>
        <v>0</v>
      </c>
      <c r="AX137" s="162" t="str">
        <f>IF(COUNTA(E137:F137:H137)&lt;3,"",(IF(AH137=TRUE,AH$3,IF(AI137=TRUE,AI$3,IF(AJ137=TRUE,AJ$3,IF(AK137=TRUE,AK$3,IF(AL137=TRUE,AL$3,IF(AM137=TRUE,AM$3,IF(AN137=TRUE,AN$3,IF(AO137=TRUE,AO$3,IF(AP137=TRUE,AP$3,IF(AQ137=TRUE,AQ$3,IF(AR137=TRUE,AR$3,IF(AS137=TRUE,AS$3,IF(AT137=TRUE,AT$3,IF(AU137=TRUE,AU$3,IF(AV137=TRUE,AV$3,IF(AW137=TRUE,AW$3,"Aucune"))))))))))))))))))</f>
        <v>Aucune</v>
      </c>
      <c r="AY137" s="158" t="b">
        <f t="shared" si="450"/>
        <v>0</v>
      </c>
      <c r="AZ137" s="158" t="b">
        <f t="shared" si="451"/>
        <v>0</v>
      </c>
      <c r="BA137" s="158" t="b">
        <f t="shared" si="452"/>
        <v>0</v>
      </c>
      <c r="BB137" s="162" t="str">
        <f>IF(COUNTA(E137:F137:H137)&lt;3,"",(IF(AY137=TRUE,$AY$3,IF(AZ137=TRUE,$AZ$3,IF(BA137=TRUE,$BA$3,"Aucune action requise")))))</f>
        <v>Aucune action requise</v>
      </c>
      <c r="BC137" s="158" t="b">
        <f t="shared" si="453"/>
        <v>0</v>
      </c>
      <c r="BD137" s="158" t="b">
        <f t="shared" si="454"/>
        <v>0</v>
      </c>
      <c r="BE137" s="158" t="b">
        <f t="shared" si="455"/>
        <v>0</v>
      </c>
      <c r="BF137" s="158" t="b">
        <f t="shared" si="456"/>
        <v>0</v>
      </c>
      <c r="BG137" s="162" t="str">
        <f>IF(COUNTA(E137:F137:H137)&lt;3,"",(IF(BC137=TRUE,$BC$3,IF(BD137=TRUE,$BD$3,IF(BE137=TRUE,$BE$3,IF(BF137=TRUE,$BF$3,"Aucun"))))))</f>
        <v>Aucun</v>
      </c>
      <c r="BH137" s="322">
        <f t="shared" si="457"/>
        <v>0</v>
      </c>
      <c r="BI137" s="322">
        <f>'ODD 14'!AX10</f>
        <v>0</v>
      </c>
      <c r="BJ137" s="313"/>
      <c r="BK137" s="313"/>
      <c r="BL137" s="330">
        <f t="shared" si="458"/>
        <v>0</v>
      </c>
      <c r="BM137" s="330">
        <f t="shared" si="459"/>
        <v>0</v>
      </c>
      <c r="BR137" s="58">
        <f t="shared" si="460"/>
        <v>1</v>
      </c>
      <c r="BS137" s="58">
        <f t="shared" si="461"/>
        <v>0</v>
      </c>
      <c r="BT137" s="58">
        <f t="shared" si="462"/>
        <v>0</v>
      </c>
      <c r="BU137" s="58">
        <f t="shared" si="463"/>
        <v>0</v>
      </c>
      <c r="BV137" s="58">
        <f t="shared" si="464"/>
        <v>0</v>
      </c>
      <c r="BW137" s="58">
        <f t="shared" si="465"/>
        <v>0</v>
      </c>
      <c r="BX137" s="58">
        <f t="shared" si="466"/>
        <v>0</v>
      </c>
      <c r="BY137" s="58">
        <f t="shared" si="467"/>
        <v>0</v>
      </c>
    </row>
    <row r="138" spans="1:77" s="57" customFormat="1" ht="114" customHeight="1" x14ac:dyDescent="0.35">
      <c r="A138" s="56"/>
      <c r="B138" s="374" t="s">
        <v>184</v>
      </c>
      <c r="C138" s="380" t="s">
        <v>614</v>
      </c>
      <c r="D138" s="176">
        <f>'ODD 14'!D11</f>
        <v>0</v>
      </c>
      <c r="E138" s="264">
        <f>'ODD 14'!E11</f>
        <v>0</v>
      </c>
      <c r="F138" s="282">
        <f>'ODD 14'!F11</f>
        <v>0</v>
      </c>
      <c r="G138" s="177">
        <f>'ODD 14'!G11</f>
        <v>0</v>
      </c>
      <c r="H138" s="300">
        <f>'ODD 14'!H11</f>
        <v>0</v>
      </c>
      <c r="I138" s="178">
        <f>'ODD 14'!I11</f>
        <v>0</v>
      </c>
      <c r="J138" s="136">
        <f t="shared" si="468"/>
        <v>0</v>
      </c>
      <c r="K138" s="137">
        <f t="shared" si="446"/>
        <v>0</v>
      </c>
      <c r="L138" s="137" t="b">
        <f t="shared" si="469"/>
        <v>0</v>
      </c>
      <c r="M138" s="137" t="b">
        <f t="shared" si="470"/>
        <v>0</v>
      </c>
      <c r="N138" s="137" t="b">
        <f t="shared" si="471"/>
        <v>0</v>
      </c>
      <c r="O138" s="137" t="b">
        <f t="shared" si="472"/>
        <v>0</v>
      </c>
      <c r="P138" s="137" t="b">
        <f t="shared" si="473"/>
        <v>0</v>
      </c>
      <c r="Q138" s="137" t="b">
        <f t="shared" si="474"/>
        <v>0</v>
      </c>
      <c r="R138" s="137" t="b">
        <f t="shared" si="475"/>
        <v>0</v>
      </c>
      <c r="S138" s="138">
        <f t="shared" si="447"/>
        <v>0</v>
      </c>
      <c r="T138" s="139">
        <f t="shared" si="448"/>
        <v>0</v>
      </c>
      <c r="U138" s="140">
        <f t="shared" si="449"/>
        <v>0</v>
      </c>
      <c r="V138" s="137" t="b">
        <f t="shared" si="476"/>
        <v>0</v>
      </c>
      <c r="W138" s="137" t="b">
        <f t="shared" si="477"/>
        <v>0</v>
      </c>
      <c r="X138" s="137" t="b">
        <f t="shared" si="478"/>
        <v>0</v>
      </c>
      <c r="Y138" s="137" t="b">
        <f t="shared" si="479"/>
        <v>0</v>
      </c>
      <c r="Z138" s="137" t="b">
        <f t="shared" si="480"/>
        <v>1</v>
      </c>
      <c r="AA138" s="141" t="str">
        <f>IF(COUNTA(E138:F138:H138)&lt;3,"",(IF(V138=TRUE,$V$3,IF(W138=TRUE,$W$3,IF(X138=TRUE,$X$3,IF(Y138=TRUE,$Y$3,"Non"))))))</f>
        <v>Non</v>
      </c>
      <c r="AB138" s="137" t="b">
        <f t="shared" si="481"/>
        <v>0</v>
      </c>
      <c r="AC138" s="137" t="b">
        <f t="shared" si="482"/>
        <v>0</v>
      </c>
      <c r="AD138" s="137" t="b">
        <f t="shared" si="483"/>
        <v>0</v>
      </c>
      <c r="AE138" s="137" t="b">
        <f t="shared" si="484"/>
        <v>0</v>
      </c>
      <c r="AF138" s="137" t="b">
        <f t="shared" si="485"/>
        <v>0</v>
      </c>
      <c r="AG138" s="141" t="str">
        <f>IF(COUNTA(E138:F138:H138)&lt;3,"",(IF(AB138=TRUE,$AB$3,IF(AC138=TRUE,$AC$3,IF(AD138=TRUE,$AD$3,IF(AE138=TRUE,$AE$3,IF(AF138=TRUE,$AF$3,"Aucune")))))))</f>
        <v>Aucune</v>
      </c>
      <c r="AH138" s="180" t="b">
        <f t="shared" ref="AH138:AH185" si="486">OR($U138=61,$U138=62)</f>
        <v>0</v>
      </c>
      <c r="AI138" s="180" t="b">
        <f t="shared" ref="AI138:AI185" si="487">OR($U138=63)</f>
        <v>0</v>
      </c>
      <c r="AJ138" s="180" t="b">
        <f t="shared" ref="AJ138:AJ185" si="488">OR($U138=64)</f>
        <v>0</v>
      </c>
      <c r="AK138" s="180" t="b">
        <f t="shared" ref="AK138:AK185" si="489">OR($U138=51,$U138=52)</f>
        <v>0</v>
      </c>
      <c r="AL138" s="180" t="b">
        <f t="shared" ref="AL138:AL185" si="490">OR($U138=53)</f>
        <v>0</v>
      </c>
      <c r="AM138" s="180" t="b">
        <f t="shared" ref="AM138:AM185" si="491">OR($U138=54)</f>
        <v>0</v>
      </c>
      <c r="AN138" s="180" t="b">
        <f t="shared" ref="AN138:AN185" si="492">OR($U138=41)</f>
        <v>0</v>
      </c>
      <c r="AO138" s="180" t="b">
        <f t="shared" ref="AO138:AO185" si="493">OR($U138=42,$U138=43)</f>
        <v>0</v>
      </c>
      <c r="AP138" s="180" t="b">
        <f t="shared" ref="AP138:AP185" si="494">OR($U138=44)</f>
        <v>0</v>
      </c>
      <c r="AQ138" s="180" t="b">
        <f t="shared" ref="AQ138:AQ185" si="495">OR($U138=31)</f>
        <v>0</v>
      </c>
      <c r="AR138" s="180" t="b">
        <f t="shared" ref="AR138:AR185" si="496">OR($U138=32,$U138=33)</f>
        <v>0</v>
      </c>
      <c r="AS138" s="180" t="b">
        <f t="shared" ref="AS138:AS185" si="497">OR($U138=34)</f>
        <v>0</v>
      </c>
      <c r="AT138" s="180" t="b">
        <f t="shared" ref="AT138:AT185" si="498">OR($U138=22,$U138=23)</f>
        <v>0</v>
      </c>
      <c r="AU138" s="180" t="b">
        <f t="shared" ref="AU138:AU185" si="499">OR($U138=24)</f>
        <v>0</v>
      </c>
      <c r="AV138" s="180" t="b">
        <f t="shared" ref="AV138:AV185" si="500">OR($U138=12,$U138=13)</f>
        <v>0</v>
      </c>
      <c r="AW138" s="180" t="b">
        <f t="shared" ref="AW138:AW185" si="501">OR($U138=14)</f>
        <v>0</v>
      </c>
      <c r="AX138" s="179" t="str">
        <f>IF(COUNTA(E138:F138:H138)&lt;3,"",(IF(AH138=TRUE,AH$3,IF(AI138=TRUE,AI$3,IF(AJ138=TRUE,AJ$3,IF(AK138=TRUE,AK$3,IF(AL138=TRUE,AL$3,IF(AM138=TRUE,AM$3,IF(AN138=TRUE,AN$3,IF(AO138=TRUE,AO$3,IF(AP138=TRUE,AP$3,IF(AQ138=TRUE,AQ$3,IF(AR138=TRUE,AR$3,IF(AS138=TRUE,AS$3,IF(AT138=TRUE,AT$3,IF(AU138=TRUE,AU$3,IF(AV138=TRUE,AV$3,IF(AW138=TRUE,AW$3,"Aucune"))))))))))))))))))</f>
        <v>Aucune</v>
      </c>
      <c r="AY138" s="137" t="b">
        <f t="shared" si="450"/>
        <v>0</v>
      </c>
      <c r="AZ138" s="137" t="b">
        <f t="shared" si="451"/>
        <v>0</v>
      </c>
      <c r="BA138" s="137" t="b">
        <f t="shared" si="452"/>
        <v>0</v>
      </c>
      <c r="BB138" s="141" t="str">
        <f>IF(COUNTA(E138:F138:H138)&lt;3,"",(IF(AY138=TRUE,$AY$3,IF(AZ138=TRUE,$AZ$3,IF(BA138=TRUE,$BA$3,"Aucune action requise")))))</f>
        <v>Aucune action requise</v>
      </c>
      <c r="BC138" s="137" t="b">
        <f t="shared" si="453"/>
        <v>0</v>
      </c>
      <c r="BD138" s="137" t="b">
        <f t="shared" si="454"/>
        <v>0</v>
      </c>
      <c r="BE138" s="137" t="b">
        <f t="shared" si="455"/>
        <v>0</v>
      </c>
      <c r="BF138" s="137" t="b">
        <f t="shared" si="456"/>
        <v>0</v>
      </c>
      <c r="BG138" s="141" t="str">
        <f>IF(COUNTA(E138:F138:H138)&lt;3,"",(IF(BC138=TRUE,$BC$3,IF(BD138=TRUE,$BD$3,IF(BE138=TRUE,$BE$3,IF(BF138=TRUE,$BF$3,"Aucun"))))))</f>
        <v>Aucun</v>
      </c>
      <c r="BH138" s="318">
        <f t="shared" si="457"/>
        <v>0</v>
      </c>
      <c r="BI138" s="318">
        <f>'ODD 14'!AX11</f>
        <v>0</v>
      </c>
      <c r="BJ138" s="309"/>
      <c r="BK138" s="309"/>
      <c r="BL138" s="327">
        <f t="shared" si="458"/>
        <v>0</v>
      </c>
      <c r="BM138" s="327">
        <f t="shared" si="459"/>
        <v>0</v>
      </c>
      <c r="BR138" s="58">
        <f t="shared" si="460"/>
        <v>1</v>
      </c>
      <c r="BS138" s="58">
        <f t="shared" si="461"/>
        <v>0</v>
      </c>
      <c r="BT138" s="58">
        <f t="shared" si="462"/>
        <v>0</v>
      </c>
      <c r="BU138" s="58">
        <f t="shared" si="463"/>
        <v>0</v>
      </c>
      <c r="BV138" s="58">
        <f t="shared" si="464"/>
        <v>0</v>
      </c>
      <c r="BW138" s="58">
        <f t="shared" si="465"/>
        <v>0</v>
      </c>
      <c r="BX138" s="58">
        <f t="shared" si="466"/>
        <v>0</v>
      </c>
      <c r="BY138" s="58">
        <f t="shared" si="467"/>
        <v>0</v>
      </c>
    </row>
    <row r="139" spans="1:77" s="57" customFormat="1" ht="114" customHeight="1" x14ac:dyDescent="0.35">
      <c r="A139" s="56"/>
      <c r="B139" s="378" t="s">
        <v>185</v>
      </c>
      <c r="C139" s="386" t="s">
        <v>432</v>
      </c>
      <c r="D139" s="189">
        <f>'ODD 14'!D12</f>
        <v>0</v>
      </c>
      <c r="E139" s="268">
        <f>'ODD 14'!E12</f>
        <v>0</v>
      </c>
      <c r="F139" s="283">
        <f>'ODD 14'!F12</f>
        <v>0</v>
      </c>
      <c r="G139" s="190">
        <f>'ODD 14'!G12</f>
        <v>0</v>
      </c>
      <c r="H139" s="304">
        <f>'ODD 14'!H12</f>
        <v>0</v>
      </c>
      <c r="I139" s="191">
        <f>'ODD 14'!I12</f>
        <v>0</v>
      </c>
      <c r="J139" s="157">
        <f t="shared" si="468"/>
        <v>0</v>
      </c>
      <c r="K139" s="158">
        <f t="shared" si="446"/>
        <v>0</v>
      </c>
      <c r="L139" s="158" t="b">
        <f t="shared" si="469"/>
        <v>0</v>
      </c>
      <c r="M139" s="158" t="b">
        <f t="shared" si="470"/>
        <v>0</v>
      </c>
      <c r="N139" s="158" t="b">
        <f t="shared" si="471"/>
        <v>0</v>
      </c>
      <c r="O139" s="158" t="b">
        <f t="shared" si="472"/>
        <v>0</v>
      </c>
      <c r="P139" s="158" t="b">
        <f t="shared" si="473"/>
        <v>0</v>
      </c>
      <c r="Q139" s="158" t="b">
        <f t="shared" si="474"/>
        <v>0</v>
      </c>
      <c r="R139" s="158" t="b">
        <f t="shared" si="475"/>
        <v>0</v>
      </c>
      <c r="S139" s="159">
        <f t="shared" si="447"/>
        <v>0</v>
      </c>
      <c r="T139" s="160">
        <f t="shared" si="448"/>
        <v>0</v>
      </c>
      <c r="U139" s="161">
        <f t="shared" si="449"/>
        <v>0</v>
      </c>
      <c r="V139" s="158" t="b">
        <f t="shared" si="476"/>
        <v>0</v>
      </c>
      <c r="W139" s="158" t="b">
        <f t="shared" si="477"/>
        <v>0</v>
      </c>
      <c r="X139" s="158" t="b">
        <f t="shared" si="478"/>
        <v>0</v>
      </c>
      <c r="Y139" s="158" t="b">
        <f t="shared" si="479"/>
        <v>0</v>
      </c>
      <c r="Z139" s="158" t="b">
        <f t="shared" si="480"/>
        <v>1</v>
      </c>
      <c r="AA139" s="162" t="str">
        <f>IF(COUNTA(E139:F139:H139)&lt;3,"",(IF(V139=TRUE,$V$3,IF(W139=TRUE,$W$3,IF(X139=TRUE,$X$3,IF(Y139=TRUE,$Y$3,"Non"))))))</f>
        <v>Non</v>
      </c>
      <c r="AB139" s="158" t="b">
        <f t="shared" si="481"/>
        <v>0</v>
      </c>
      <c r="AC139" s="158" t="b">
        <f t="shared" si="482"/>
        <v>0</v>
      </c>
      <c r="AD139" s="158" t="b">
        <f t="shared" si="483"/>
        <v>0</v>
      </c>
      <c r="AE139" s="158" t="b">
        <f t="shared" si="484"/>
        <v>0</v>
      </c>
      <c r="AF139" s="158" t="b">
        <f t="shared" si="485"/>
        <v>0</v>
      </c>
      <c r="AG139" s="162" t="str">
        <f>IF(COUNTA(E139:F139:H139)&lt;3,"",(IF(AB139=TRUE,$AB$3,IF(AC139=TRUE,$AC$3,IF(AD139=TRUE,$AD$3,IF(AE139=TRUE,$AE$3,IF(AF139=TRUE,$AF$3,"Aucune")))))))</f>
        <v>Aucune</v>
      </c>
      <c r="AH139" s="158" t="b">
        <f t="shared" si="486"/>
        <v>0</v>
      </c>
      <c r="AI139" s="158" t="b">
        <f t="shared" si="487"/>
        <v>0</v>
      </c>
      <c r="AJ139" s="158" t="b">
        <f t="shared" si="488"/>
        <v>0</v>
      </c>
      <c r="AK139" s="158" t="b">
        <f t="shared" si="489"/>
        <v>0</v>
      </c>
      <c r="AL139" s="158" t="b">
        <f t="shared" si="490"/>
        <v>0</v>
      </c>
      <c r="AM139" s="158" t="b">
        <f t="shared" si="491"/>
        <v>0</v>
      </c>
      <c r="AN139" s="158" t="b">
        <f t="shared" si="492"/>
        <v>0</v>
      </c>
      <c r="AO139" s="158" t="b">
        <f t="shared" si="493"/>
        <v>0</v>
      </c>
      <c r="AP139" s="158" t="b">
        <f t="shared" si="494"/>
        <v>0</v>
      </c>
      <c r="AQ139" s="158" t="b">
        <f t="shared" si="495"/>
        <v>0</v>
      </c>
      <c r="AR139" s="158" t="b">
        <f t="shared" si="496"/>
        <v>0</v>
      </c>
      <c r="AS139" s="158" t="b">
        <f t="shared" si="497"/>
        <v>0</v>
      </c>
      <c r="AT139" s="158" t="b">
        <f t="shared" si="498"/>
        <v>0</v>
      </c>
      <c r="AU139" s="158" t="b">
        <f t="shared" si="499"/>
        <v>0</v>
      </c>
      <c r="AV139" s="158" t="b">
        <f t="shared" si="500"/>
        <v>0</v>
      </c>
      <c r="AW139" s="158" t="b">
        <f t="shared" si="501"/>
        <v>0</v>
      </c>
      <c r="AX139" s="162" t="str">
        <f>IF(COUNTA(E139:F139:H139)&lt;3,"",(IF(AH139=TRUE,AH$3,IF(AI139=TRUE,AI$3,IF(AJ139=TRUE,AJ$3,IF(AK139=TRUE,AK$3,IF(AL139=TRUE,AL$3,IF(AM139=TRUE,AM$3,IF(AN139=TRUE,AN$3,IF(AO139=TRUE,AO$3,IF(AP139=TRUE,AP$3,IF(AQ139=TRUE,AQ$3,IF(AR139=TRUE,AR$3,IF(AS139=TRUE,AS$3,IF(AT139=TRUE,AT$3,IF(AU139=TRUE,AU$3,IF(AV139=TRUE,AV$3,IF(AW139=TRUE,AW$3,"Aucune"))))))))))))))))))</f>
        <v>Aucune</v>
      </c>
      <c r="AY139" s="158" t="b">
        <f t="shared" si="450"/>
        <v>0</v>
      </c>
      <c r="AZ139" s="158" t="b">
        <f t="shared" si="451"/>
        <v>0</v>
      </c>
      <c r="BA139" s="158" t="b">
        <f t="shared" si="452"/>
        <v>0</v>
      </c>
      <c r="BB139" s="162" t="str">
        <f>IF(COUNTA(E139:F139:H139)&lt;3,"",(IF(AY139=TRUE,$AY$3,IF(AZ139=TRUE,$AZ$3,IF(BA139=TRUE,$BA$3,"Aucune action requise")))))</f>
        <v>Aucune action requise</v>
      </c>
      <c r="BC139" s="158" t="b">
        <f t="shared" si="453"/>
        <v>0</v>
      </c>
      <c r="BD139" s="158" t="b">
        <f t="shared" si="454"/>
        <v>0</v>
      </c>
      <c r="BE139" s="158" t="b">
        <f t="shared" si="455"/>
        <v>0</v>
      </c>
      <c r="BF139" s="158" t="b">
        <f t="shared" si="456"/>
        <v>0</v>
      </c>
      <c r="BG139" s="162" t="str">
        <f>IF(COUNTA(E139:F139:H139)&lt;3,"",(IF(BC139=TRUE,$BC$3,IF(BD139=TRUE,$BD$3,IF(BE139=TRUE,$BE$3,IF(BF139=TRUE,$BF$3,"Aucun"))))))</f>
        <v>Aucun</v>
      </c>
      <c r="BH139" s="322">
        <f t="shared" si="457"/>
        <v>0</v>
      </c>
      <c r="BI139" s="322">
        <f>'ODD 14'!AX12</f>
        <v>0</v>
      </c>
      <c r="BJ139" s="313"/>
      <c r="BK139" s="313"/>
      <c r="BL139" s="330">
        <f t="shared" si="458"/>
        <v>0</v>
      </c>
      <c r="BM139" s="330">
        <f t="shared" si="459"/>
        <v>0</v>
      </c>
      <c r="BR139" s="58">
        <f t="shared" si="460"/>
        <v>1</v>
      </c>
      <c r="BS139" s="58">
        <f t="shared" si="461"/>
        <v>0</v>
      </c>
      <c r="BT139" s="58">
        <f t="shared" si="462"/>
        <v>0</v>
      </c>
      <c r="BU139" s="58">
        <f t="shared" si="463"/>
        <v>0</v>
      </c>
      <c r="BV139" s="58">
        <f t="shared" si="464"/>
        <v>0</v>
      </c>
      <c r="BW139" s="58">
        <f t="shared" si="465"/>
        <v>0</v>
      </c>
      <c r="BX139" s="58">
        <f t="shared" si="466"/>
        <v>0</v>
      </c>
      <c r="BY139" s="58">
        <f t="shared" si="467"/>
        <v>0</v>
      </c>
    </row>
    <row r="140" spans="1:77" s="57" customFormat="1" ht="114" customHeight="1" thickBot="1" x14ac:dyDescent="0.4">
      <c r="A140" s="56"/>
      <c r="B140" s="379" t="s">
        <v>186</v>
      </c>
      <c r="C140" s="394" t="s">
        <v>615</v>
      </c>
      <c r="D140" s="242">
        <f>'ODD 14'!D13</f>
        <v>0</v>
      </c>
      <c r="E140" s="269">
        <f>'ODD 14'!E13</f>
        <v>0</v>
      </c>
      <c r="F140" s="286">
        <f>'ODD 14'!F13</f>
        <v>0</v>
      </c>
      <c r="G140" s="243">
        <f>'ODD 14'!G13</f>
        <v>0</v>
      </c>
      <c r="H140" s="305">
        <f>'ODD 14'!H13</f>
        <v>0</v>
      </c>
      <c r="I140" s="244">
        <f>'ODD 14'!I13</f>
        <v>0</v>
      </c>
      <c r="J140" s="207">
        <f t="shared" si="468"/>
        <v>0</v>
      </c>
      <c r="K140" s="208">
        <f t="shared" si="446"/>
        <v>0</v>
      </c>
      <c r="L140" s="208" t="b">
        <f t="shared" si="469"/>
        <v>0</v>
      </c>
      <c r="M140" s="208" t="b">
        <f t="shared" si="470"/>
        <v>0</v>
      </c>
      <c r="N140" s="208" t="b">
        <f t="shared" si="471"/>
        <v>0</v>
      </c>
      <c r="O140" s="208" t="b">
        <f t="shared" si="472"/>
        <v>0</v>
      </c>
      <c r="P140" s="208" t="b">
        <f t="shared" si="473"/>
        <v>0</v>
      </c>
      <c r="Q140" s="208" t="b">
        <f t="shared" si="474"/>
        <v>0</v>
      </c>
      <c r="R140" s="208" t="b">
        <f t="shared" si="475"/>
        <v>0</v>
      </c>
      <c r="S140" s="209">
        <f t="shared" si="447"/>
        <v>0</v>
      </c>
      <c r="T140" s="210">
        <f t="shared" si="448"/>
        <v>0</v>
      </c>
      <c r="U140" s="211">
        <f t="shared" si="449"/>
        <v>0</v>
      </c>
      <c r="V140" s="208" t="b">
        <f t="shared" si="476"/>
        <v>0</v>
      </c>
      <c r="W140" s="208" t="b">
        <f t="shared" si="477"/>
        <v>0</v>
      </c>
      <c r="X140" s="208" t="b">
        <f t="shared" si="478"/>
        <v>0</v>
      </c>
      <c r="Y140" s="208" t="b">
        <f t="shared" si="479"/>
        <v>0</v>
      </c>
      <c r="Z140" s="208" t="b">
        <f t="shared" si="480"/>
        <v>1</v>
      </c>
      <c r="AA140" s="212" t="str">
        <f>IF(COUNTA(E140:F140:H140)&lt;3,"",(IF(V140=TRUE,$V$3,IF(W140=TRUE,$W$3,IF(X140=TRUE,$X$3,IF(Y140=TRUE,$Y$3,"Non"))))))</f>
        <v>Non</v>
      </c>
      <c r="AB140" s="208" t="b">
        <f t="shared" si="481"/>
        <v>0</v>
      </c>
      <c r="AC140" s="208" t="b">
        <f t="shared" si="482"/>
        <v>0</v>
      </c>
      <c r="AD140" s="208" t="b">
        <f t="shared" si="483"/>
        <v>0</v>
      </c>
      <c r="AE140" s="208" t="b">
        <f t="shared" si="484"/>
        <v>0</v>
      </c>
      <c r="AF140" s="208" t="b">
        <f t="shared" si="485"/>
        <v>0</v>
      </c>
      <c r="AG140" s="212" t="str">
        <f>IF(COUNTA(E140:F140:H140)&lt;3,"",(IF(AB140=TRUE,$AB$3,IF(AC140=TRUE,$AC$3,IF(AD140=TRUE,$AD$3,IF(AE140=TRUE,$AE$3,IF(AF140=TRUE,$AF$3,"Aucune")))))))</f>
        <v>Aucune</v>
      </c>
      <c r="AH140" s="208" t="b">
        <f t="shared" si="486"/>
        <v>0</v>
      </c>
      <c r="AI140" s="208" t="b">
        <f t="shared" si="487"/>
        <v>0</v>
      </c>
      <c r="AJ140" s="208" t="b">
        <f t="shared" si="488"/>
        <v>0</v>
      </c>
      <c r="AK140" s="208" t="b">
        <f t="shared" si="489"/>
        <v>0</v>
      </c>
      <c r="AL140" s="208" t="b">
        <f t="shared" si="490"/>
        <v>0</v>
      </c>
      <c r="AM140" s="208" t="b">
        <f t="shared" si="491"/>
        <v>0</v>
      </c>
      <c r="AN140" s="208" t="b">
        <f t="shared" si="492"/>
        <v>0</v>
      </c>
      <c r="AO140" s="208" t="b">
        <f t="shared" si="493"/>
        <v>0</v>
      </c>
      <c r="AP140" s="208" t="b">
        <f t="shared" si="494"/>
        <v>0</v>
      </c>
      <c r="AQ140" s="208" t="b">
        <f t="shared" si="495"/>
        <v>0</v>
      </c>
      <c r="AR140" s="208" t="b">
        <f t="shared" si="496"/>
        <v>0</v>
      </c>
      <c r="AS140" s="208" t="b">
        <f t="shared" si="497"/>
        <v>0</v>
      </c>
      <c r="AT140" s="208" t="b">
        <f t="shared" si="498"/>
        <v>0</v>
      </c>
      <c r="AU140" s="208" t="b">
        <f t="shared" si="499"/>
        <v>0</v>
      </c>
      <c r="AV140" s="208" t="b">
        <f t="shared" si="500"/>
        <v>0</v>
      </c>
      <c r="AW140" s="208" t="b">
        <f t="shared" si="501"/>
        <v>0</v>
      </c>
      <c r="AX140" s="212" t="str">
        <f>IF(COUNTA(E140:F140:H140)&lt;3,"",(IF(AH140=TRUE,AH$3,IF(AI140=TRUE,AI$3,IF(AJ140=TRUE,AJ$3,IF(AK140=TRUE,AK$3,IF(AL140=TRUE,AL$3,IF(AM140=TRUE,AM$3,IF(AN140=TRUE,AN$3,IF(AO140=TRUE,AO$3,IF(AP140=TRUE,AP$3,IF(AQ140=TRUE,AQ$3,IF(AR140=TRUE,AR$3,IF(AS140=TRUE,AS$3,IF(AT140=TRUE,AT$3,IF(AU140=TRUE,AU$3,IF(AV140=TRUE,AV$3,IF(AW140=TRUE,AW$3,"Aucune"))))))))))))))))))</f>
        <v>Aucune</v>
      </c>
      <c r="AY140" s="208" t="b">
        <f t="shared" si="450"/>
        <v>0</v>
      </c>
      <c r="AZ140" s="208" t="b">
        <f t="shared" si="451"/>
        <v>0</v>
      </c>
      <c r="BA140" s="208" t="b">
        <f t="shared" si="452"/>
        <v>0</v>
      </c>
      <c r="BB140" s="212" t="str">
        <f>IF(COUNTA(E140:F140:H140)&lt;3,"",(IF(AY140=TRUE,$AY$3,IF(AZ140=TRUE,$AZ$3,IF(BA140=TRUE,$BA$3,"Aucune action requise")))))</f>
        <v>Aucune action requise</v>
      </c>
      <c r="BC140" s="208" t="b">
        <f t="shared" si="453"/>
        <v>0</v>
      </c>
      <c r="BD140" s="208" t="b">
        <f t="shared" si="454"/>
        <v>0</v>
      </c>
      <c r="BE140" s="208" t="b">
        <f t="shared" si="455"/>
        <v>0</v>
      </c>
      <c r="BF140" s="208" t="b">
        <f t="shared" si="456"/>
        <v>0</v>
      </c>
      <c r="BG140" s="212" t="str">
        <f>IF(COUNTA(E140:F140:H140)&lt;3,"",(IF(BC140=TRUE,$BC$3,IF(BD140=TRUE,$BD$3,IF(BE140=TRUE,$BE$3,IF(BF140=TRUE,$BF$3,"Aucun"))))))</f>
        <v>Aucun</v>
      </c>
      <c r="BH140" s="323">
        <f t="shared" si="457"/>
        <v>0</v>
      </c>
      <c r="BI140" s="323">
        <f>'ODD 14'!AX13</f>
        <v>0</v>
      </c>
      <c r="BJ140" s="314"/>
      <c r="BK140" s="314"/>
      <c r="BL140" s="331">
        <f t="shared" si="458"/>
        <v>0</v>
      </c>
      <c r="BM140" s="331">
        <f t="shared" si="459"/>
        <v>0</v>
      </c>
      <c r="BR140" s="58">
        <f t="shared" si="460"/>
        <v>1</v>
      </c>
      <c r="BS140" s="58">
        <f t="shared" si="461"/>
        <v>0</v>
      </c>
      <c r="BT140" s="58">
        <f t="shared" si="462"/>
        <v>0</v>
      </c>
      <c r="BU140" s="58">
        <f t="shared" si="463"/>
        <v>0</v>
      </c>
      <c r="BV140" s="58">
        <f t="shared" si="464"/>
        <v>0</v>
      </c>
      <c r="BW140" s="58">
        <f t="shared" si="465"/>
        <v>0</v>
      </c>
      <c r="BX140" s="58">
        <f t="shared" si="466"/>
        <v>0</v>
      </c>
      <c r="BY140" s="58">
        <f t="shared" si="467"/>
        <v>0</v>
      </c>
    </row>
    <row r="141" spans="1:77" s="57" customFormat="1" ht="114" customHeight="1" x14ac:dyDescent="0.35">
      <c r="A141" s="56"/>
      <c r="B141" s="377" t="s">
        <v>187</v>
      </c>
      <c r="C141" s="395" t="s">
        <v>616</v>
      </c>
      <c r="D141" s="239">
        <f>'ODD 14'!D14</f>
        <v>0</v>
      </c>
      <c r="E141" s="267">
        <f>'ODD 14'!E14</f>
        <v>0</v>
      </c>
      <c r="F141" s="285">
        <f>'ODD 14'!F14</f>
        <v>0</v>
      </c>
      <c r="G141" s="240">
        <f>'ODD 14'!G14</f>
        <v>0</v>
      </c>
      <c r="H141" s="303">
        <f>'ODD 14'!H14</f>
        <v>0</v>
      </c>
      <c r="I141" s="241">
        <f>'ODD 14'!I14</f>
        <v>0</v>
      </c>
      <c r="J141" s="200">
        <f t="shared" si="468"/>
        <v>0</v>
      </c>
      <c r="K141" s="201">
        <f t="shared" si="446"/>
        <v>0</v>
      </c>
      <c r="L141" s="201" t="b">
        <f t="shared" si="469"/>
        <v>0</v>
      </c>
      <c r="M141" s="201" t="b">
        <f t="shared" si="470"/>
        <v>0</v>
      </c>
      <c r="N141" s="201" t="b">
        <f t="shared" si="471"/>
        <v>0</v>
      </c>
      <c r="O141" s="201" t="b">
        <f t="shared" si="472"/>
        <v>0</v>
      </c>
      <c r="P141" s="201" t="b">
        <f t="shared" si="473"/>
        <v>0</v>
      </c>
      <c r="Q141" s="201" t="b">
        <f t="shared" si="474"/>
        <v>0</v>
      </c>
      <c r="R141" s="201" t="b">
        <f t="shared" si="475"/>
        <v>0</v>
      </c>
      <c r="S141" s="202">
        <f t="shared" si="447"/>
        <v>0</v>
      </c>
      <c r="T141" s="203">
        <f t="shared" si="448"/>
        <v>0</v>
      </c>
      <c r="U141" s="204">
        <f t="shared" si="449"/>
        <v>0</v>
      </c>
      <c r="V141" s="201" t="b">
        <f t="shared" si="476"/>
        <v>0</v>
      </c>
      <c r="W141" s="201" t="b">
        <f t="shared" si="477"/>
        <v>0</v>
      </c>
      <c r="X141" s="201" t="b">
        <f t="shared" si="478"/>
        <v>0</v>
      </c>
      <c r="Y141" s="201" t="b">
        <f t="shared" si="479"/>
        <v>0</v>
      </c>
      <c r="Z141" s="201" t="b">
        <f t="shared" si="480"/>
        <v>1</v>
      </c>
      <c r="AA141" s="205" t="str">
        <f>IF(COUNTA(E141:F141:H141)&lt;3,"",(IF(V141=TRUE,$V$3,IF(W141=TRUE,$W$3,IF(X141=TRUE,$X$3,IF(Y141=TRUE,$Y$3,"Non"))))))</f>
        <v>Non</v>
      </c>
      <c r="AB141" s="201" t="b">
        <f t="shared" si="481"/>
        <v>0</v>
      </c>
      <c r="AC141" s="201" t="b">
        <f t="shared" si="482"/>
        <v>0</v>
      </c>
      <c r="AD141" s="201" t="b">
        <f t="shared" si="483"/>
        <v>0</v>
      </c>
      <c r="AE141" s="201" t="b">
        <f t="shared" si="484"/>
        <v>0</v>
      </c>
      <c r="AF141" s="201" t="b">
        <f t="shared" si="485"/>
        <v>0</v>
      </c>
      <c r="AG141" s="205" t="str">
        <f>IF(COUNTA(E141:F141:H141)&lt;3,"",(IF(AB141=TRUE,$AB$3,IF(AC141=TRUE,$AC$3,IF(AD141=TRUE,$AD$3,IF(AE141=TRUE,$AE$3,IF(AF141=TRUE,$AF$3,"Aucune")))))))</f>
        <v>Aucune</v>
      </c>
      <c r="AH141" s="201" t="b">
        <f t="shared" si="486"/>
        <v>0</v>
      </c>
      <c r="AI141" s="201" t="b">
        <f t="shared" si="487"/>
        <v>0</v>
      </c>
      <c r="AJ141" s="201" t="b">
        <f t="shared" si="488"/>
        <v>0</v>
      </c>
      <c r="AK141" s="201" t="b">
        <f t="shared" si="489"/>
        <v>0</v>
      </c>
      <c r="AL141" s="201" t="b">
        <f t="shared" si="490"/>
        <v>0</v>
      </c>
      <c r="AM141" s="201" t="b">
        <f t="shared" si="491"/>
        <v>0</v>
      </c>
      <c r="AN141" s="201" t="b">
        <f t="shared" si="492"/>
        <v>0</v>
      </c>
      <c r="AO141" s="201" t="b">
        <f t="shared" si="493"/>
        <v>0</v>
      </c>
      <c r="AP141" s="201" t="b">
        <f t="shared" si="494"/>
        <v>0</v>
      </c>
      <c r="AQ141" s="201" t="b">
        <f t="shared" si="495"/>
        <v>0</v>
      </c>
      <c r="AR141" s="201" t="b">
        <f t="shared" si="496"/>
        <v>0</v>
      </c>
      <c r="AS141" s="201" t="b">
        <f t="shared" si="497"/>
        <v>0</v>
      </c>
      <c r="AT141" s="201" t="b">
        <f t="shared" si="498"/>
        <v>0</v>
      </c>
      <c r="AU141" s="201" t="b">
        <f t="shared" si="499"/>
        <v>0</v>
      </c>
      <c r="AV141" s="201" t="b">
        <f t="shared" si="500"/>
        <v>0</v>
      </c>
      <c r="AW141" s="201" t="b">
        <f t="shared" si="501"/>
        <v>0</v>
      </c>
      <c r="AX141" s="205" t="str">
        <f>IF(COUNTA(E141:F141:H141)&lt;3,"",(IF(AH141=TRUE,AH$3,IF(AI141=TRUE,AI$3,IF(AJ141=TRUE,AJ$3,IF(AK141=TRUE,AK$3,IF(AL141=TRUE,AL$3,IF(AM141=TRUE,AM$3,IF(AN141=TRUE,AN$3,IF(AO141=TRUE,AO$3,IF(AP141=TRUE,AP$3,IF(AQ141=TRUE,AQ$3,IF(AR141=TRUE,AR$3,IF(AS141=TRUE,AS$3,IF(AT141=TRUE,AT$3,IF(AU141=TRUE,AU$3,IF(AV141=TRUE,AV$3,IF(AW141=TRUE,AW$3,"Aucune"))))))))))))))))))</f>
        <v>Aucune</v>
      </c>
      <c r="AY141" s="201" t="b">
        <f t="shared" si="450"/>
        <v>0</v>
      </c>
      <c r="AZ141" s="201" t="b">
        <f t="shared" si="451"/>
        <v>0</v>
      </c>
      <c r="BA141" s="201" t="b">
        <f t="shared" si="452"/>
        <v>0</v>
      </c>
      <c r="BB141" s="205" t="str">
        <f>IF(COUNTA(E141:F141:H141)&lt;3,"",(IF(AY141=TRUE,$AY$3,IF(AZ141=TRUE,$AZ$3,IF(BA141=TRUE,$BA$3,"Aucune action requise")))))</f>
        <v>Aucune action requise</v>
      </c>
      <c r="BC141" s="201" t="b">
        <f t="shared" si="453"/>
        <v>0</v>
      </c>
      <c r="BD141" s="201" t="b">
        <f t="shared" si="454"/>
        <v>0</v>
      </c>
      <c r="BE141" s="201" t="b">
        <f t="shared" si="455"/>
        <v>0</v>
      </c>
      <c r="BF141" s="201" t="b">
        <f t="shared" si="456"/>
        <v>0</v>
      </c>
      <c r="BG141" s="205" t="str">
        <f>IF(COUNTA(E141:F141:H141)&lt;3,"",(IF(BC141=TRUE,$BC$3,IF(BD141=TRUE,$BD$3,IF(BE141=TRUE,$BE$3,IF(BF141=TRUE,$BF$3,"Aucun"))))))</f>
        <v>Aucun</v>
      </c>
      <c r="BH141" s="321">
        <f t="shared" si="457"/>
        <v>0</v>
      </c>
      <c r="BI141" s="321">
        <f>'ODD 14'!AX14</f>
        <v>0</v>
      </c>
      <c r="BJ141" s="312"/>
      <c r="BK141" s="312"/>
      <c r="BL141" s="329">
        <f t="shared" si="458"/>
        <v>0</v>
      </c>
      <c r="BM141" s="329">
        <f t="shared" si="459"/>
        <v>0</v>
      </c>
      <c r="BR141" s="58">
        <f t="shared" si="460"/>
        <v>1</v>
      </c>
      <c r="BS141" s="58">
        <f t="shared" si="461"/>
        <v>0</v>
      </c>
      <c r="BT141" s="58">
        <f t="shared" si="462"/>
        <v>0</v>
      </c>
      <c r="BU141" s="58">
        <f t="shared" si="463"/>
        <v>0</v>
      </c>
      <c r="BV141" s="58">
        <f t="shared" si="464"/>
        <v>0</v>
      </c>
      <c r="BW141" s="58">
        <f t="shared" si="465"/>
        <v>0</v>
      </c>
      <c r="BX141" s="58">
        <f t="shared" si="466"/>
        <v>0</v>
      </c>
      <c r="BY141" s="58">
        <f t="shared" si="467"/>
        <v>0</v>
      </c>
    </row>
    <row r="142" spans="1:77" ht="114" customHeight="1" x14ac:dyDescent="0.35">
      <c r="B142" s="374" t="s">
        <v>188</v>
      </c>
      <c r="C142" s="380" t="s">
        <v>617</v>
      </c>
      <c r="D142" s="176">
        <f>'ODD 14'!D15</f>
        <v>0</v>
      </c>
      <c r="E142" s="264">
        <f>'ODD 14'!E15</f>
        <v>0</v>
      </c>
      <c r="F142" s="282">
        <f>'ODD 14'!F15</f>
        <v>0</v>
      </c>
      <c r="G142" s="177">
        <f>'ODD 14'!G15</f>
        <v>0</v>
      </c>
      <c r="H142" s="300">
        <f>'ODD 14'!H15</f>
        <v>0</v>
      </c>
      <c r="I142" s="178">
        <f>'ODD 14'!I15</f>
        <v>0</v>
      </c>
      <c r="J142" s="136">
        <f t="shared" si="468"/>
        <v>0</v>
      </c>
      <c r="K142" s="137">
        <f t="shared" si="446"/>
        <v>0</v>
      </c>
      <c r="L142" s="137" t="b">
        <f t="shared" si="469"/>
        <v>0</v>
      </c>
      <c r="M142" s="137" t="b">
        <f t="shared" si="470"/>
        <v>0</v>
      </c>
      <c r="N142" s="137" t="b">
        <f t="shared" si="471"/>
        <v>0</v>
      </c>
      <c r="O142" s="137" t="b">
        <f t="shared" si="472"/>
        <v>0</v>
      </c>
      <c r="P142" s="137" t="b">
        <f t="shared" si="473"/>
        <v>0</v>
      </c>
      <c r="Q142" s="137" t="b">
        <f t="shared" si="474"/>
        <v>0</v>
      </c>
      <c r="R142" s="137" t="b">
        <f t="shared" si="475"/>
        <v>0</v>
      </c>
      <c r="S142" s="138">
        <f t="shared" si="447"/>
        <v>0</v>
      </c>
      <c r="T142" s="139">
        <f t="shared" si="448"/>
        <v>0</v>
      </c>
      <c r="U142" s="140">
        <f t="shared" si="449"/>
        <v>0</v>
      </c>
      <c r="V142" s="137" t="b">
        <f t="shared" si="476"/>
        <v>0</v>
      </c>
      <c r="W142" s="137" t="b">
        <f t="shared" si="477"/>
        <v>0</v>
      </c>
      <c r="X142" s="137" t="b">
        <f t="shared" si="478"/>
        <v>0</v>
      </c>
      <c r="Y142" s="137" t="b">
        <f t="shared" si="479"/>
        <v>0</v>
      </c>
      <c r="Z142" s="137" t="b">
        <f t="shared" si="480"/>
        <v>1</v>
      </c>
      <c r="AA142" s="141" t="str">
        <f>IF(COUNTA(E142:F142:H142)&lt;3,"",(IF(V142=TRUE,$V$3,IF(W142=TRUE,$W$3,IF(X142=TRUE,$X$3,IF(Y142=TRUE,$Y$3,"Non"))))))</f>
        <v>Non</v>
      </c>
      <c r="AB142" s="137" t="b">
        <f t="shared" si="481"/>
        <v>0</v>
      </c>
      <c r="AC142" s="137" t="b">
        <f t="shared" si="482"/>
        <v>0</v>
      </c>
      <c r="AD142" s="137" t="b">
        <f t="shared" si="483"/>
        <v>0</v>
      </c>
      <c r="AE142" s="137" t="b">
        <f t="shared" si="484"/>
        <v>0</v>
      </c>
      <c r="AF142" s="137" t="b">
        <f t="shared" si="485"/>
        <v>0</v>
      </c>
      <c r="AG142" s="141" t="str">
        <f>IF(COUNTA(E142:F142:H142)&lt;3,"",(IF(AB142=TRUE,$AB$3,IF(AC142=TRUE,$AC$3,IF(AD142=TRUE,$AD$3,IF(AE142=TRUE,$AE$3,IF(AF142=TRUE,$AF$3,"Aucune")))))))</f>
        <v>Aucune</v>
      </c>
      <c r="AH142" s="180" t="b">
        <f t="shared" si="486"/>
        <v>0</v>
      </c>
      <c r="AI142" s="180" t="b">
        <f t="shared" si="487"/>
        <v>0</v>
      </c>
      <c r="AJ142" s="180" t="b">
        <f t="shared" si="488"/>
        <v>0</v>
      </c>
      <c r="AK142" s="180" t="b">
        <f t="shared" si="489"/>
        <v>0</v>
      </c>
      <c r="AL142" s="180" t="b">
        <f t="shared" si="490"/>
        <v>0</v>
      </c>
      <c r="AM142" s="180" t="b">
        <f t="shared" si="491"/>
        <v>0</v>
      </c>
      <c r="AN142" s="180" t="b">
        <f t="shared" si="492"/>
        <v>0</v>
      </c>
      <c r="AO142" s="180" t="b">
        <f t="shared" si="493"/>
        <v>0</v>
      </c>
      <c r="AP142" s="180" t="b">
        <f t="shared" si="494"/>
        <v>0</v>
      </c>
      <c r="AQ142" s="180" t="b">
        <f t="shared" si="495"/>
        <v>0</v>
      </c>
      <c r="AR142" s="180" t="b">
        <f t="shared" si="496"/>
        <v>0</v>
      </c>
      <c r="AS142" s="180" t="b">
        <f t="shared" si="497"/>
        <v>0</v>
      </c>
      <c r="AT142" s="180" t="b">
        <f t="shared" si="498"/>
        <v>0</v>
      </c>
      <c r="AU142" s="180" t="b">
        <f t="shared" si="499"/>
        <v>0</v>
      </c>
      <c r="AV142" s="180" t="b">
        <f t="shared" si="500"/>
        <v>0</v>
      </c>
      <c r="AW142" s="180" t="b">
        <f t="shared" si="501"/>
        <v>0</v>
      </c>
      <c r="AX142" s="179" t="str">
        <f>IF(COUNTA(E142:F142:H142)&lt;3,"",(IF(AH142=TRUE,AH$3,IF(AI142=TRUE,AI$3,IF(AJ142=TRUE,AJ$3,IF(AK142=TRUE,AK$3,IF(AL142=TRUE,AL$3,IF(AM142=TRUE,AM$3,IF(AN142=TRUE,AN$3,IF(AO142=TRUE,AO$3,IF(AP142=TRUE,AP$3,IF(AQ142=TRUE,AQ$3,IF(AR142=TRUE,AR$3,IF(AS142=TRUE,AS$3,IF(AT142=TRUE,AT$3,IF(AU142=TRUE,AU$3,IF(AV142=TRUE,AV$3,IF(AW142=TRUE,AW$3,"Aucune"))))))))))))))))))</f>
        <v>Aucune</v>
      </c>
      <c r="AY142" s="137" t="b">
        <f t="shared" si="450"/>
        <v>0</v>
      </c>
      <c r="AZ142" s="137" t="b">
        <f t="shared" si="451"/>
        <v>0</v>
      </c>
      <c r="BA142" s="137" t="b">
        <f t="shared" si="452"/>
        <v>0</v>
      </c>
      <c r="BB142" s="141" t="str">
        <f>IF(COUNTA(E142:F142:H142)&lt;3,"",(IF(AY142=TRUE,$AY$3,IF(AZ142=TRUE,$AZ$3,IF(BA142=TRUE,$BA$3,"Aucune action requise")))))</f>
        <v>Aucune action requise</v>
      </c>
      <c r="BC142" s="137" t="b">
        <f t="shared" si="453"/>
        <v>0</v>
      </c>
      <c r="BD142" s="137" t="b">
        <f t="shared" si="454"/>
        <v>0</v>
      </c>
      <c r="BE142" s="137" t="b">
        <f t="shared" si="455"/>
        <v>0</v>
      </c>
      <c r="BF142" s="137" t="b">
        <f t="shared" si="456"/>
        <v>0</v>
      </c>
      <c r="BG142" s="141" t="str">
        <f>IF(COUNTA(E142:F142:H142)&lt;3,"",(IF(BC142=TRUE,$BC$3,IF(BD142=TRUE,$BD$3,IF(BE142=TRUE,$BE$3,IF(BF142=TRUE,$BF$3,"Aucun"))))))</f>
        <v>Aucun</v>
      </c>
      <c r="BH142" s="318">
        <f t="shared" si="457"/>
        <v>0</v>
      </c>
      <c r="BI142" s="318">
        <f>'ODD 14'!AX15</f>
        <v>0</v>
      </c>
      <c r="BJ142" s="309"/>
      <c r="BK142" s="309"/>
      <c r="BL142" s="327">
        <f t="shared" si="458"/>
        <v>0</v>
      </c>
      <c r="BM142" s="327">
        <f t="shared" si="459"/>
        <v>0</v>
      </c>
      <c r="BR142" s="58">
        <f t="shared" si="460"/>
        <v>1</v>
      </c>
      <c r="BS142" s="58">
        <f t="shared" si="461"/>
        <v>0</v>
      </c>
      <c r="BT142" s="58">
        <f t="shared" si="462"/>
        <v>0</v>
      </c>
      <c r="BU142" s="58">
        <f t="shared" si="463"/>
        <v>0</v>
      </c>
      <c r="BV142" s="58">
        <f t="shared" si="464"/>
        <v>0</v>
      </c>
      <c r="BW142" s="58">
        <f t="shared" si="465"/>
        <v>0</v>
      </c>
      <c r="BX142" s="58">
        <f t="shared" si="466"/>
        <v>0</v>
      </c>
      <c r="BY142" s="58">
        <f t="shared" si="467"/>
        <v>0</v>
      </c>
    </row>
    <row r="143" spans="1:77" ht="114" customHeight="1" x14ac:dyDescent="0.35">
      <c r="B143" s="378" t="s">
        <v>189</v>
      </c>
      <c r="C143" s="386" t="s">
        <v>519</v>
      </c>
      <c r="D143" s="189">
        <f>'ODD 14'!D16</f>
        <v>0</v>
      </c>
      <c r="E143" s="268">
        <f>'ODD 14'!E16</f>
        <v>0</v>
      </c>
      <c r="F143" s="283">
        <f>'ODD 14'!F16</f>
        <v>0</v>
      </c>
      <c r="G143" s="190">
        <f>'ODD 14'!G16</f>
        <v>0</v>
      </c>
      <c r="H143" s="304">
        <f>'ODD 14'!H16</f>
        <v>0</v>
      </c>
      <c r="I143" s="191">
        <f>'ODD 14'!I16</f>
        <v>0</v>
      </c>
      <c r="J143" s="157">
        <f t="shared" si="468"/>
        <v>0</v>
      </c>
      <c r="K143" s="158">
        <f t="shared" si="446"/>
        <v>0</v>
      </c>
      <c r="L143" s="158" t="b">
        <f t="shared" si="469"/>
        <v>0</v>
      </c>
      <c r="M143" s="158" t="b">
        <f t="shared" si="470"/>
        <v>0</v>
      </c>
      <c r="N143" s="158" t="b">
        <f t="shared" si="471"/>
        <v>0</v>
      </c>
      <c r="O143" s="158" t="b">
        <f t="shared" si="472"/>
        <v>0</v>
      </c>
      <c r="P143" s="158" t="b">
        <f t="shared" si="473"/>
        <v>0</v>
      </c>
      <c r="Q143" s="158" t="b">
        <f t="shared" si="474"/>
        <v>0</v>
      </c>
      <c r="R143" s="158" t="b">
        <f t="shared" si="475"/>
        <v>0</v>
      </c>
      <c r="S143" s="159">
        <f t="shared" si="447"/>
        <v>0</v>
      </c>
      <c r="T143" s="160">
        <f t="shared" si="448"/>
        <v>0</v>
      </c>
      <c r="U143" s="161">
        <f t="shared" si="449"/>
        <v>0</v>
      </c>
      <c r="V143" s="158" t="b">
        <f t="shared" si="476"/>
        <v>0</v>
      </c>
      <c r="W143" s="158" t="b">
        <f t="shared" si="477"/>
        <v>0</v>
      </c>
      <c r="X143" s="158" t="b">
        <f t="shared" si="478"/>
        <v>0</v>
      </c>
      <c r="Y143" s="158" t="b">
        <f t="shared" si="479"/>
        <v>0</v>
      </c>
      <c r="Z143" s="158" t="b">
        <f t="shared" si="480"/>
        <v>1</v>
      </c>
      <c r="AA143" s="162" t="str">
        <f>IF(COUNTA(E143:F143:H143)&lt;3,"",(IF(V143=TRUE,$V$3,IF(W143=TRUE,$W$3,IF(X143=TRUE,$X$3,IF(Y143=TRUE,$Y$3,"Non"))))))</f>
        <v>Non</v>
      </c>
      <c r="AB143" s="158" t="b">
        <f t="shared" si="481"/>
        <v>0</v>
      </c>
      <c r="AC143" s="158" t="b">
        <f t="shared" si="482"/>
        <v>0</v>
      </c>
      <c r="AD143" s="158" t="b">
        <f t="shared" si="483"/>
        <v>0</v>
      </c>
      <c r="AE143" s="158" t="b">
        <f t="shared" si="484"/>
        <v>0</v>
      </c>
      <c r="AF143" s="158" t="b">
        <f t="shared" si="485"/>
        <v>0</v>
      </c>
      <c r="AG143" s="162" t="str">
        <f>IF(COUNTA(E143:F143:H143)&lt;3,"",(IF(AB143=TRUE,$AB$3,IF(AC143=TRUE,$AC$3,IF(AD143=TRUE,$AD$3,IF(AE143=TRUE,$AE$3,IF(AF143=TRUE,$AF$3,"Aucune")))))))</f>
        <v>Aucune</v>
      </c>
      <c r="AH143" s="158" t="b">
        <f t="shared" si="486"/>
        <v>0</v>
      </c>
      <c r="AI143" s="158" t="b">
        <f t="shared" si="487"/>
        <v>0</v>
      </c>
      <c r="AJ143" s="158" t="b">
        <f t="shared" si="488"/>
        <v>0</v>
      </c>
      <c r="AK143" s="158" t="b">
        <f t="shared" si="489"/>
        <v>0</v>
      </c>
      <c r="AL143" s="158" t="b">
        <f t="shared" si="490"/>
        <v>0</v>
      </c>
      <c r="AM143" s="158" t="b">
        <f t="shared" si="491"/>
        <v>0</v>
      </c>
      <c r="AN143" s="158" t="b">
        <f t="shared" si="492"/>
        <v>0</v>
      </c>
      <c r="AO143" s="158" t="b">
        <f t="shared" si="493"/>
        <v>0</v>
      </c>
      <c r="AP143" s="158" t="b">
        <f t="shared" si="494"/>
        <v>0</v>
      </c>
      <c r="AQ143" s="158" t="b">
        <f t="shared" si="495"/>
        <v>0</v>
      </c>
      <c r="AR143" s="158" t="b">
        <f t="shared" si="496"/>
        <v>0</v>
      </c>
      <c r="AS143" s="158" t="b">
        <f t="shared" si="497"/>
        <v>0</v>
      </c>
      <c r="AT143" s="158" t="b">
        <f t="shared" si="498"/>
        <v>0</v>
      </c>
      <c r="AU143" s="158" t="b">
        <f t="shared" si="499"/>
        <v>0</v>
      </c>
      <c r="AV143" s="158" t="b">
        <f t="shared" si="500"/>
        <v>0</v>
      </c>
      <c r="AW143" s="158" t="b">
        <f t="shared" si="501"/>
        <v>0</v>
      </c>
      <c r="AX143" s="162" t="str">
        <f>IF(COUNTA(E143:F143:H143)&lt;3,"",(IF(AH143=TRUE,AH$3,IF(AI143=TRUE,AI$3,IF(AJ143=TRUE,AJ$3,IF(AK143=TRUE,AK$3,IF(AL143=TRUE,AL$3,IF(AM143=TRUE,AM$3,IF(AN143=TRUE,AN$3,IF(AO143=TRUE,AO$3,IF(AP143=TRUE,AP$3,IF(AQ143=TRUE,AQ$3,IF(AR143=TRUE,AR$3,IF(AS143=TRUE,AS$3,IF(AT143=TRUE,AT$3,IF(AU143=TRUE,AU$3,IF(AV143=TRUE,AV$3,IF(AW143=TRUE,AW$3,"Aucune"))))))))))))))))))</f>
        <v>Aucune</v>
      </c>
      <c r="AY143" s="158" t="b">
        <f t="shared" si="450"/>
        <v>0</v>
      </c>
      <c r="AZ143" s="158" t="b">
        <f t="shared" si="451"/>
        <v>0</v>
      </c>
      <c r="BA143" s="158" t="b">
        <f t="shared" si="452"/>
        <v>0</v>
      </c>
      <c r="BB143" s="162" t="str">
        <f>IF(COUNTA(E143:F143:H143)&lt;3,"",(IF(AY143=TRUE,$AY$3,IF(AZ143=TRUE,$AZ$3,IF(BA143=TRUE,$BA$3,"Aucune action requise")))))</f>
        <v>Aucune action requise</v>
      </c>
      <c r="BC143" s="158" t="b">
        <f t="shared" si="453"/>
        <v>0</v>
      </c>
      <c r="BD143" s="158" t="b">
        <f t="shared" si="454"/>
        <v>0</v>
      </c>
      <c r="BE143" s="158" t="b">
        <f t="shared" si="455"/>
        <v>0</v>
      </c>
      <c r="BF143" s="158" t="b">
        <f t="shared" si="456"/>
        <v>0</v>
      </c>
      <c r="BG143" s="162" t="str">
        <f>IF(COUNTA(E143:F143:H143)&lt;3,"",(IF(BC143=TRUE,$BC$3,IF(BD143=TRUE,$BD$3,IF(BE143=TRUE,$BE$3,IF(BF143=TRUE,$BF$3,"Aucun"))))))</f>
        <v>Aucun</v>
      </c>
      <c r="BH143" s="322">
        <f t="shared" si="457"/>
        <v>0</v>
      </c>
      <c r="BI143" s="322">
        <f>'ODD 14'!AX16</f>
        <v>0</v>
      </c>
      <c r="BJ143" s="313"/>
      <c r="BK143" s="313"/>
      <c r="BL143" s="330">
        <f t="shared" si="458"/>
        <v>0</v>
      </c>
      <c r="BM143" s="330">
        <f t="shared" si="459"/>
        <v>0</v>
      </c>
      <c r="BR143" s="58">
        <f t="shared" si="460"/>
        <v>1</v>
      </c>
      <c r="BS143" s="58">
        <f t="shared" si="461"/>
        <v>0</v>
      </c>
      <c r="BT143" s="58">
        <f t="shared" si="462"/>
        <v>0</v>
      </c>
      <c r="BU143" s="58">
        <f t="shared" si="463"/>
        <v>0</v>
      </c>
      <c r="BV143" s="58">
        <f t="shared" si="464"/>
        <v>0</v>
      </c>
      <c r="BW143" s="58">
        <f t="shared" si="465"/>
        <v>0</v>
      </c>
      <c r="BX143" s="58">
        <f t="shared" si="466"/>
        <v>0</v>
      </c>
      <c r="BY143" s="58">
        <f t="shared" si="467"/>
        <v>0</v>
      </c>
    </row>
    <row r="144" spans="1:77" s="54" customFormat="1" ht="60" customHeight="1" x14ac:dyDescent="0.4">
      <c r="A144" s="53"/>
      <c r="B144" s="449" t="str">
        <f>'ODD 15'!B2:C2</f>
        <v xml:space="preserve">ODD 15  -   Préserver et restaurer les écosystèmes terrestres en veillant à les exploiter de façon durable, gérer durablement les forêts, lutter contre la désertification, enrayer et inverser le processus de dégradation des sols et mettre fin à l’appauvrissement de la biodiversité </v>
      </c>
      <c r="C144" s="449"/>
      <c r="D144" s="449"/>
      <c r="E144" s="449"/>
      <c r="F144" s="449"/>
      <c r="G144" s="449"/>
      <c r="H144" s="449"/>
      <c r="I144" s="449"/>
      <c r="J144" s="449"/>
      <c r="K144" s="449"/>
      <c r="L144" s="449"/>
      <c r="M144" s="449"/>
      <c r="N144" s="449"/>
      <c r="O144" s="449"/>
      <c r="P144" s="449"/>
      <c r="Q144" s="449"/>
      <c r="R144" s="449"/>
      <c r="S144" s="449"/>
      <c r="T144" s="449"/>
      <c r="U144" s="449"/>
      <c r="V144" s="449"/>
      <c r="W144" s="449"/>
      <c r="X144" s="449"/>
      <c r="Y144" s="449"/>
      <c r="Z144" s="449"/>
      <c r="AA144" s="449"/>
      <c r="AB144" s="449"/>
      <c r="AC144" s="449"/>
      <c r="AD144" s="449"/>
      <c r="AE144" s="449"/>
      <c r="AF144" s="449"/>
      <c r="AG144" s="449"/>
      <c r="AH144" s="449"/>
      <c r="AI144" s="449"/>
      <c r="AJ144" s="449"/>
      <c r="AK144" s="449"/>
      <c r="AL144" s="449"/>
      <c r="AM144" s="449"/>
      <c r="AN144" s="449"/>
      <c r="AO144" s="449"/>
      <c r="AP144" s="449"/>
      <c r="AQ144" s="449"/>
      <c r="AR144" s="449"/>
      <c r="AS144" s="449"/>
      <c r="AT144" s="449"/>
      <c r="AU144" s="449"/>
      <c r="AV144" s="449"/>
      <c r="AW144" s="449"/>
      <c r="AX144" s="449"/>
      <c r="AY144" s="449"/>
      <c r="AZ144" s="449"/>
      <c r="BA144" s="449"/>
      <c r="BB144" s="449"/>
      <c r="BC144" s="449"/>
      <c r="BD144" s="449"/>
      <c r="BE144" s="449"/>
      <c r="BF144" s="449"/>
      <c r="BG144" s="449"/>
      <c r="BH144" s="449"/>
      <c r="BI144" s="449"/>
      <c r="BJ144" s="449"/>
      <c r="BK144" s="449"/>
      <c r="BL144" s="449"/>
      <c r="BM144" s="449"/>
      <c r="BO144" s="54" t="str">
        <f>B144</f>
        <v xml:space="preserve">ODD 15  -   Préserver et restaurer les écosystèmes terrestres en veillant à les exploiter de façon durable, gérer durablement les forêts, lutter contre la désertification, enrayer et inverser le processus de dégradation des sols et mettre fin à l’appauvrissement de la biodiversité </v>
      </c>
      <c r="BP144" s="54">
        <v>12</v>
      </c>
      <c r="BQ144" s="54">
        <f>BP144-BR144</f>
        <v>0</v>
      </c>
      <c r="BR144" s="55">
        <f>SUM(BR145:BR156)</f>
        <v>12</v>
      </c>
      <c r="BS144" s="55">
        <f t="shared" ref="BS144:BY144" si="502">SUM(BS145:BS156)</f>
        <v>0</v>
      </c>
      <c r="BT144" s="55">
        <f t="shared" si="502"/>
        <v>0</v>
      </c>
      <c r="BU144" s="55">
        <f t="shared" si="502"/>
        <v>0</v>
      </c>
      <c r="BV144" s="55">
        <f t="shared" si="502"/>
        <v>0</v>
      </c>
      <c r="BW144" s="55">
        <f t="shared" si="502"/>
        <v>0</v>
      </c>
      <c r="BX144" s="55">
        <f t="shared" si="502"/>
        <v>0</v>
      </c>
      <c r="BY144" s="55">
        <f t="shared" si="502"/>
        <v>0</v>
      </c>
    </row>
    <row r="145" spans="1:77" s="57" customFormat="1" ht="114" customHeight="1" x14ac:dyDescent="0.35">
      <c r="A145" s="56"/>
      <c r="B145" s="374" t="s">
        <v>191</v>
      </c>
      <c r="C145" s="380" t="s">
        <v>192</v>
      </c>
      <c r="D145" s="176">
        <f>'ODD 15'!D7</f>
        <v>0</v>
      </c>
      <c r="E145" s="264">
        <f>'ODD 15'!E7</f>
        <v>0</v>
      </c>
      <c r="F145" s="282">
        <f>'ODD 15'!F7</f>
        <v>0</v>
      </c>
      <c r="G145" s="177">
        <f>'ODD 15'!G7</f>
        <v>0</v>
      </c>
      <c r="H145" s="300">
        <f>'ODD 15'!H7</f>
        <v>0</v>
      </c>
      <c r="I145" s="178">
        <f>'ODD 15'!I7</f>
        <v>0</v>
      </c>
      <c r="J145" s="136">
        <f>S145</f>
        <v>0</v>
      </c>
      <c r="K145" s="137">
        <f t="shared" ref="K145:K156" si="503">E145*10+F145</f>
        <v>0</v>
      </c>
      <c r="L145" s="137" t="b">
        <f>OR(K145=31)</f>
        <v>0</v>
      </c>
      <c r="M145" s="137" t="b">
        <f>OR(K145=21,K145=32)</f>
        <v>0</v>
      </c>
      <c r="N145" s="137" t="b">
        <f>OR(K145=22,K145=33)</f>
        <v>0</v>
      </c>
      <c r="O145" s="137" t="b">
        <f>OR(K145=11,K145=12)</f>
        <v>0</v>
      </c>
      <c r="P145" s="137" t="b">
        <f>OR(K145=23,K145=34)</f>
        <v>0</v>
      </c>
      <c r="Q145" s="137" t="b">
        <f>OR(K145=13,K145=14,K145=24)</f>
        <v>0</v>
      </c>
      <c r="R145" s="137" t="b">
        <f>OR(K145=1,K145=2,K145=3,K145=4)</f>
        <v>0</v>
      </c>
      <c r="S145" s="138">
        <f t="shared" ref="S145:S156" si="504">IF(COUNTA(E145:F145)&lt;2,"",(IF(L145=TRUE,$L$3,IF(M145=TRUE,$M$3,IF(N145=TRUE,$N$3,IF(O145=TRUE,$O$3,IF(P145=TRUE,$P$3,IF(Q145=TRUE,$Q$3,IF(R145=TRUE,$R$3,0)))))))))</f>
        <v>0</v>
      </c>
      <c r="T145" s="139">
        <f t="shared" ref="T145:T156" si="505">IF(COUNTA(E145:F145)&lt;2,"",(IF(L145=TRUE,6,IF(M145=TRUE,5,IF(N145=TRUE,4,IF(O145=TRUE,3,IF(P145=TRUE,2,IF(Q145=TRUE,1,IF(R145=TRUE,0,0)))))))))</f>
        <v>0</v>
      </c>
      <c r="U145" s="140">
        <f t="shared" ref="U145:U156" si="506">T145*10+H145</f>
        <v>0</v>
      </c>
      <c r="V145" s="137" t="b">
        <f>OR(U145=61,U145=62,U145=63)</f>
        <v>0</v>
      </c>
      <c r="W145" s="137" t="b">
        <f>OR(U145=51,U145=52)</f>
        <v>0</v>
      </c>
      <c r="X145" s="137" t="b">
        <f>OR(U145=31,U145=41,U145=42,U145=53)</f>
        <v>0</v>
      </c>
      <c r="Y145" s="137" t="b">
        <f>OR(U145=21,U145=32)</f>
        <v>0</v>
      </c>
      <c r="Z145" s="137" t="b">
        <f>AND(V145=FALSE,W145=FALSE,X145=FALSE,Y145=FALSE)</f>
        <v>1</v>
      </c>
      <c r="AA145" s="141" t="str">
        <f>IF(COUNTA(E145:F145:H145)&lt;3,"",(IF(V145=TRUE,$V$3,IF(W145=TRUE,$W$3,IF(X145=TRUE,$X$3,IF(Y145=TRUE,$Y$3,"Non"))))))</f>
        <v>Non</v>
      </c>
      <c r="AB145" s="137" t="b">
        <f>OR(U145=61,U145=62,U145=51,U145=52)</f>
        <v>0</v>
      </c>
      <c r="AC145" s="137" t="b">
        <f>OR(U145=41,U145=42)</f>
        <v>0</v>
      </c>
      <c r="AD145" s="137" t="b">
        <f>OR(U145=31,U145=32,U145=63,U145=64,U145=53,U145=54,)</f>
        <v>0</v>
      </c>
      <c r="AE145" s="137" t="b">
        <f>OR(U145=21,U145=22,)</f>
        <v>0</v>
      </c>
      <c r="AF145" s="137" t="b">
        <f>OR(U145=11,U145=12,U145=13,U145=23,)</f>
        <v>0</v>
      </c>
      <c r="AG145" s="141" t="str">
        <f>IF(COUNTA(E145:F145:H145)&lt;3,"",(IF(AB145=TRUE,$AB$3,IF(AC145=TRUE,$AC$3,IF(AD145=TRUE,$AD$3,IF(AE145=TRUE,$AE$3,IF(AF145=TRUE,$AF$3,"Aucune")))))))</f>
        <v>Aucune</v>
      </c>
      <c r="AH145" s="180" t="b">
        <f t="shared" si="486"/>
        <v>0</v>
      </c>
      <c r="AI145" s="180" t="b">
        <f t="shared" si="487"/>
        <v>0</v>
      </c>
      <c r="AJ145" s="180" t="b">
        <f t="shared" si="488"/>
        <v>0</v>
      </c>
      <c r="AK145" s="180" t="b">
        <f t="shared" si="489"/>
        <v>0</v>
      </c>
      <c r="AL145" s="180" t="b">
        <f t="shared" si="490"/>
        <v>0</v>
      </c>
      <c r="AM145" s="180" t="b">
        <f t="shared" si="491"/>
        <v>0</v>
      </c>
      <c r="AN145" s="180" t="b">
        <f t="shared" si="492"/>
        <v>0</v>
      </c>
      <c r="AO145" s="180" t="b">
        <f t="shared" si="493"/>
        <v>0</v>
      </c>
      <c r="AP145" s="180" t="b">
        <f t="shared" si="494"/>
        <v>0</v>
      </c>
      <c r="AQ145" s="180" t="b">
        <f t="shared" si="495"/>
        <v>0</v>
      </c>
      <c r="AR145" s="180" t="b">
        <f t="shared" si="496"/>
        <v>0</v>
      </c>
      <c r="AS145" s="180" t="b">
        <f t="shared" si="497"/>
        <v>0</v>
      </c>
      <c r="AT145" s="180" t="b">
        <f t="shared" si="498"/>
        <v>0</v>
      </c>
      <c r="AU145" s="180" t="b">
        <f t="shared" si="499"/>
        <v>0</v>
      </c>
      <c r="AV145" s="180" t="b">
        <f t="shared" si="500"/>
        <v>0</v>
      </c>
      <c r="AW145" s="180" t="b">
        <f t="shared" si="501"/>
        <v>0</v>
      </c>
      <c r="AX145" s="179" t="str">
        <f>IF(COUNTA(E145:F145:H145)&lt;3,"",(IF(AH145=TRUE,AH$3,IF(AI145=TRUE,AI$3,IF(AJ145=TRUE,AJ$3,IF(AK145=TRUE,AK$3,IF(AL145=TRUE,AL$3,IF(AM145=TRUE,AM$3,IF(AN145=TRUE,AN$3,IF(AO145=TRUE,AO$3,IF(AP145=TRUE,AP$3,IF(AQ145=TRUE,AQ$3,IF(AR145=TRUE,AR$3,IF(AS145=TRUE,AS$3,IF(AT145=TRUE,AT$3,IF(AU145=TRUE,AU$3,IF(AV145=TRUE,AV$3,IF(AW145=TRUE,AW$3,"Aucune"))))))))))))))))))</f>
        <v>Aucune</v>
      </c>
      <c r="AY145" s="137" t="b">
        <f t="shared" ref="AY145:AY156" si="507">OR(U145=61,U145=62,U145=63,U145=51,U145=52,U145=53)</f>
        <v>0</v>
      </c>
      <c r="AZ145" s="137" t="b">
        <f t="shared" ref="AZ145:AZ156" si="508">OR(U145=41,U145=42,U145=43,U145=31,U145=32,U145=33)</f>
        <v>0</v>
      </c>
      <c r="BA145" s="137" t="b">
        <f t="shared" ref="BA145:BA156" si="509">OR(U145=21,U145=22,U145=23,U145=11,U145=12,U145=13)</f>
        <v>0</v>
      </c>
      <c r="BB145" s="141" t="str">
        <f>IF(COUNTA(E145:F145:H145)&lt;3,"",(IF(AY145=TRUE,$AY$3,IF(AZ145=TRUE,$AZ$3,IF(BA145=TRUE,$BA$3,"Aucune action requise")))))</f>
        <v>Aucune action requise</v>
      </c>
      <c r="BC145" s="137" t="b">
        <f t="shared" ref="BC145:BC156" si="510">OR(U145=61,U145=51,U145=41,U145=31,U145=21)</f>
        <v>0</v>
      </c>
      <c r="BD145" s="137" t="b">
        <f t="shared" ref="BD145:BD156" si="511">OR(U145=62,U145=52,U145=42,U145=32,U145=22,U145=63,U145=53)</f>
        <v>0</v>
      </c>
      <c r="BE145" s="137" t="b">
        <f t="shared" ref="BE145:BE156" si="512">OR(U145=43,U145=33,U145=23,U145=34,U145=24)</f>
        <v>0</v>
      </c>
      <c r="BF145" s="137" t="b">
        <f t="shared" ref="BF145:BF156" si="513">OR(U145=64,U145=54,U145=44)</f>
        <v>0</v>
      </c>
      <c r="BG145" s="141" t="str">
        <f>IF(COUNTA(E145:F145:H145)&lt;3,"",(IF(BC145=TRUE,$BC$3,IF(BD145=TRUE,$BD$3,IF(BE145=TRUE,$BE$3,IF(BF145=TRUE,$BF$3,"Aucun"))))))</f>
        <v>Aucun</v>
      </c>
      <c r="BH145" s="318">
        <f t="shared" ref="BH145:BH156" si="514">G145</f>
        <v>0</v>
      </c>
      <c r="BI145" s="318">
        <f>'ODD 15'!AX7</f>
        <v>0</v>
      </c>
      <c r="BJ145" s="309"/>
      <c r="BK145" s="309"/>
      <c r="BL145" s="327">
        <f t="shared" ref="BL145:BL156" si="515">I145</f>
        <v>0</v>
      </c>
      <c r="BM145" s="327">
        <f t="shared" ref="BM145:BM156" si="516">D145</f>
        <v>0</v>
      </c>
      <c r="BR145" s="58">
        <f t="shared" ref="BR145:BR156" si="517">IF(K145=0,1,0)</f>
        <v>1</v>
      </c>
      <c r="BS145" s="58">
        <f t="shared" ref="BS145:BS156" si="518">IF(L145=TRUE,1,0)</f>
        <v>0</v>
      </c>
      <c r="BT145" s="58">
        <f t="shared" ref="BT145:BT156" si="519">IF(M145=TRUE,1,0)</f>
        <v>0</v>
      </c>
      <c r="BU145" s="58">
        <f t="shared" ref="BU145:BU156" si="520">IF(N145=TRUE,1,0)</f>
        <v>0</v>
      </c>
      <c r="BV145" s="58">
        <f t="shared" ref="BV145:BV156" si="521">IF(O145=TRUE,1,0)</f>
        <v>0</v>
      </c>
      <c r="BW145" s="58">
        <f t="shared" ref="BW145:BW156" si="522">IF(P145=TRUE,1,0)</f>
        <v>0</v>
      </c>
      <c r="BX145" s="58">
        <f t="shared" ref="BX145:BX156" si="523">IF(Q145=TRUE,1,0)</f>
        <v>0</v>
      </c>
      <c r="BY145" s="58">
        <f t="shared" ref="BY145:BY156" si="524">IF(R145=TRUE,1,0)</f>
        <v>0</v>
      </c>
    </row>
    <row r="146" spans="1:77" s="57" customFormat="1" ht="114" customHeight="1" x14ac:dyDescent="0.35">
      <c r="A146" s="56"/>
      <c r="B146" s="374" t="s">
        <v>193</v>
      </c>
      <c r="C146" s="380" t="s">
        <v>618</v>
      </c>
      <c r="D146" s="176">
        <f>'ODD 15'!D8</f>
        <v>0</v>
      </c>
      <c r="E146" s="264">
        <f>'ODD 15'!E8</f>
        <v>0</v>
      </c>
      <c r="F146" s="282">
        <f>'ODD 15'!F8</f>
        <v>0</v>
      </c>
      <c r="G146" s="177">
        <f>'ODD 15'!G8</f>
        <v>0</v>
      </c>
      <c r="H146" s="300">
        <f>'ODD 15'!H8</f>
        <v>0</v>
      </c>
      <c r="I146" s="178">
        <f>'ODD 15'!I8</f>
        <v>0</v>
      </c>
      <c r="J146" s="136">
        <f t="shared" ref="J146:J156" si="525">S146</f>
        <v>0</v>
      </c>
      <c r="K146" s="137">
        <f t="shared" si="503"/>
        <v>0</v>
      </c>
      <c r="L146" s="137" t="b">
        <f t="shared" ref="L146:L156" si="526">OR(K146=31)</f>
        <v>0</v>
      </c>
      <c r="M146" s="137" t="b">
        <f t="shared" ref="M146:M156" si="527">OR(K146=21,K146=32)</f>
        <v>0</v>
      </c>
      <c r="N146" s="137" t="b">
        <f t="shared" ref="N146:N156" si="528">OR(K146=22,K146=33)</f>
        <v>0</v>
      </c>
      <c r="O146" s="137" t="b">
        <f t="shared" ref="O146:O156" si="529">OR(K146=11,K146=12)</f>
        <v>0</v>
      </c>
      <c r="P146" s="137" t="b">
        <f t="shared" ref="P146:P156" si="530">OR(K146=23,K146=34)</f>
        <v>0</v>
      </c>
      <c r="Q146" s="137" t="b">
        <f t="shared" ref="Q146:Q156" si="531">OR(K146=13,K146=14,K146=24)</f>
        <v>0</v>
      </c>
      <c r="R146" s="137" t="b">
        <f t="shared" ref="R146:R156" si="532">OR(K146=1,K146=2,K146=3,K146=4)</f>
        <v>0</v>
      </c>
      <c r="S146" s="138">
        <f t="shared" si="504"/>
        <v>0</v>
      </c>
      <c r="T146" s="139">
        <f t="shared" si="505"/>
        <v>0</v>
      </c>
      <c r="U146" s="140">
        <f t="shared" si="506"/>
        <v>0</v>
      </c>
      <c r="V146" s="137" t="b">
        <f t="shared" ref="V146:V156" si="533">OR(U146=61,U146=62,U146=63)</f>
        <v>0</v>
      </c>
      <c r="W146" s="137" t="b">
        <f t="shared" ref="W146:W156" si="534">OR(U146=51,U146=52)</f>
        <v>0</v>
      </c>
      <c r="X146" s="137" t="b">
        <f t="shared" ref="X146:X156" si="535">OR(U146=31,U146=41,U146=42,U146=53)</f>
        <v>0</v>
      </c>
      <c r="Y146" s="137" t="b">
        <f t="shared" ref="Y146:Y156" si="536">OR(U146=21,U146=32)</f>
        <v>0</v>
      </c>
      <c r="Z146" s="137" t="b">
        <f t="shared" ref="Z146:Z156" si="537">AND(V146=FALSE,W146=FALSE,X146=FALSE,Y146=FALSE)</f>
        <v>1</v>
      </c>
      <c r="AA146" s="141" t="str">
        <f>IF(COUNTA(E146:F146:H146)&lt;3,"",(IF(V146=TRUE,$V$3,IF(W146=TRUE,$W$3,IF(X146=TRUE,$X$3,IF(Y146=TRUE,$Y$3,"Non"))))))</f>
        <v>Non</v>
      </c>
      <c r="AB146" s="137" t="b">
        <f t="shared" ref="AB146:AB156" si="538">OR(U146=61,U146=62,U146=51,U146=52)</f>
        <v>0</v>
      </c>
      <c r="AC146" s="137" t="b">
        <f t="shared" ref="AC146:AC156" si="539">OR(U146=41,U146=42)</f>
        <v>0</v>
      </c>
      <c r="AD146" s="137" t="b">
        <f t="shared" ref="AD146:AD156" si="540">OR(U146=31,U146=32,U146=63,U146=64,U146=53,U146=54,)</f>
        <v>0</v>
      </c>
      <c r="AE146" s="137" t="b">
        <f t="shared" ref="AE146:AE156" si="541">OR(U146=21,U146=22,)</f>
        <v>0</v>
      </c>
      <c r="AF146" s="137" t="b">
        <f t="shared" ref="AF146:AF156" si="542">OR(U146=11,U146=12,U146=13,U146=23,)</f>
        <v>0</v>
      </c>
      <c r="AG146" s="141" t="str">
        <f>IF(COUNTA(E146:F146:H146)&lt;3,"",(IF(AB146=TRUE,$AB$3,IF(AC146=TRUE,$AC$3,IF(AD146=TRUE,$AD$3,IF(AE146=TRUE,$AE$3,IF(AF146=TRUE,$AF$3,"Aucune")))))))</f>
        <v>Aucune</v>
      </c>
      <c r="AH146" s="180" t="b">
        <f t="shared" si="486"/>
        <v>0</v>
      </c>
      <c r="AI146" s="180" t="b">
        <f t="shared" si="487"/>
        <v>0</v>
      </c>
      <c r="AJ146" s="180" t="b">
        <f t="shared" si="488"/>
        <v>0</v>
      </c>
      <c r="AK146" s="180" t="b">
        <f t="shared" si="489"/>
        <v>0</v>
      </c>
      <c r="AL146" s="180" t="b">
        <f t="shared" si="490"/>
        <v>0</v>
      </c>
      <c r="AM146" s="180" t="b">
        <f t="shared" si="491"/>
        <v>0</v>
      </c>
      <c r="AN146" s="180" t="b">
        <f t="shared" si="492"/>
        <v>0</v>
      </c>
      <c r="AO146" s="180" t="b">
        <f t="shared" si="493"/>
        <v>0</v>
      </c>
      <c r="AP146" s="180" t="b">
        <f t="shared" si="494"/>
        <v>0</v>
      </c>
      <c r="AQ146" s="180" t="b">
        <f t="shared" si="495"/>
        <v>0</v>
      </c>
      <c r="AR146" s="180" t="b">
        <f t="shared" si="496"/>
        <v>0</v>
      </c>
      <c r="AS146" s="180" t="b">
        <f t="shared" si="497"/>
        <v>0</v>
      </c>
      <c r="AT146" s="180" t="b">
        <f t="shared" si="498"/>
        <v>0</v>
      </c>
      <c r="AU146" s="180" t="b">
        <f t="shared" si="499"/>
        <v>0</v>
      </c>
      <c r="AV146" s="180" t="b">
        <f t="shared" si="500"/>
        <v>0</v>
      </c>
      <c r="AW146" s="180" t="b">
        <f t="shared" si="501"/>
        <v>0</v>
      </c>
      <c r="AX146" s="179" t="str">
        <f>IF(COUNTA(E146:F146:H146)&lt;3,"",(IF(AH146=TRUE,AH$3,IF(AI146=TRUE,AI$3,IF(AJ146=TRUE,AJ$3,IF(AK146=TRUE,AK$3,IF(AL146=TRUE,AL$3,IF(AM146=TRUE,AM$3,IF(AN146=TRUE,AN$3,IF(AO146=TRUE,AO$3,IF(AP146=TRUE,AP$3,IF(AQ146=TRUE,AQ$3,IF(AR146=TRUE,AR$3,IF(AS146=TRUE,AS$3,IF(AT146=TRUE,AT$3,IF(AU146=TRUE,AU$3,IF(AV146=TRUE,AV$3,IF(AW146=TRUE,AW$3,"Aucune"))))))))))))))))))</f>
        <v>Aucune</v>
      </c>
      <c r="AY146" s="137" t="b">
        <f t="shared" si="507"/>
        <v>0</v>
      </c>
      <c r="AZ146" s="137" t="b">
        <f t="shared" si="508"/>
        <v>0</v>
      </c>
      <c r="BA146" s="137" t="b">
        <f t="shared" si="509"/>
        <v>0</v>
      </c>
      <c r="BB146" s="141" t="str">
        <f>IF(COUNTA(E146:F146:H146)&lt;3,"",(IF(AY146=TRUE,$AY$3,IF(AZ146=TRUE,$AZ$3,IF(BA146=TRUE,$BA$3,"Aucune action requise")))))</f>
        <v>Aucune action requise</v>
      </c>
      <c r="BC146" s="137" t="b">
        <f t="shared" si="510"/>
        <v>0</v>
      </c>
      <c r="BD146" s="137" t="b">
        <f t="shared" si="511"/>
        <v>0</v>
      </c>
      <c r="BE146" s="137" t="b">
        <f t="shared" si="512"/>
        <v>0</v>
      </c>
      <c r="BF146" s="137" t="b">
        <f t="shared" si="513"/>
        <v>0</v>
      </c>
      <c r="BG146" s="141" t="str">
        <f>IF(COUNTA(E146:F146:H146)&lt;3,"",(IF(BC146=TRUE,$BC$3,IF(BD146=TRUE,$BD$3,IF(BE146=TRUE,$BE$3,IF(BF146=TRUE,$BF$3,"Aucun"))))))</f>
        <v>Aucun</v>
      </c>
      <c r="BH146" s="318">
        <f t="shared" si="514"/>
        <v>0</v>
      </c>
      <c r="BI146" s="318">
        <f>'ODD 15'!AX8</f>
        <v>0</v>
      </c>
      <c r="BJ146" s="309"/>
      <c r="BK146" s="309"/>
      <c r="BL146" s="327">
        <f t="shared" si="515"/>
        <v>0</v>
      </c>
      <c r="BM146" s="327">
        <f t="shared" si="516"/>
        <v>0</v>
      </c>
      <c r="BR146" s="58">
        <f t="shared" si="517"/>
        <v>1</v>
      </c>
      <c r="BS146" s="58">
        <f t="shared" si="518"/>
        <v>0</v>
      </c>
      <c r="BT146" s="58">
        <f t="shared" si="519"/>
        <v>0</v>
      </c>
      <c r="BU146" s="58">
        <f t="shared" si="520"/>
        <v>0</v>
      </c>
      <c r="BV146" s="58">
        <f t="shared" si="521"/>
        <v>0</v>
      </c>
      <c r="BW146" s="58">
        <f t="shared" si="522"/>
        <v>0</v>
      </c>
      <c r="BX146" s="58">
        <f t="shared" si="523"/>
        <v>0</v>
      </c>
      <c r="BY146" s="58">
        <f t="shared" si="524"/>
        <v>0</v>
      </c>
    </row>
    <row r="147" spans="1:77" s="57" customFormat="1" ht="114" customHeight="1" x14ac:dyDescent="0.35">
      <c r="A147" s="56"/>
      <c r="B147" s="378" t="s">
        <v>194</v>
      </c>
      <c r="C147" s="384" t="s">
        <v>619</v>
      </c>
      <c r="D147" s="189">
        <f>'ODD 15'!D9</f>
        <v>0</v>
      </c>
      <c r="E147" s="268">
        <f>'ODD 15'!E9</f>
        <v>0</v>
      </c>
      <c r="F147" s="283">
        <f>'ODD 15'!F9</f>
        <v>0</v>
      </c>
      <c r="G147" s="190">
        <f>'ODD 15'!G9</f>
        <v>0</v>
      </c>
      <c r="H147" s="304">
        <f>'ODD 15'!H9</f>
        <v>0</v>
      </c>
      <c r="I147" s="191">
        <f>'ODD 15'!I9</f>
        <v>0</v>
      </c>
      <c r="J147" s="157">
        <f t="shared" si="525"/>
        <v>0</v>
      </c>
      <c r="K147" s="158">
        <f t="shared" si="503"/>
        <v>0</v>
      </c>
      <c r="L147" s="158" t="b">
        <f t="shared" si="526"/>
        <v>0</v>
      </c>
      <c r="M147" s="158" t="b">
        <f t="shared" si="527"/>
        <v>0</v>
      </c>
      <c r="N147" s="158" t="b">
        <f t="shared" si="528"/>
        <v>0</v>
      </c>
      <c r="O147" s="158" t="b">
        <f t="shared" si="529"/>
        <v>0</v>
      </c>
      <c r="P147" s="158" t="b">
        <f t="shared" si="530"/>
        <v>0</v>
      </c>
      <c r="Q147" s="158" t="b">
        <f t="shared" si="531"/>
        <v>0</v>
      </c>
      <c r="R147" s="158" t="b">
        <f t="shared" si="532"/>
        <v>0</v>
      </c>
      <c r="S147" s="159">
        <f t="shared" si="504"/>
        <v>0</v>
      </c>
      <c r="T147" s="160">
        <f t="shared" si="505"/>
        <v>0</v>
      </c>
      <c r="U147" s="161">
        <f t="shared" si="506"/>
        <v>0</v>
      </c>
      <c r="V147" s="158" t="b">
        <f t="shared" si="533"/>
        <v>0</v>
      </c>
      <c r="W147" s="158" t="b">
        <f t="shared" si="534"/>
        <v>0</v>
      </c>
      <c r="X147" s="158" t="b">
        <f t="shared" si="535"/>
        <v>0</v>
      </c>
      <c r="Y147" s="158" t="b">
        <f t="shared" si="536"/>
        <v>0</v>
      </c>
      <c r="Z147" s="158" t="b">
        <f t="shared" si="537"/>
        <v>1</v>
      </c>
      <c r="AA147" s="162" t="str">
        <f>IF(COUNTA(E147:F147:H147)&lt;3,"",(IF(V147=TRUE,$V$3,IF(W147=TRUE,$W$3,IF(X147=TRUE,$X$3,IF(Y147=TRUE,$Y$3,"Non"))))))</f>
        <v>Non</v>
      </c>
      <c r="AB147" s="158" t="b">
        <f t="shared" si="538"/>
        <v>0</v>
      </c>
      <c r="AC147" s="158" t="b">
        <f t="shared" si="539"/>
        <v>0</v>
      </c>
      <c r="AD147" s="158" t="b">
        <f t="shared" si="540"/>
        <v>0</v>
      </c>
      <c r="AE147" s="158" t="b">
        <f t="shared" si="541"/>
        <v>0</v>
      </c>
      <c r="AF147" s="158" t="b">
        <f t="shared" si="542"/>
        <v>0</v>
      </c>
      <c r="AG147" s="162" t="str">
        <f>IF(COUNTA(E147:F147:H147)&lt;3,"",(IF(AB147=TRUE,$AB$3,IF(AC147=TRUE,$AC$3,IF(AD147=TRUE,$AD$3,IF(AE147=TRUE,$AE$3,IF(AF147=TRUE,$AF$3,"Aucune")))))))</f>
        <v>Aucune</v>
      </c>
      <c r="AH147" s="158" t="b">
        <f t="shared" si="486"/>
        <v>0</v>
      </c>
      <c r="AI147" s="158" t="b">
        <f t="shared" si="487"/>
        <v>0</v>
      </c>
      <c r="AJ147" s="158" t="b">
        <f t="shared" si="488"/>
        <v>0</v>
      </c>
      <c r="AK147" s="158" t="b">
        <f t="shared" si="489"/>
        <v>0</v>
      </c>
      <c r="AL147" s="158" t="b">
        <f t="shared" si="490"/>
        <v>0</v>
      </c>
      <c r="AM147" s="158" t="b">
        <f t="shared" si="491"/>
        <v>0</v>
      </c>
      <c r="AN147" s="158" t="b">
        <f t="shared" si="492"/>
        <v>0</v>
      </c>
      <c r="AO147" s="158" t="b">
        <f t="shared" si="493"/>
        <v>0</v>
      </c>
      <c r="AP147" s="158" t="b">
        <f t="shared" si="494"/>
        <v>0</v>
      </c>
      <c r="AQ147" s="158" t="b">
        <f t="shared" si="495"/>
        <v>0</v>
      </c>
      <c r="AR147" s="158" t="b">
        <f t="shared" si="496"/>
        <v>0</v>
      </c>
      <c r="AS147" s="158" t="b">
        <f t="shared" si="497"/>
        <v>0</v>
      </c>
      <c r="AT147" s="158" t="b">
        <f t="shared" si="498"/>
        <v>0</v>
      </c>
      <c r="AU147" s="158" t="b">
        <f t="shared" si="499"/>
        <v>0</v>
      </c>
      <c r="AV147" s="158" t="b">
        <f t="shared" si="500"/>
        <v>0</v>
      </c>
      <c r="AW147" s="158" t="b">
        <f t="shared" si="501"/>
        <v>0</v>
      </c>
      <c r="AX147" s="162" t="str">
        <f>IF(COUNTA(E147:F147:H147)&lt;3,"",(IF(AH147=TRUE,AH$3,IF(AI147=TRUE,AI$3,IF(AJ147=TRUE,AJ$3,IF(AK147=TRUE,AK$3,IF(AL147=TRUE,AL$3,IF(AM147=TRUE,AM$3,IF(AN147=TRUE,AN$3,IF(AO147=TRUE,AO$3,IF(AP147=TRUE,AP$3,IF(AQ147=TRUE,AQ$3,IF(AR147=TRUE,AR$3,IF(AS147=TRUE,AS$3,IF(AT147=TRUE,AT$3,IF(AU147=TRUE,AU$3,IF(AV147=TRUE,AV$3,IF(AW147=TRUE,AW$3,"Aucune"))))))))))))))))))</f>
        <v>Aucune</v>
      </c>
      <c r="AY147" s="158" t="b">
        <f t="shared" si="507"/>
        <v>0</v>
      </c>
      <c r="AZ147" s="158" t="b">
        <f t="shared" si="508"/>
        <v>0</v>
      </c>
      <c r="BA147" s="158" t="b">
        <f t="shared" si="509"/>
        <v>0</v>
      </c>
      <c r="BB147" s="162" t="str">
        <f>IF(COUNTA(E147:F147:H147)&lt;3,"",(IF(AY147=TRUE,$AY$3,IF(AZ147=TRUE,$AZ$3,IF(BA147=TRUE,$BA$3,"Aucune action requise")))))</f>
        <v>Aucune action requise</v>
      </c>
      <c r="BC147" s="158" t="b">
        <f t="shared" si="510"/>
        <v>0</v>
      </c>
      <c r="BD147" s="158" t="b">
        <f t="shared" si="511"/>
        <v>0</v>
      </c>
      <c r="BE147" s="158" t="b">
        <f t="shared" si="512"/>
        <v>0</v>
      </c>
      <c r="BF147" s="158" t="b">
        <f t="shared" si="513"/>
        <v>0</v>
      </c>
      <c r="BG147" s="162" t="str">
        <f>IF(COUNTA(E147:F147:H147)&lt;3,"",(IF(BC147=TRUE,$BC$3,IF(BD147=TRUE,$BD$3,IF(BE147=TRUE,$BE$3,IF(BF147=TRUE,$BF$3,"Aucun"))))))</f>
        <v>Aucun</v>
      </c>
      <c r="BH147" s="322">
        <f t="shared" si="514"/>
        <v>0</v>
      </c>
      <c r="BI147" s="322">
        <f>'ODD 15'!AX9</f>
        <v>0</v>
      </c>
      <c r="BJ147" s="313"/>
      <c r="BK147" s="313"/>
      <c r="BL147" s="330">
        <f t="shared" si="515"/>
        <v>0</v>
      </c>
      <c r="BM147" s="330">
        <f t="shared" si="516"/>
        <v>0</v>
      </c>
      <c r="BR147" s="58">
        <f t="shared" si="517"/>
        <v>1</v>
      </c>
      <c r="BS147" s="58">
        <f t="shared" si="518"/>
        <v>0</v>
      </c>
      <c r="BT147" s="58">
        <f t="shared" si="519"/>
        <v>0</v>
      </c>
      <c r="BU147" s="58">
        <f t="shared" si="520"/>
        <v>0</v>
      </c>
      <c r="BV147" s="58">
        <f t="shared" si="521"/>
        <v>0</v>
      </c>
      <c r="BW147" s="58">
        <f t="shared" si="522"/>
        <v>0</v>
      </c>
      <c r="BX147" s="58">
        <f t="shared" si="523"/>
        <v>0</v>
      </c>
      <c r="BY147" s="58">
        <f t="shared" si="524"/>
        <v>0</v>
      </c>
    </row>
    <row r="148" spans="1:77" s="57" customFormat="1" ht="114" customHeight="1" x14ac:dyDescent="0.35">
      <c r="A148" s="56"/>
      <c r="B148" s="378" t="s">
        <v>195</v>
      </c>
      <c r="C148" s="384" t="s">
        <v>620</v>
      </c>
      <c r="D148" s="189">
        <f>'ODD 15'!D10</f>
        <v>0</v>
      </c>
      <c r="E148" s="268">
        <f>'ODD 15'!E10</f>
        <v>0</v>
      </c>
      <c r="F148" s="283">
        <f>'ODD 15'!F10</f>
        <v>0</v>
      </c>
      <c r="G148" s="190">
        <f>'ODD 15'!G10</f>
        <v>0</v>
      </c>
      <c r="H148" s="304">
        <f>'ODD 15'!H10</f>
        <v>0</v>
      </c>
      <c r="I148" s="191">
        <f>'ODD 15'!I10</f>
        <v>0</v>
      </c>
      <c r="J148" s="157">
        <f t="shared" si="525"/>
        <v>0</v>
      </c>
      <c r="K148" s="158">
        <f t="shared" si="503"/>
        <v>0</v>
      </c>
      <c r="L148" s="158" t="b">
        <f t="shared" si="526"/>
        <v>0</v>
      </c>
      <c r="M148" s="158" t="b">
        <f t="shared" si="527"/>
        <v>0</v>
      </c>
      <c r="N148" s="158" t="b">
        <f t="shared" si="528"/>
        <v>0</v>
      </c>
      <c r="O148" s="158" t="b">
        <f t="shared" si="529"/>
        <v>0</v>
      </c>
      <c r="P148" s="158" t="b">
        <f t="shared" si="530"/>
        <v>0</v>
      </c>
      <c r="Q148" s="158" t="b">
        <f t="shared" si="531"/>
        <v>0</v>
      </c>
      <c r="R148" s="158" t="b">
        <f t="shared" si="532"/>
        <v>0</v>
      </c>
      <c r="S148" s="159">
        <f t="shared" si="504"/>
        <v>0</v>
      </c>
      <c r="T148" s="160">
        <f t="shared" si="505"/>
        <v>0</v>
      </c>
      <c r="U148" s="161">
        <f t="shared" si="506"/>
        <v>0</v>
      </c>
      <c r="V148" s="158" t="b">
        <f t="shared" si="533"/>
        <v>0</v>
      </c>
      <c r="W148" s="158" t="b">
        <f t="shared" si="534"/>
        <v>0</v>
      </c>
      <c r="X148" s="158" t="b">
        <f t="shared" si="535"/>
        <v>0</v>
      </c>
      <c r="Y148" s="158" t="b">
        <f t="shared" si="536"/>
        <v>0</v>
      </c>
      <c r="Z148" s="158" t="b">
        <f t="shared" si="537"/>
        <v>1</v>
      </c>
      <c r="AA148" s="162" t="str">
        <f>IF(COUNTA(E148:F148:H148)&lt;3,"",(IF(V148=TRUE,$V$3,IF(W148=TRUE,$W$3,IF(X148=TRUE,$X$3,IF(Y148=TRUE,$Y$3,"Non"))))))</f>
        <v>Non</v>
      </c>
      <c r="AB148" s="158" t="b">
        <f t="shared" si="538"/>
        <v>0</v>
      </c>
      <c r="AC148" s="158" t="b">
        <f t="shared" si="539"/>
        <v>0</v>
      </c>
      <c r="AD148" s="158" t="b">
        <f t="shared" si="540"/>
        <v>0</v>
      </c>
      <c r="AE148" s="158" t="b">
        <f t="shared" si="541"/>
        <v>0</v>
      </c>
      <c r="AF148" s="158" t="b">
        <f t="shared" si="542"/>
        <v>0</v>
      </c>
      <c r="AG148" s="162" t="str">
        <f>IF(COUNTA(E148:F148:H148)&lt;3,"",(IF(AB148=TRUE,$AB$3,IF(AC148=TRUE,$AC$3,IF(AD148=TRUE,$AD$3,IF(AE148=TRUE,$AE$3,IF(AF148=TRUE,$AF$3,"Aucune")))))))</f>
        <v>Aucune</v>
      </c>
      <c r="AH148" s="158" t="b">
        <f t="shared" si="486"/>
        <v>0</v>
      </c>
      <c r="AI148" s="158" t="b">
        <f t="shared" si="487"/>
        <v>0</v>
      </c>
      <c r="AJ148" s="158" t="b">
        <f t="shared" si="488"/>
        <v>0</v>
      </c>
      <c r="AK148" s="158" t="b">
        <f t="shared" si="489"/>
        <v>0</v>
      </c>
      <c r="AL148" s="158" t="b">
        <f t="shared" si="490"/>
        <v>0</v>
      </c>
      <c r="AM148" s="158" t="b">
        <f t="shared" si="491"/>
        <v>0</v>
      </c>
      <c r="AN148" s="158" t="b">
        <f t="shared" si="492"/>
        <v>0</v>
      </c>
      <c r="AO148" s="158" t="b">
        <f t="shared" si="493"/>
        <v>0</v>
      </c>
      <c r="AP148" s="158" t="b">
        <f t="shared" si="494"/>
        <v>0</v>
      </c>
      <c r="AQ148" s="158" t="b">
        <f t="shared" si="495"/>
        <v>0</v>
      </c>
      <c r="AR148" s="158" t="b">
        <f t="shared" si="496"/>
        <v>0</v>
      </c>
      <c r="AS148" s="158" t="b">
        <f t="shared" si="497"/>
        <v>0</v>
      </c>
      <c r="AT148" s="158" t="b">
        <f t="shared" si="498"/>
        <v>0</v>
      </c>
      <c r="AU148" s="158" t="b">
        <f t="shared" si="499"/>
        <v>0</v>
      </c>
      <c r="AV148" s="158" t="b">
        <f t="shared" si="500"/>
        <v>0</v>
      </c>
      <c r="AW148" s="158" t="b">
        <f t="shared" si="501"/>
        <v>0</v>
      </c>
      <c r="AX148" s="162" t="str">
        <f>IF(COUNTA(E148:F148:H148)&lt;3,"",(IF(AH148=TRUE,AH$3,IF(AI148=TRUE,AI$3,IF(AJ148=TRUE,AJ$3,IF(AK148=TRUE,AK$3,IF(AL148=TRUE,AL$3,IF(AM148=TRUE,AM$3,IF(AN148=TRUE,AN$3,IF(AO148=TRUE,AO$3,IF(AP148=TRUE,AP$3,IF(AQ148=TRUE,AQ$3,IF(AR148=TRUE,AR$3,IF(AS148=TRUE,AS$3,IF(AT148=TRUE,AT$3,IF(AU148=TRUE,AU$3,IF(AV148=TRUE,AV$3,IF(AW148=TRUE,AW$3,"Aucune"))))))))))))))))))</f>
        <v>Aucune</v>
      </c>
      <c r="AY148" s="158" t="b">
        <f t="shared" si="507"/>
        <v>0</v>
      </c>
      <c r="AZ148" s="158" t="b">
        <f t="shared" si="508"/>
        <v>0</v>
      </c>
      <c r="BA148" s="158" t="b">
        <f t="shared" si="509"/>
        <v>0</v>
      </c>
      <c r="BB148" s="162" t="str">
        <f>IF(COUNTA(E148:F148:H148)&lt;3,"",(IF(AY148=TRUE,$AY$3,IF(AZ148=TRUE,$AZ$3,IF(BA148=TRUE,$BA$3,"Aucune action requise")))))</f>
        <v>Aucune action requise</v>
      </c>
      <c r="BC148" s="158" t="b">
        <f t="shared" si="510"/>
        <v>0</v>
      </c>
      <c r="BD148" s="158" t="b">
        <f t="shared" si="511"/>
        <v>0</v>
      </c>
      <c r="BE148" s="158" t="b">
        <f t="shared" si="512"/>
        <v>0</v>
      </c>
      <c r="BF148" s="158" t="b">
        <f t="shared" si="513"/>
        <v>0</v>
      </c>
      <c r="BG148" s="162" t="str">
        <f>IF(COUNTA(E148:F148:H148)&lt;3,"",(IF(BC148=TRUE,$BC$3,IF(BD148=TRUE,$BD$3,IF(BE148=TRUE,$BE$3,IF(BF148=TRUE,$BF$3,"Aucun"))))))</f>
        <v>Aucun</v>
      </c>
      <c r="BH148" s="322">
        <f t="shared" si="514"/>
        <v>0</v>
      </c>
      <c r="BI148" s="322">
        <f>'ODD 15'!AX10</f>
        <v>0</v>
      </c>
      <c r="BJ148" s="313"/>
      <c r="BK148" s="313"/>
      <c r="BL148" s="330">
        <f t="shared" si="515"/>
        <v>0</v>
      </c>
      <c r="BM148" s="330">
        <f t="shared" si="516"/>
        <v>0</v>
      </c>
      <c r="BR148" s="58">
        <f t="shared" si="517"/>
        <v>1</v>
      </c>
      <c r="BS148" s="58">
        <f t="shared" si="518"/>
        <v>0</v>
      </c>
      <c r="BT148" s="58">
        <f t="shared" si="519"/>
        <v>0</v>
      </c>
      <c r="BU148" s="58">
        <f t="shared" si="520"/>
        <v>0</v>
      </c>
      <c r="BV148" s="58">
        <f t="shared" si="521"/>
        <v>0</v>
      </c>
      <c r="BW148" s="58">
        <f t="shared" si="522"/>
        <v>0</v>
      </c>
      <c r="BX148" s="58">
        <f t="shared" si="523"/>
        <v>0</v>
      </c>
      <c r="BY148" s="58">
        <f t="shared" si="524"/>
        <v>0</v>
      </c>
    </row>
    <row r="149" spans="1:77" s="57" customFormat="1" ht="114" customHeight="1" x14ac:dyDescent="0.35">
      <c r="A149" s="56"/>
      <c r="B149" s="374" t="s">
        <v>196</v>
      </c>
      <c r="C149" s="380" t="s">
        <v>440</v>
      </c>
      <c r="D149" s="176">
        <f>'ODD 15'!D11</f>
        <v>0</v>
      </c>
      <c r="E149" s="264">
        <f>'ODD 15'!E11</f>
        <v>0</v>
      </c>
      <c r="F149" s="282">
        <f>'ODD 15'!F11</f>
        <v>0</v>
      </c>
      <c r="G149" s="177">
        <f>'ODD 15'!G11</f>
        <v>0</v>
      </c>
      <c r="H149" s="300">
        <f>'ODD 15'!H11</f>
        <v>0</v>
      </c>
      <c r="I149" s="178">
        <f>'ODD 15'!I11</f>
        <v>0</v>
      </c>
      <c r="J149" s="136">
        <f t="shared" si="525"/>
        <v>0</v>
      </c>
      <c r="K149" s="137">
        <f t="shared" si="503"/>
        <v>0</v>
      </c>
      <c r="L149" s="137" t="b">
        <f t="shared" si="526"/>
        <v>0</v>
      </c>
      <c r="M149" s="137" t="b">
        <f t="shared" si="527"/>
        <v>0</v>
      </c>
      <c r="N149" s="137" t="b">
        <f t="shared" si="528"/>
        <v>0</v>
      </c>
      <c r="O149" s="137" t="b">
        <f t="shared" si="529"/>
        <v>0</v>
      </c>
      <c r="P149" s="137" t="b">
        <f t="shared" si="530"/>
        <v>0</v>
      </c>
      <c r="Q149" s="137" t="b">
        <f t="shared" si="531"/>
        <v>0</v>
      </c>
      <c r="R149" s="137" t="b">
        <f t="shared" si="532"/>
        <v>0</v>
      </c>
      <c r="S149" s="138">
        <f t="shared" si="504"/>
        <v>0</v>
      </c>
      <c r="T149" s="139">
        <f t="shared" si="505"/>
        <v>0</v>
      </c>
      <c r="U149" s="140">
        <f t="shared" si="506"/>
        <v>0</v>
      </c>
      <c r="V149" s="137" t="b">
        <f t="shared" si="533"/>
        <v>0</v>
      </c>
      <c r="W149" s="137" t="b">
        <f t="shared" si="534"/>
        <v>0</v>
      </c>
      <c r="X149" s="137" t="b">
        <f t="shared" si="535"/>
        <v>0</v>
      </c>
      <c r="Y149" s="137" t="b">
        <f t="shared" si="536"/>
        <v>0</v>
      </c>
      <c r="Z149" s="137" t="b">
        <f t="shared" si="537"/>
        <v>1</v>
      </c>
      <c r="AA149" s="141" t="str">
        <f>IF(COUNTA(E149:F149:H149)&lt;3,"",(IF(V149=TRUE,$V$3,IF(W149=TRUE,$W$3,IF(X149=TRUE,$X$3,IF(Y149=TRUE,$Y$3,"Non"))))))</f>
        <v>Non</v>
      </c>
      <c r="AB149" s="137" t="b">
        <f t="shared" si="538"/>
        <v>0</v>
      </c>
      <c r="AC149" s="137" t="b">
        <f t="shared" si="539"/>
        <v>0</v>
      </c>
      <c r="AD149" s="137" t="b">
        <f t="shared" si="540"/>
        <v>0</v>
      </c>
      <c r="AE149" s="137" t="b">
        <f t="shared" si="541"/>
        <v>0</v>
      </c>
      <c r="AF149" s="137" t="b">
        <f t="shared" si="542"/>
        <v>0</v>
      </c>
      <c r="AG149" s="141" t="str">
        <f>IF(COUNTA(E149:F149:H149)&lt;3,"",(IF(AB149=TRUE,$AB$3,IF(AC149=TRUE,$AC$3,IF(AD149=TRUE,$AD$3,IF(AE149=TRUE,$AE$3,IF(AF149=TRUE,$AF$3,"Aucune")))))))</f>
        <v>Aucune</v>
      </c>
      <c r="AH149" s="180" t="b">
        <f t="shared" si="486"/>
        <v>0</v>
      </c>
      <c r="AI149" s="180" t="b">
        <f t="shared" si="487"/>
        <v>0</v>
      </c>
      <c r="AJ149" s="180" t="b">
        <f t="shared" si="488"/>
        <v>0</v>
      </c>
      <c r="AK149" s="180" t="b">
        <f t="shared" si="489"/>
        <v>0</v>
      </c>
      <c r="AL149" s="180" t="b">
        <f t="shared" si="490"/>
        <v>0</v>
      </c>
      <c r="AM149" s="180" t="b">
        <f t="shared" si="491"/>
        <v>0</v>
      </c>
      <c r="AN149" s="180" t="b">
        <f t="shared" si="492"/>
        <v>0</v>
      </c>
      <c r="AO149" s="180" t="b">
        <f t="shared" si="493"/>
        <v>0</v>
      </c>
      <c r="AP149" s="180" t="b">
        <f t="shared" si="494"/>
        <v>0</v>
      </c>
      <c r="AQ149" s="180" t="b">
        <f t="shared" si="495"/>
        <v>0</v>
      </c>
      <c r="AR149" s="180" t="b">
        <f t="shared" si="496"/>
        <v>0</v>
      </c>
      <c r="AS149" s="180" t="b">
        <f t="shared" si="497"/>
        <v>0</v>
      </c>
      <c r="AT149" s="180" t="b">
        <f t="shared" si="498"/>
        <v>0</v>
      </c>
      <c r="AU149" s="180" t="b">
        <f t="shared" si="499"/>
        <v>0</v>
      </c>
      <c r="AV149" s="180" t="b">
        <f t="shared" si="500"/>
        <v>0</v>
      </c>
      <c r="AW149" s="180" t="b">
        <f t="shared" si="501"/>
        <v>0</v>
      </c>
      <c r="AX149" s="179" t="str">
        <f>IF(COUNTA(E149:F149:H149)&lt;3,"",(IF(AH149=TRUE,AH$3,IF(AI149=TRUE,AI$3,IF(AJ149=TRUE,AJ$3,IF(AK149=TRUE,AK$3,IF(AL149=TRUE,AL$3,IF(AM149=TRUE,AM$3,IF(AN149=TRUE,AN$3,IF(AO149=TRUE,AO$3,IF(AP149=TRUE,AP$3,IF(AQ149=TRUE,AQ$3,IF(AR149=TRUE,AR$3,IF(AS149=TRUE,AS$3,IF(AT149=TRUE,AT$3,IF(AU149=TRUE,AU$3,IF(AV149=TRUE,AV$3,IF(AW149=TRUE,AW$3,"Aucune"))))))))))))))))))</f>
        <v>Aucune</v>
      </c>
      <c r="AY149" s="137" t="b">
        <f t="shared" si="507"/>
        <v>0</v>
      </c>
      <c r="AZ149" s="137" t="b">
        <f t="shared" si="508"/>
        <v>0</v>
      </c>
      <c r="BA149" s="137" t="b">
        <f t="shared" si="509"/>
        <v>0</v>
      </c>
      <c r="BB149" s="141" t="str">
        <f>IF(COUNTA(E149:F149:H149)&lt;3,"",(IF(AY149=TRUE,$AY$3,IF(AZ149=TRUE,$AZ$3,IF(BA149=TRUE,$BA$3,"Aucune action requise")))))</f>
        <v>Aucune action requise</v>
      </c>
      <c r="BC149" s="137" t="b">
        <f t="shared" si="510"/>
        <v>0</v>
      </c>
      <c r="BD149" s="137" t="b">
        <f t="shared" si="511"/>
        <v>0</v>
      </c>
      <c r="BE149" s="137" t="b">
        <f t="shared" si="512"/>
        <v>0</v>
      </c>
      <c r="BF149" s="137" t="b">
        <f t="shared" si="513"/>
        <v>0</v>
      </c>
      <c r="BG149" s="141" t="str">
        <f>IF(COUNTA(E149:F149:H149)&lt;3,"",(IF(BC149=TRUE,$BC$3,IF(BD149=TRUE,$BD$3,IF(BE149=TRUE,$BE$3,IF(BF149=TRUE,$BF$3,"Aucun"))))))</f>
        <v>Aucun</v>
      </c>
      <c r="BH149" s="318">
        <f t="shared" si="514"/>
        <v>0</v>
      </c>
      <c r="BI149" s="318">
        <f>'ODD 15'!AX11</f>
        <v>0</v>
      </c>
      <c r="BJ149" s="309"/>
      <c r="BK149" s="309"/>
      <c r="BL149" s="327">
        <f t="shared" si="515"/>
        <v>0</v>
      </c>
      <c r="BM149" s="327">
        <f t="shared" si="516"/>
        <v>0</v>
      </c>
      <c r="BR149" s="58">
        <f t="shared" si="517"/>
        <v>1</v>
      </c>
      <c r="BS149" s="58">
        <f t="shared" si="518"/>
        <v>0</v>
      </c>
      <c r="BT149" s="58">
        <f t="shared" si="519"/>
        <v>0</v>
      </c>
      <c r="BU149" s="58">
        <f t="shared" si="520"/>
        <v>0</v>
      </c>
      <c r="BV149" s="58">
        <f t="shared" si="521"/>
        <v>0</v>
      </c>
      <c r="BW149" s="58">
        <f t="shared" si="522"/>
        <v>0</v>
      </c>
      <c r="BX149" s="58">
        <f t="shared" si="523"/>
        <v>0</v>
      </c>
      <c r="BY149" s="58">
        <f t="shared" si="524"/>
        <v>0</v>
      </c>
    </row>
    <row r="150" spans="1:77" s="57" customFormat="1" ht="114" customHeight="1" x14ac:dyDescent="0.35">
      <c r="A150" s="56"/>
      <c r="B150" s="378" t="s">
        <v>197</v>
      </c>
      <c r="C150" s="386" t="s">
        <v>621</v>
      </c>
      <c r="D150" s="189">
        <f>'ODD 15'!D12</f>
        <v>0</v>
      </c>
      <c r="E150" s="268">
        <f>'ODD 15'!E12</f>
        <v>0</v>
      </c>
      <c r="F150" s="283">
        <f>'ODD 15'!F12</f>
        <v>0</v>
      </c>
      <c r="G150" s="190">
        <f>'ODD 15'!G12</f>
        <v>0</v>
      </c>
      <c r="H150" s="304">
        <f>'ODD 15'!H12</f>
        <v>0</v>
      </c>
      <c r="I150" s="191">
        <f>'ODD 15'!I12</f>
        <v>0</v>
      </c>
      <c r="J150" s="157">
        <f t="shared" si="525"/>
        <v>0</v>
      </c>
      <c r="K150" s="158">
        <f t="shared" si="503"/>
        <v>0</v>
      </c>
      <c r="L150" s="158" t="b">
        <f t="shared" si="526"/>
        <v>0</v>
      </c>
      <c r="M150" s="158" t="b">
        <f t="shared" si="527"/>
        <v>0</v>
      </c>
      <c r="N150" s="158" t="b">
        <f t="shared" si="528"/>
        <v>0</v>
      </c>
      <c r="O150" s="158" t="b">
        <f t="shared" si="529"/>
        <v>0</v>
      </c>
      <c r="P150" s="158" t="b">
        <f t="shared" si="530"/>
        <v>0</v>
      </c>
      <c r="Q150" s="158" t="b">
        <f t="shared" si="531"/>
        <v>0</v>
      </c>
      <c r="R150" s="158" t="b">
        <f t="shared" si="532"/>
        <v>0</v>
      </c>
      <c r="S150" s="159">
        <f t="shared" si="504"/>
        <v>0</v>
      </c>
      <c r="T150" s="160">
        <f t="shared" si="505"/>
        <v>0</v>
      </c>
      <c r="U150" s="161">
        <f t="shared" si="506"/>
        <v>0</v>
      </c>
      <c r="V150" s="158" t="b">
        <f t="shared" si="533"/>
        <v>0</v>
      </c>
      <c r="W150" s="158" t="b">
        <f t="shared" si="534"/>
        <v>0</v>
      </c>
      <c r="X150" s="158" t="b">
        <f t="shared" si="535"/>
        <v>0</v>
      </c>
      <c r="Y150" s="158" t="b">
        <f t="shared" si="536"/>
        <v>0</v>
      </c>
      <c r="Z150" s="158" t="b">
        <f t="shared" si="537"/>
        <v>1</v>
      </c>
      <c r="AA150" s="162" t="str">
        <f>IF(COUNTA(E150:F150:H150)&lt;3,"",(IF(V150=TRUE,$V$3,IF(W150=TRUE,$W$3,IF(X150=TRUE,$X$3,IF(Y150=TRUE,$Y$3,"Non"))))))</f>
        <v>Non</v>
      </c>
      <c r="AB150" s="158" t="b">
        <f t="shared" si="538"/>
        <v>0</v>
      </c>
      <c r="AC150" s="158" t="b">
        <f t="shared" si="539"/>
        <v>0</v>
      </c>
      <c r="AD150" s="158" t="b">
        <f t="shared" si="540"/>
        <v>0</v>
      </c>
      <c r="AE150" s="158" t="b">
        <f t="shared" si="541"/>
        <v>0</v>
      </c>
      <c r="AF150" s="158" t="b">
        <f t="shared" si="542"/>
        <v>0</v>
      </c>
      <c r="AG150" s="162" t="str">
        <f>IF(COUNTA(E150:F150:H150)&lt;3,"",(IF(AB150=TRUE,$AB$3,IF(AC150=TRUE,$AC$3,IF(AD150=TRUE,$AD$3,IF(AE150=TRUE,$AE$3,IF(AF150=TRUE,$AF$3,"Aucune")))))))</f>
        <v>Aucune</v>
      </c>
      <c r="AH150" s="158" t="b">
        <f t="shared" si="486"/>
        <v>0</v>
      </c>
      <c r="AI150" s="158" t="b">
        <f t="shared" si="487"/>
        <v>0</v>
      </c>
      <c r="AJ150" s="158" t="b">
        <f t="shared" si="488"/>
        <v>0</v>
      </c>
      <c r="AK150" s="158" t="b">
        <f t="shared" si="489"/>
        <v>0</v>
      </c>
      <c r="AL150" s="158" t="b">
        <f t="shared" si="490"/>
        <v>0</v>
      </c>
      <c r="AM150" s="158" t="b">
        <f t="shared" si="491"/>
        <v>0</v>
      </c>
      <c r="AN150" s="158" t="b">
        <f t="shared" si="492"/>
        <v>0</v>
      </c>
      <c r="AO150" s="158" t="b">
        <f t="shared" si="493"/>
        <v>0</v>
      </c>
      <c r="AP150" s="158" t="b">
        <f t="shared" si="494"/>
        <v>0</v>
      </c>
      <c r="AQ150" s="158" t="b">
        <f t="shared" si="495"/>
        <v>0</v>
      </c>
      <c r="AR150" s="158" t="b">
        <f t="shared" si="496"/>
        <v>0</v>
      </c>
      <c r="AS150" s="158" t="b">
        <f t="shared" si="497"/>
        <v>0</v>
      </c>
      <c r="AT150" s="158" t="b">
        <f t="shared" si="498"/>
        <v>0</v>
      </c>
      <c r="AU150" s="158" t="b">
        <f t="shared" si="499"/>
        <v>0</v>
      </c>
      <c r="AV150" s="158" t="b">
        <f t="shared" si="500"/>
        <v>0</v>
      </c>
      <c r="AW150" s="158" t="b">
        <f t="shared" si="501"/>
        <v>0</v>
      </c>
      <c r="AX150" s="162" t="str">
        <f>IF(COUNTA(E150:F150:H150)&lt;3,"",(IF(AH150=TRUE,AH$3,IF(AI150=TRUE,AI$3,IF(AJ150=TRUE,AJ$3,IF(AK150=TRUE,AK$3,IF(AL150=TRUE,AL$3,IF(AM150=TRUE,AM$3,IF(AN150=TRUE,AN$3,IF(AO150=TRUE,AO$3,IF(AP150=TRUE,AP$3,IF(AQ150=TRUE,AQ$3,IF(AR150=TRUE,AR$3,IF(AS150=TRUE,AS$3,IF(AT150=TRUE,AT$3,IF(AU150=TRUE,AU$3,IF(AV150=TRUE,AV$3,IF(AW150=TRUE,AW$3,"Aucune"))))))))))))))))))</f>
        <v>Aucune</v>
      </c>
      <c r="AY150" s="158" t="b">
        <f t="shared" si="507"/>
        <v>0</v>
      </c>
      <c r="AZ150" s="158" t="b">
        <f t="shared" si="508"/>
        <v>0</v>
      </c>
      <c r="BA150" s="158" t="b">
        <f t="shared" si="509"/>
        <v>0</v>
      </c>
      <c r="BB150" s="162" t="str">
        <f>IF(COUNTA(E150:F150:H150)&lt;3,"",(IF(AY150=TRUE,$AY$3,IF(AZ150=TRUE,$AZ$3,IF(BA150=TRUE,$BA$3,"Aucune action requise")))))</f>
        <v>Aucune action requise</v>
      </c>
      <c r="BC150" s="158" t="b">
        <f t="shared" si="510"/>
        <v>0</v>
      </c>
      <c r="BD150" s="158" t="b">
        <f t="shared" si="511"/>
        <v>0</v>
      </c>
      <c r="BE150" s="158" t="b">
        <f t="shared" si="512"/>
        <v>0</v>
      </c>
      <c r="BF150" s="158" t="b">
        <f t="shared" si="513"/>
        <v>0</v>
      </c>
      <c r="BG150" s="162" t="str">
        <f>IF(COUNTA(E150:F150:H150)&lt;3,"",(IF(BC150=TRUE,$BC$3,IF(BD150=TRUE,$BD$3,IF(BE150=TRUE,$BE$3,IF(BF150=TRUE,$BF$3,"Aucun"))))))</f>
        <v>Aucun</v>
      </c>
      <c r="BH150" s="322">
        <f t="shared" si="514"/>
        <v>0</v>
      </c>
      <c r="BI150" s="322">
        <f>'ODD 15'!AX12</f>
        <v>0</v>
      </c>
      <c r="BJ150" s="313"/>
      <c r="BK150" s="313"/>
      <c r="BL150" s="330">
        <f t="shared" si="515"/>
        <v>0</v>
      </c>
      <c r="BM150" s="330">
        <f t="shared" si="516"/>
        <v>0</v>
      </c>
      <c r="BR150" s="58">
        <f t="shared" si="517"/>
        <v>1</v>
      </c>
      <c r="BS150" s="58">
        <f t="shared" si="518"/>
        <v>0</v>
      </c>
      <c r="BT150" s="58">
        <f t="shared" si="519"/>
        <v>0</v>
      </c>
      <c r="BU150" s="58">
        <f t="shared" si="520"/>
        <v>0</v>
      </c>
      <c r="BV150" s="58">
        <f t="shared" si="521"/>
        <v>0</v>
      </c>
      <c r="BW150" s="58">
        <f t="shared" si="522"/>
        <v>0</v>
      </c>
      <c r="BX150" s="58">
        <f t="shared" si="523"/>
        <v>0</v>
      </c>
      <c r="BY150" s="58">
        <f t="shared" si="524"/>
        <v>0</v>
      </c>
    </row>
    <row r="151" spans="1:77" s="57" customFormat="1" ht="114" customHeight="1" x14ac:dyDescent="0.35">
      <c r="A151" s="56"/>
      <c r="B151" s="378" t="s">
        <v>198</v>
      </c>
      <c r="C151" s="386" t="s">
        <v>622</v>
      </c>
      <c r="D151" s="189">
        <f>'ODD 15'!D13</f>
        <v>0</v>
      </c>
      <c r="E151" s="268">
        <f>'ODD 15'!E13</f>
        <v>0</v>
      </c>
      <c r="F151" s="283">
        <f>'ODD 15'!F13</f>
        <v>0</v>
      </c>
      <c r="G151" s="190">
        <f>'ODD 15'!G13</f>
        <v>0</v>
      </c>
      <c r="H151" s="304">
        <f>'ODD 15'!H13</f>
        <v>0</v>
      </c>
      <c r="I151" s="191">
        <f>'ODD 15'!I13</f>
        <v>0</v>
      </c>
      <c r="J151" s="157">
        <f t="shared" si="525"/>
        <v>0</v>
      </c>
      <c r="K151" s="158">
        <f t="shared" si="503"/>
        <v>0</v>
      </c>
      <c r="L151" s="158" t="b">
        <f t="shared" si="526"/>
        <v>0</v>
      </c>
      <c r="M151" s="158" t="b">
        <f t="shared" si="527"/>
        <v>0</v>
      </c>
      <c r="N151" s="158" t="b">
        <f t="shared" si="528"/>
        <v>0</v>
      </c>
      <c r="O151" s="158" t="b">
        <f t="shared" si="529"/>
        <v>0</v>
      </c>
      <c r="P151" s="158" t="b">
        <f t="shared" si="530"/>
        <v>0</v>
      </c>
      <c r="Q151" s="158" t="b">
        <f t="shared" si="531"/>
        <v>0</v>
      </c>
      <c r="R151" s="158" t="b">
        <f t="shared" si="532"/>
        <v>0</v>
      </c>
      <c r="S151" s="159">
        <f t="shared" si="504"/>
        <v>0</v>
      </c>
      <c r="T151" s="160">
        <f t="shared" si="505"/>
        <v>0</v>
      </c>
      <c r="U151" s="161">
        <f t="shared" si="506"/>
        <v>0</v>
      </c>
      <c r="V151" s="158" t="b">
        <f t="shared" si="533"/>
        <v>0</v>
      </c>
      <c r="W151" s="158" t="b">
        <f t="shared" si="534"/>
        <v>0</v>
      </c>
      <c r="X151" s="158" t="b">
        <f t="shared" si="535"/>
        <v>0</v>
      </c>
      <c r="Y151" s="158" t="b">
        <f t="shared" si="536"/>
        <v>0</v>
      </c>
      <c r="Z151" s="158" t="b">
        <f t="shared" si="537"/>
        <v>1</v>
      </c>
      <c r="AA151" s="162" t="str">
        <f>IF(COUNTA(E151:F151:H151)&lt;3,"",(IF(V151=TRUE,$V$3,IF(W151=TRUE,$W$3,IF(X151=TRUE,$X$3,IF(Y151=TRUE,$Y$3,"Non"))))))</f>
        <v>Non</v>
      </c>
      <c r="AB151" s="158" t="b">
        <f t="shared" si="538"/>
        <v>0</v>
      </c>
      <c r="AC151" s="158" t="b">
        <f t="shared" si="539"/>
        <v>0</v>
      </c>
      <c r="AD151" s="158" t="b">
        <f t="shared" si="540"/>
        <v>0</v>
      </c>
      <c r="AE151" s="158" t="b">
        <f t="shared" si="541"/>
        <v>0</v>
      </c>
      <c r="AF151" s="158" t="b">
        <f t="shared" si="542"/>
        <v>0</v>
      </c>
      <c r="AG151" s="162" t="str">
        <f>IF(COUNTA(E151:F151:H151)&lt;3,"",(IF(AB151=TRUE,$AB$3,IF(AC151=TRUE,$AC$3,IF(AD151=TRUE,$AD$3,IF(AE151=TRUE,$AE$3,IF(AF151=TRUE,$AF$3,"Aucune")))))))</f>
        <v>Aucune</v>
      </c>
      <c r="AH151" s="158" t="b">
        <f t="shared" si="486"/>
        <v>0</v>
      </c>
      <c r="AI151" s="158" t="b">
        <f t="shared" si="487"/>
        <v>0</v>
      </c>
      <c r="AJ151" s="158" t="b">
        <f t="shared" si="488"/>
        <v>0</v>
      </c>
      <c r="AK151" s="158" t="b">
        <f t="shared" si="489"/>
        <v>0</v>
      </c>
      <c r="AL151" s="158" t="b">
        <f t="shared" si="490"/>
        <v>0</v>
      </c>
      <c r="AM151" s="158" t="b">
        <f t="shared" si="491"/>
        <v>0</v>
      </c>
      <c r="AN151" s="158" t="b">
        <f t="shared" si="492"/>
        <v>0</v>
      </c>
      <c r="AO151" s="158" t="b">
        <f t="shared" si="493"/>
        <v>0</v>
      </c>
      <c r="AP151" s="158" t="b">
        <f t="shared" si="494"/>
        <v>0</v>
      </c>
      <c r="AQ151" s="158" t="b">
        <f t="shared" si="495"/>
        <v>0</v>
      </c>
      <c r="AR151" s="158" t="b">
        <f t="shared" si="496"/>
        <v>0</v>
      </c>
      <c r="AS151" s="158" t="b">
        <f t="shared" si="497"/>
        <v>0</v>
      </c>
      <c r="AT151" s="158" t="b">
        <f t="shared" si="498"/>
        <v>0</v>
      </c>
      <c r="AU151" s="158" t="b">
        <f t="shared" si="499"/>
        <v>0</v>
      </c>
      <c r="AV151" s="158" t="b">
        <f t="shared" si="500"/>
        <v>0</v>
      </c>
      <c r="AW151" s="158" t="b">
        <f t="shared" si="501"/>
        <v>0</v>
      </c>
      <c r="AX151" s="162" t="str">
        <f>IF(COUNTA(E151:F151:H151)&lt;3,"",(IF(AH151=TRUE,AH$3,IF(AI151=TRUE,AI$3,IF(AJ151=TRUE,AJ$3,IF(AK151=TRUE,AK$3,IF(AL151=TRUE,AL$3,IF(AM151=TRUE,AM$3,IF(AN151=TRUE,AN$3,IF(AO151=TRUE,AO$3,IF(AP151=TRUE,AP$3,IF(AQ151=TRUE,AQ$3,IF(AR151=TRUE,AR$3,IF(AS151=TRUE,AS$3,IF(AT151=TRUE,AT$3,IF(AU151=TRUE,AU$3,IF(AV151=TRUE,AV$3,IF(AW151=TRUE,AW$3,"Aucune"))))))))))))))))))</f>
        <v>Aucune</v>
      </c>
      <c r="AY151" s="158" t="b">
        <f t="shared" si="507"/>
        <v>0</v>
      </c>
      <c r="AZ151" s="158" t="b">
        <f t="shared" si="508"/>
        <v>0</v>
      </c>
      <c r="BA151" s="158" t="b">
        <f t="shared" si="509"/>
        <v>0</v>
      </c>
      <c r="BB151" s="162" t="str">
        <f>IF(COUNTA(E151:F151:H151)&lt;3,"",(IF(AY151=TRUE,$AY$3,IF(AZ151=TRUE,$AZ$3,IF(BA151=TRUE,$BA$3,"Aucune action requise")))))</f>
        <v>Aucune action requise</v>
      </c>
      <c r="BC151" s="158" t="b">
        <f t="shared" si="510"/>
        <v>0</v>
      </c>
      <c r="BD151" s="158" t="b">
        <f t="shared" si="511"/>
        <v>0</v>
      </c>
      <c r="BE151" s="158" t="b">
        <f t="shared" si="512"/>
        <v>0</v>
      </c>
      <c r="BF151" s="158" t="b">
        <f t="shared" si="513"/>
        <v>0</v>
      </c>
      <c r="BG151" s="162" t="str">
        <f>IF(COUNTA(E151:F151:H151)&lt;3,"",(IF(BC151=TRUE,$BC$3,IF(BD151=TRUE,$BD$3,IF(BE151=TRUE,$BE$3,IF(BF151=TRUE,$BF$3,"Aucun"))))))</f>
        <v>Aucun</v>
      </c>
      <c r="BH151" s="322">
        <f t="shared" si="514"/>
        <v>0</v>
      </c>
      <c r="BI151" s="322">
        <f>'ODD 15'!AX13</f>
        <v>0</v>
      </c>
      <c r="BJ151" s="313"/>
      <c r="BK151" s="313"/>
      <c r="BL151" s="330">
        <f t="shared" si="515"/>
        <v>0</v>
      </c>
      <c r="BM151" s="330">
        <f t="shared" si="516"/>
        <v>0</v>
      </c>
      <c r="BR151" s="58">
        <f t="shared" si="517"/>
        <v>1</v>
      </c>
      <c r="BS151" s="58">
        <f t="shared" si="518"/>
        <v>0</v>
      </c>
      <c r="BT151" s="58">
        <f t="shared" si="519"/>
        <v>0</v>
      </c>
      <c r="BU151" s="58">
        <f t="shared" si="520"/>
        <v>0</v>
      </c>
      <c r="BV151" s="58">
        <f t="shared" si="521"/>
        <v>0</v>
      </c>
      <c r="BW151" s="58">
        <f t="shared" si="522"/>
        <v>0</v>
      </c>
      <c r="BX151" s="58">
        <f t="shared" si="523"/>
        <v>0</v>
      </c>
      <c r="BY151" s="58">
        <f t="shared" si="524"/>
        <v>0</v>
      </c>
    </row>
    <row r="152" spans="1:77" s="57" customFormat="1" ht="114" customHeight="1" x14ac:dyDescent="0.35">
      <c r="A152" s="56"/>
      <c r="B152" s="378" t="s">
        <v>199</v>
      </c>
      <c r="C152" s="386" t="s">
        <v>623</v>
      </c>
      <c r="D152" s="189">
        <f>'ODD 15'!D14</f>
        <v>0</v>
      </c>
      <c r="E152" s="268">
        <f>'ODD 15'!E14</f>
        <v>0</v>
      </c>
      <c r="F152" s="283">
        <f>'ODD 15'!F14</f>
        <v>0</v>
      </c>
      <c r="G152" s="190">
        <f>'ODD 15'!G14</f>
        <v>0</v>
      </c>
      <c r="H152" s="304">
        <f>'ODD 15'!H14</f>
        <v>0</v>
      </c>
      <c r="I152" s="191">
        <f>'ODD 15'!I14</f>
        <v>0</v>
      </c>
      <c r="J152" s="157">
        <f t="shared" si="525"/>
        <v>0</v>
      </c>
      <c r="K152" s="158">
        <f t="shared" si="503"/>
        <v>0</v>
      </c>
      <c r="L152" s="158" t="b">
        <f t="shared" si="526"/>
        <v>0</v>
      </c>
      <c r="M152" s="158" t="b">
        <f t="shared" si="527"/>
        <v>0</v>
      </c>
      <c r="N152" s="158" t="b">
        <f t="shared" si="528"/>
        <v>0</v>
      </c>
      <c r="O152" s="158" t="b">
        <f t="shared" si="529"/>
        <v>0</v>
      </c>
      <c r="P152" s="158" t="b">
        <f t="shared" si="530"/>
        <v>0</v>
      </c>
      <c r="Q152" s="158" t="b">
        <f t="shared" si="531"/>
        <v>0</v>
      </c>
      <c r="R152" s="158" t="b">
        <f t="shared" si="532"/>
        <v>0</v>
      </c>
      <c r="S152" s="159">
        <f t="shared" si="504"/>
        <v>0</v>
      </c>
      <c r="T152" s="160">
        <f t="shared" si="505"/>
        <v>0</v>
      </c>
      <c r="U152" s="161">
        <f t="shared" si="506"/>
        <v>0</v>
      </c>
      <c r="V152" s="158" t="b">
        <f t="shared" si="533"/>
        <v>0</v>
      </c>
      <c r="W152" s="158" t="b">
        <f t="shared" si="534"/>
        <v>0</v>
      </c>
      <c r="X152" s="158" t="b">
        <f t="shared" si="535"/>
        <v>0</v>
      </c>
      <c r="Y152" s="158" t="b">
        <f t="shared" si="536"/>
        <v>0</v>
      </c>
      <c r="Z152" s="158" t="b">
        <f t="shared" si="537"/>
        <v>1</v>
      </c>
      <c r="AA152" s="162" t="str">
        <f>IF(COUNTA(E152:F152:H152)&lt;3,"",(IF(V152=TRUE,$V$3,IF(W152=TRUE,$W$3,IF(X152=TRUE,$X$3,IF(Y152=TRUE,$Y$3,"Non"))))))</f>
        <v>Non</v>
      </c>
      <c r="AB152" s="158" t="b">
        <f t="shared" si="538"/>
        <v>0</v>
      </c>
      <c r="AC152" s="158" t="b">
        <f t="shared" si="539"/>
        <v>0</v>
      </c>
      <c r="AD152" s="158" t="b">
        <f t="shared" si="540"/>
        <v>0</v>
      </c>
      <c r="AE152" s="158" t="b">
        <f t="shared" si="541"/>
        <v>0</v>
      </c>
      <c r="AF152" s="158" t="b">
        <f t="shared" si="542"/>
        <v>0</v>
      </c>
      <c r="AG152" s="162" t="str">
        <f>IF(COUNTA(E152:F152:H152)&lt;3,"",(IF(AB152=TRUE,$AB$3,IF(AC152=TRUE,$AC$3,IF(AD152=TRUE,$AD$3,IF(AE152=TRUE,$AE$3,IF(AF152=TRUE,$AF$3,"Aucune")))))))</f>
        <v>Aucune</v>
      </c>
      <c r="AH152" s="158" t="b">
        <f t="shared" si="486"/>
        <v>0</v>
      </c>
      <c r="AI152" s="158" t="b">
        <f t="shared" si="487"/>
        <v>0</v>
      </c>
      <c r="AJ152" s="158" t="b">
        <f t="shared" si="488"/>
        <v>0</v>
      </c>
      <c r="AK152" s="158" t="b">
        <f t="shared" si="489"/>
        <v>0</v>
      </c>
      <c r="AL152" s="158" t="b">
        <f t="shared" si="490"/>
        <v>0</v>
      </c>
      <c r="AM152" s="158" t="b">
        <f t="shared" si="491"/>
        <v>0</v>
      </c>
      <c r="AN152" s="158" t="b">
        <f t="shared" si="492"/>
        <v>0</v>
      </c>
      <c r="AO152" s="158" t="b">
        <f t="shared" si="493"/>
        <v>0</v>
      </c>
      <c r="AP152" s="158" t="b">
        <f t="shared" si="494"/>
        <v>0</v>
      </c>
      <c r="AQ152" s="158" t="b">
        <f t="shared" si="495"/>
        <v>0</v>
      </c>
      <c r="AR152" s="158" t="b">
        <f t="shared" si="496"/>
        <v>0</v>
      </c>
      <c r="AS152" s="158" t="b">
        <f t="shared" si="497"/>
        <v>0</v>
      </c>
      <c r="AT152" s="158" t="b">
        <f t="shared" si="498"/>
        <v>0</v>
      </c>
      <c r="AU152" s="158" t="b">
        <f t="shared" si="499"/>
        <v>0</v>
      </c>
      <c r="AV152" s="158" t="b">
        <f t="shared" si="500"/>
        <v>0</v>
      </c>
      <c r="AW152" s="158" t="b">
        <f t="shared" si="501"/>
        <v>0</v>
      </c>
      <c r="AX152" s="162" t="str">
        <f>IF(COUNTA(E152:F152:H152)&lt;3,"",(IF(AH152=TRUE,AH$3,IF(AI152=TRUE,AI$3,IF(AJ152=TRUE,AJ$3,IF(AK152=TRUE,AK$3,IF(AL152=TRUE,AL$3,IF(AM152=TRUE,AM$3,IF(AN152=TRUE,AN$3,IF(AO152=TRUE,AO$3,IF(AP152=TRUE,AP$3,IF(AQ152=TRUE,AQ$3,IF(AR152=TRUE,AR$3,IF(AS152=TRUE,AS$3,IF(AT152=TRUE,AT$3,IF(AU152=TRUE,AU$3,IF(AV152=TRUE,AV$3,IF(AW152=TRUE,AW$3,"Aucune"))))))))))))))))))</f>
        <v>Aucune</v>
      </c>
      <c r="AY152" s="158" t="b">
        <f t="shared" si="507"/>
        <v>0</v>
      </c>
      <c r="AZ152" s="158" t="b">
        <f t="shared" si="508"/>
        <v>0</v>
      </c>
      <c r="BA152" s="158" t="b">
        <f t="shared" si="509"/>
        <v>0</v>
      </c>
      <c r="BB152" s="162" t="str">
        <f>IF(COUNTA(E152:F152:H152)&lt;3,"",(IF(AY152=TRUE,$AY$3,IF(AZ152=TRUE,$AZ$3,IF(BA152=TRUE,$BA$3,"Aucune action requise")))))</f>
        <v>Aucune action requise</v>
      </c>
      <c r="BC152" s="158" t="b">
        <f t="shared" si="510"/>
        <v>0</v>
      </c>
      <c r="BD152" s="158" t="b">
        <f t="shared" si="511"/>
        <v>0</v>
      </c>
      <c r="BE152" s="158" t="b">
        <f t="shared" si="512"/>
        <v>0</v>
      </c>
      <c r="BF152" s="158" t="b">
        <f t="shared" si="513"/>
        <v>0</v>
      </c>
      <c r="BG152" s="162" t="str">
        <f>IF(COUNTA(E152:F152:H152)&lt;3,"",(IF(BC152=TRUE,$BC$3,IF(BD152=TRUE,$BD$3,IF(BE152=TRUE,$BE$3,IF(BF152=TRUE,$BF$3,"Aucun"))))))</f>
        <v>Aucun</v>
      </c>
      <c r="BH152" s="322">
        <f t="shared" si="514"/>
        <v>0</v>
      </c>
      <c r="BI152" s="322">
        <f>'ODD 15'!AX14</f>
        <v>0</v>
      </c>
      <c r="BJ152" s="313"/>
      <c r="BK152" s="313"/>
      <c r="BL152" s="330">
        <f t="shared" si="515"/>
        <v>0</v>
      </c>
      <c r="BM152" s="330">
        <f t="shared" si="516"/>
        <v>0</v>
      </c>
      <c r="BR152" s="58">
        <f t="shared" si="517"/>
        <v>1</v>
      </c>
      <c r="BS152" s="58">
        <f t="shared" si="518"/>
        <v>0</v>
      </c>
      <c r="BT152" s="58">
        <f t="shared" si="519"/>
        <v>0</v>
      </c>
      <c r="BU152" s="58">
        <f t="shared" si="520"/>
        <v>0</v>
      </c>
      <c r="BV152" s="58">
        <f t="shared" si="521"/>
        <v>0</v>
      </c>
      <c r="BW152" s="58">
        <f t="shared" si="522"/>
        <v>0</v>
      </c>
      <c r="BX152" s="58">
        <f t="shared" si="523"/>
        <v>0</v>
      </c>
      <c r="BY152" s="58">
        <f t="shared" si="524"/>
        <v>0</v>
      </c>
    </row>
    <row r="153" spans="1:77" ht="114" customHeight="1" thickBot="1" x14ac:dyDescent="0.4">
      <c r="B153" s="376" t="s">
        <v>200</v>
      </c>
      <c r="C153" s="382" t="s">
        <v>624</v>
      </c>
      <c r="D153" s="234">
        <f>'ODD 15'!D15</f>
        <v>0</v>
      </c>
      <c r="E153" s="271">
        <f>'ODD 15'!E15</f>
        <v>0</v>
      </c>
      <c r="F153" s="284">
        <f>'ODD 15'!F15</f>
        <v>0</v>
      </c>
      <c r="G153" s="235">
        <f>'ODD 15'!G15</f>
        <v>0</v>
      </c>
      <c r="H153" s="307">
        <f>'ODD 15'!H15</f>
        <v>0</v>
      </c>
      <c r="I153" s="236">
        <f>'ODD 15'!I15</f>
        <v>0</v>
      </c>
      <c r="J153" s="192">
        <f t="shared" si="525"/>
        <v>0</v>
      </c>
      <c r="K153" s="215">
        <f t="shared" si="503"/>
        <v>0</v>
      </c>
      <c r="L153" s="215" t="b">
        <f t="shared" si="526"/>
        <v>0</v>
      </c>
      <c r="M153" s="215" t="b">
        <f t="shared" si="527"/>
        <v>0</v>
      </c>
      <c r="N153" s="215" t="b">
        <f t="shared" si="528"/>
        <v>0</v>
      </c>
      <c r="O153" s="215" t="b">
        <f t="shared" si="529"/>
        <v>0</v>
      </c>
      <c r="P153" s="215" t="b">
        <f t="shared" si="530"/>
        <v>0</v>
      </c>
      <c r="Q153" s="215" t="b">
        <f t="shared" si="531"/>
        <v>0</v>
      </c>
      <c r="R153" s="215" t="b">
        <f t="shared" si="532"/>
        <v>0</v>
      </c>
      <c r="S153" s="216">
        <f t="shared" si="504"/>
        <v>0</v>
      </c>
      <c r="T153" s="217">
        <f t="shared" si="505"/>
        <v>0</v>
      </c>
      <c r="U153" s="218">
        <f t="shared" si="506"/>
        <v>0</v>
      </c>
      <c r="V153" s="215" t="b">
        <f t="shared" si="533"/>
        <v>0</v>
      </c>
      <c r="W153" s="215" t="b">
        <f t="shared" si="534"/>
        <v>0</v>
      </c>
      <c r="X153" s="215" t="b">
        <f t="shared" si="535"/>
        <v>0</v>
      </c>
      <c r="Y153" s="215" t="b">
        <f t="shared" si="536"/>
        <v>0</v>
      </c>
      <c r="Z153" s="215" t="b">
        <f t="shared" si="537"/>
        <v>1</v>
      </c>
      <c r="AA153" s="219" t="str">
        <f>IF(COUNTA(E153:F153:H153)&lt;3,"",(IF(V153=TRUE,$V$3,IF(W153=TRUE,$W$3,IF(X153=TRUE,$X$3,IF(Y153=TRUE,$Y$3,"Non"))))))</f>
        <v>Non</v>
      </c>
      <c r="AB153" s="215" t="b">
        <f t="shared" si="538"/>
        <v>0</v>
      </c>
      <c r="AC153" s="215" t="b">
        <f t="shared" si="539"/>
        <v>0</v>
      </c>
      <c r="AD153" s="215" t="b">
        <f t="shared" si="540"/>
        <v>0</v>
      </c>
      <c r="AE153" s="215" t="b">
        <f t="shared" si="541"/>
        <v>0</v>
      </c>
      <c r="AF153" s="215" t="b">
        <f t="shared" si="542"/>
        <v>0</v>
      </c>
      <c r="AG153" s="219" t="str">
        <f>IF(COUNTA(E153:F153:H153)&lt;3,"",(IF(AB153=TRUE,$AB$3,IF(AC153=TRUE,$AC$3,IF(AD153=TRUE,$AD$3,IF(AE153=TRUE,$AE$3,IF(AF153=TRUE,$AF$3,"Aucune")))))))</f>
        <v>Aucune</v>
      </c>
      <c r="AH153" s="237" t="b">
        <f t="shared" si="486"/>
        <v>0</v>
      </c>
      <c r="AI153" s="237" t="b">
        <f t="shared" si="487"/>
        <v>0</v>
      </c>
      <c r="AJ153" s="237" t="b">
        <f t="shared" si="488"/>
        <v>0</v>
      </c>
      <c r="AK153" s="237" t="b">
        <f t="shared" si="489"/>
        <v>0</v>
      </c>
      <c r="AL153" s="237" t="b">
        <f t="shared" si="490"/>
        <v>0</v>
      </c>
      <c r="AM153" s="237" t="b">
        <f t="shared" si="491"/>
        <v>0</v>
      </c>
      <c r="AN153" s="237" t="b">
        <f t="shared" si="492"/>
        <v>0</v>
      </c>
      <c r="AO153" s="237" t="b">
        <f t="shared" si="493"/>
        <v>0</v>
      </c>
      <c r="AP153" s="237" t="b">
        <f t="shared" si="494"/>
        <v>0</v>
      </c>
      <c r="AQ153" s="237" t="b">
        <f t="shared" si="495"/>
        <v>0</v>
      </c>
      <c r="AR153" s="237" t="b">
        <f t="shared" si="496"/>
        <v>0</v>
      </c>
      <c r="AS153" s="237" t="b">
        <f t="shared" si="497"/>
        <v>0</v>
      </c>
      <c r="AT153" s="237" t="b">
        <f t="shared" si="498"/>
        <v>0</v>
      </c>
      <c r="AU153" s="237" t="b">
        <f t="shared" si="499"/>
        <v>0</v>
      </c>
      <c r="AV153" s="237" t="b">
        <f t="shared" si="500"/>
        <v>0</v>
      </c>
      <c r="AW153" s="237" t="b">
        <f t="shared" si="501"/>
        <v>0</v>
      </c>
      <c r="AX153" s="238" t="str">
        <f>IF(COUNTA(E153:F153:H153)&lt;3,"",(IF(AH153=TRUE,AH$3,IF(AI153=TRUE,AI$3,IF(AJ153=TRUE,AJ$3,IF(AK153=TRUE,AK$3,IF(AL153=TRUE,AL$3,IF(AM153=TRUE,AM$3,IF(AN153=TRUE,AN$3,IF(AO153=TRUE,AO$3,IF(AP153=TRUE,AP$3,IF(AQ153=TRUE,AQ$3,IF(AR153=TRUE,AR$3,IF(AS153=TRUE,AS$3,IF(AT153=TRUE,AT$3,IF(AU153=TRUE,AU$3,IF(AV153=TRUE,AV$3,IF(AW153=TRUE,AW$3,"Aucune"))))))))))))))))))</f>
        <v>Aucune</v>
      </c>
      <c r="AY153" s="215" t="b">
        <f t="shared" si="507"/>
        <v>0</v>
      </c>
      <c r="AZ153" s="215" t="b">
        <f t="shared" si="508"/>
        <v>0</v>
      </c>
      <c r="BA153" s="215" t="b">
        <f t="shared" si="509"/>
        <v>0</v>
      </c>
      <c r="BB153" s="219" t="str">
        <f>IF(COUNTA(E153:F153:H153)&lt;3,"",(IF(AY153=TRUE,$AY$3,IF(AZ153=TRUE,$AZ$3,IF(BA153=TRUE,$BA$3,"Aucune action requise")))))</f>
        <v>Aucune action requise</v>
      </c>
      <c r="BC153" s="215" t="b">
        <f t="shared" si="510"/>
        <v>0</v>
      </c>
      <c r="BD153" s="215" t="b">
        <f t="shared" si="511"/>
        <v>0</v>
      </c>
      <c r="BE153" s="215" t="b">
        <f t="shared" si="512"/>
        <v>0</v>
      </c>
      <c r="BF153" s="215" t="b">
        <f t="shared" si="513"/>
        <v>0</v>
      </c>
      <c r="BG153" s="219" t="str">
        <f>IF(COUNTA(E153:F153:H153)&lt;3,"",(IF(BC153=TRUE,$BC$3,IF(BD153=TRUE,$BD$3,IF(BE153=TRUE,$BE$3,IF(BF153=TRUE,$BF$3,"Aucun"))))))</f>
        <v>Aucun</v>
      </c>
      <c r="BH153" s="325">
        <f t="shared" si="514"/>
        <v>0</v>
      </c>
      <c r="BI153" s="325">
        <f>'ODD 15'!AX15</f>
        <v>0</v>
      </c>
      <c r="BJ153" s="316"/>
      <c r="BK153" s="316"/>
      <c r="BL153" s="328">
        <f t="shared" si="515"/>
        <v>0</v>
      </c>
      <c r="BM153" s="328">
        <f t="shared" si="516"/>
        <v>0</v>
      </c>
      <c r="BR153" s="58">
        <f t="shared" si="517"/>
        <v>1</v>
      </c>
      <c r="BS153" s="58">
        <f t="shared" si="518"/>
        <v>0</v>
      </c>
      <c r="BT153" s="58">
        <f t="shared" si="519"/>
        <v>0</v>
      </c>
      <c r="BU153" s="58">
        <f t="shared" si="520"/>
        <v>0</v>
      </c>
      <c r="BV153" s="58">
        <f t="shared" si="521"/>
        <v>0</v>
      </c>
      <c r="BW153" s="58">
        <f t="shared" si="522"/>
        <v>0</v>
      </c>
      <c r="BX153" s="58">
        <f t="shared" si="523"/>
        <v>0</v>
      </c>
      <c r="BY153" s="58">
        <f t="shared" si="524"/>
        <v>0</v>
      </c>
    </row>
    <row r="154" spans="1:77" ht="114" customHeight="1" x14ac:dyDescent="0.35">
      <c r="B154" s="377" t="s">
        <v>201</v>
      </c>
      <c r="C154" s="395" t="s">
        <v>625</v>
      </c>
      <c r="D154" s="239">
        <f>'ODD 15'!D16</f>
        <v>0</v>
      </c>
      <c r="E154" s="267">
        <f>'ODD 15'!E16</f>
        <v>0</v>
      </c>
      <c r="F154" s="285">
        <f>'ODD 15'!F16</f>
        <v>0</v>
      </c>
      <c r="G154" s="240">
        <f>'ODD 15'!G16</f>
        <v>0</v>
      </c>
      <c r="H154" s="303">
        <f>'ODD 15'!H16</f>
        <v>0</v>
      </c>
      <c r="I154" s="241">
        <f>'ODD 15'!I16</f>
        <v>0</v>
      </c>
      <c r="J154" s="200">
        <f t="shared" si="525"/>
        <v>0</v>
      </c>
      <c r="K154" s="201">
        <f t="shared" si="503"/>
        <v>0</v>
      </c>
      <c r="L154" s="201" t="b">
        <f t="shared" si="526"/>
        <v>0</v>
      </c>
      <c r="M154" s="201" t="b">
        <f t="shared" si="527"/>
        <v>0</v>
      </c>
      <c r="N154" s="201" t="b">
        <f t="shared" si="528"/>
        <v>0</v>
      </c>
      <c r="O154" s="201" t="b">
        <f t="shared" si="529"/>
        <v>0</v>
      </c>
      <c r="P154" s="201" t="b">
        <f t="shared" si="530"/>
        <v>0</v>
      </c>
      <c r="Q154" s="201" t="b">
        <f t="shared" si="531"/>
        <v>0</v>
      </c>
      <c r="R154" s="201" t="b">
        <f t="shared" si="532"/>
        <v>0</v>
      </c>
      <c r="S154" s="202">
        <f t="shared" si="504"/>
        <v>0</v>
      </c>
      <c r="T154" s="203">
        <f t="shared" si="505"/>
        <v>0</v>
      </c>
      <c r="U154" s="204">
        <f t="shared" si="506"/>
        <v>0</v>
      </c>
      <c r="V154" s="201" t="b">
        <f t="shared" si="533"/>
        <v>0</v>
      </c>
      <c r="W154" s="201" t="b">
        <f t="shared" si="534"/>
        <v>0</v>
      </c>
      <c r="X154" s="201" t="b">
        <f t="shared" si="535"/>
        <v>0</v>
      </c>
      <c r="Y154" s="201" t="b">
        <f t="shared" si="536"/>
        <v>0</v>
      </c>
      <c r="Z154" s="201" t="b">
        <f t="shared" si="537"/>
        <v>1</v>
      </c>
      <c r="AA154" s="205" t="str">
        <f>IF(COUNTA(E154:F154:H154)&lt;3,"",(IF(V154=TRUE,$V$3,IF(W154=TRUE,$W$3,IF(X154=TRUE,$X$3,IF(Y154=TRUE,$Y$3,"Non"))))))</f>
        <v>Non</v>
      </c>
      <c r="AB154" s="201" t="b">
        <f t="shared" si="538"/>
        <v>0</v>
      </c>
      <c r="AC154" s="201" t="b">
        <f t="shared" si="539"/>
        <v>0</v>
      </c>
      <c r="AD154" s="201" t="b">
        <f t="shared" si="540"/>
        <v>0</v>
      </c>
      <c r="AE154" s="201" t="b">
        <f t="shared" si="541"/>
        <v>0</v>
      </c>
      <c r="AF154" s="201" t="b">
        <f t="shared" si="542"/>
        <v>0</v>
      </c>
      <c r="AG154" s="205" t="str">
        <f>IF(COUNTA(E154:F154:H154)&lt;3,"",(IF(AB154=TRUE,$AB$3,IF(AC154=TRUE,$AC$3,IF(AD154=TRUE,$AD$3,IF(AE154=TRUE,$AE$3,IF(AF154=TRUE,$AF$3,"Aucune")))))))</f>
        <v>Aucune</v>
      </c>
      <c r="AH154" s="201" t="b">
        <f t="shared" si="486"/>
        <v>0</v>
      </c>
      <c r="AI154" s="201" t="b">
        <f t="shared" si="487"/>
        <v>0</v>
      </c>
      <c r="AJ154" s="201" t="b">
        <f t="shared" si="488"/>
        <v>0</v>
      </c>
      <c r="AK154" s="201" t="b">
        <f t="shared" si="489"/>
        <v>0</v>
      </c>
      <c r="AL154" s="201" t="b">
        <f t="shared" si="490"/>
        <v>0</v>
      </c>
      <c r="AM154" s="201" t="b">
        <f t="shared" si="491"/>
        <v>0</v>
      </c>
      <c r="AN154" s="201" t="b">
        <f t="shared" si="492"/>
        <v>0</v>
      </c>
      <c r="AO154" s="201" t="b">
        <f t="shared" si="493"/>
        <v>0</v>
      </c>
      <c r="AP154" s="201" t="b">
        <f t="shared" si="494"/>
        <v>0</v>
      </c>
      <c r="AQ154" s="201" t="b">
        <f t="shared" si="495"/>
        <v>0</v>
      </c>
      <c r="AR154" s="201" t="b">
        <f t="shared" si="496"/>
        <v>0</v>
      </c>
      <c r="AS154" s="201" t="b">
        <f t="shared" si="497"/>
        <v>0</v>
      </c>
      <c r="AT154" s="201" t="b">
        <f t="shared" si="498"/>
        <v>0</v>
      </c>
      <c r="AU154" s="201" t="b">
        <f t="shared" si="499"/>
        <v>0</v>
      </c>
      <c r="AV154" s="201" t="b">
        <f t="shared" si="500"/>
        <v>0</v>
      </c>
      <c r="AW154" s="201" t="b">
        <f t="shared" si="501"/>
        <v>0</v>
      </c>
      <c r="AX154" s="205" t="str">
        <f>IF(COUNTA(E154:F154:H154)&lt;3,"",(IF(AH154=TRUE,AH$3,IF(AI154=TRUE,AI$3,IF(AJ154=TRUE,AJ$3,IF(AK154=TRUE,AK$3,IF(AL154=TRUE,AL$3,IF(AM154=TRUE,AM$3,IF(AN154=TRUE,AN$3,IF(AO154=TRUE,AO$3,IF(AP154=TRUE,AP$3,IF(AQ154=TRUE,AQ$3,IF(AR154=TRUE,AR$3,IF(AS154=TRUE,AS$3,IF(AT154=TRUE,AT$3,IF(AU154=TRUE,AU$3,IF(AV154=TRUE,AV$3,IF(AW154=TRUE,AW$3,"Aucune"))))))))))))))))))</f>
        <v>Aucune</v>
      </c>
      <c r="AY154" s="201" t="b">
        <f t="shared" si="507"/>
        <v>0</v>
      </c>
      <c r="AZ154" s="201" t="b">
        <f t="shared" si="508"/>
        <v>0</v>
      </c>
      <c r="BA154" s="201" t="b">
        <f t="shared" si="509"/>
        <v>0</v>
      </c>
      <c r="BB154" s="205" t="str">
        <f>IF(COUNTA(E154:F154:H154)&lt;3,"",(IF(AY154=TRUE,$AY$3,IF(AZ154=TRUE,$AZ$3,IF(BA154=TRUE,$BA$3,"Aucune action requise")))))</f>
        <v>Aucune action requise</v>
      </c>
      <c r="BC154" s="201" t="b">
        <f t="shared" si="510"/>
        <v>0</v>
      </c>
      <c r="BD154" s="201" t="b">
        <f t="shared" si="511"/>
        <v>0</v>
      </c>
      <c r="BE154" s="201" t="b">
        <f t="shared" si="512"/>
        <v>0</v>
      </c>
      <c r="BF154" s="201" t="b">
        <f t="shared" si="513"/>
        <v>0</v>
      </c>
      <c r="BG154" s="205" t="str">
        <f>IF(COUNTA(E154:F154:H154)&lt;3,"",(IF(BC154=TRUE,$BC$3,IF(BD154=TRUE,$BD$3,IF(BE154=TRUE,$BE$3,IF(BF154=TRUE,$BF$3,"Aucun"))))))</f>
        <v>Aucun</v>
      </c>
      <c r="BH154" s="321">
        <f t="shared" si="514"/>
        <v>0</v>
      </c>
      <c r="BI154" s="321">
        <f>'ODD 15'!AX16</f>
        <v>0</v>
      </c>
      <c r="BJ154" s="312"/>
      <c r="BK154" s="312"/>
      <c r="BL154" s="329">
        <f t="shared" si="515"/>
        <v>0</v>
      </c>
      <c r="BM154" s="329">
        <f t="shared" si="516"/>
        <v>0</v>
      </c>
      <c r="BR154" s="58">
        <f t="shared" si="517"/>
        <v>1</v>
      </c>
      <c r="BS154" s="58">
        <f t="shared" si="518"/>
        <v>0</v>
      </c>
      <c r="BT154" s="58">
        <f t="shared" si="519"/>
        <v>0</v>
      </c>
      <c r="BU154" s="58">
        <f t="shared" si="520"/>
        <v>0</v>
      </c>
      <c r="BV154" s="58">
        <f t="shared" si="521"/>
        <v>0</v>
      </c>
      <c r="BW154" s="58">
        <f t="shared" si="522"/>
        <v>0</v>
      </c>
      <c r="BX154" s="58">
        <f t="shared" si="523"/>
        <v>0</v>
      </c>
      <c r="BY154" s="58">
        <f t="shared" si="524"/>
        <v>0</v>
      </c>
    </row>
    <row r="155" spans="1:77" ht="114" customHeight="1" x14ac:dyDescent="0.35">
      <c r="B155" s="374" t="s">
        <v>202</v>
      </c>
      <c r="C155" s="380" t="s">
        <v>626</v>
      </c>
      <c r="D155" s="176">
        <f>'ODD 15'!D17</f>
        <v>0</v>
      </c>
      <c r="E155" s="264">
        <f>'ODD 15'!E17</f>
        <v>0</v>
      </c>
      <c r="F155" s="282">
        <f>'ODD 15'!F17</f>
        <v>0</v>
      </c>
      <c r="G155" s="177">
        <f>'ODD 15'!G17</f>
        <v>0</v>
      </c>
      <c r="H155" s="300">
        <f>'ODD 15'!H17</f>
        <v>0</v>
      </c>
      <c r="I155" s="178">
        <f>'ODD 15'!I17</f>
        <v>0</v>
      </c>
      <c r="J155" s="136">
        <f t="shared" si="525"/>
        <v>0</v>
      </c>
      <c r="K155" s="137">
        <f t="shared" si="503"/>
        <v>0</v>
      </c>
      <c r="L155" s="137" t="b">
        <f t="shared" si="526"/>
        <v>0</v>
      </c>
      <c r="M155" s="137" t="b">
        <f t="shared" si="527"/>
        <v>0</v>
      </c>
      <c r="N155" s="137" t="b">
        <f t="shared" si="528"/>
        <v>0</v>
      </c>
      <c r="O155" s="137" t="b">
        <f t="shared" si="529"/>
        <v>0</v>
      </c>
      <c r="P155" s="137" t="b">
        <f t="shared" si="530"/>
        <v>0</v>
      </c>
      <c r="Q155" s="137" t="b">
        <f t="shared" si="531"/>
        <v>0</v>
      </c>
      <c r="R155" s="137" t="b">
        <f t="shared" si="532"/>
        <v>0</v>
      </c>
      <c r="S155" s="138">
        <f t="shared" si="504"/>
        <v>0</v>
      </c>
      <c r="T155" s="139">
        <f t="shared" si="505"/>
        <v>0</v>
      </c>
      <c r="U155" s="140">
        <f t="shared" si="506"/>
        <v>0</v>
      </c>
      <c r="V155" s="137" t="b">
        <f t="shared" si="533"/>
        <v>0</v>
      </c>
      <c r="W155" s="137" t="b">
        <f t="shared" si="534"/>
        <v>0</v>
      </c>
      <c r="X155" s="137" t="b">
        <f t="shared" si="535"/>
        <v>0</v>
      </c>
      <c r="Y155" s="137" t="b">
        <f t="shared" si="536"/>
        <v>0</v>
      </c>
      <c r="Z155" s="137" t="b">
        <f t="shared" si="537"/>
        <v>1</v>
      </c>
      <c r="AA155" s="141" t="str">
        <f>IF(COUNTA(E155:F155:H155)&lt;3,"",(IF(V155=TRUE,$V$3,IF(W155=TRUE,$W$3,IF(X155=TRUE,$X$3,IF(Y155=TRUE,$Y$3,"Non"))))))</f>
        <v>Non</v>
      </c>
      <c r="AB155" s="137" t="b">
        <f t="shared" si="538"/>
        <v>0</v>
      </c>
      <c r="AC155" s="137" t="b">
        <f t="shared" si="539"/>
        <v>0</v>
      </c>
      <c r="AD155" s="137" t="b">
        <f t="shared" si="540"/>
        <v>0</v>
      </c>
      <c r="AE155" s="137" t="b">
        <f t="shared" si="541"/>
        <v>0</v>
      </c>
      <c r="AF155" s="137" t="b">
        <f t="shared" si="542"/>
        <v>0</v>
      </c>
      <c r="AG155" s="141" t="str">
        <f>IF(COUNTA(E155:F155:H155)&lt;3,"",(IF(AB155=TRUE,$AB$3,IF(AC155=TRUE,$AC$3,IF(AD155=TRUE,$AD$3,IF(AE155=TRUE,$AE$3,IF(AF155=TRUE,$AF$3,"Aucune")))))))</f>
        <v>Aucune</v>
      </c>
      <c r="AH155" s="180" t="b">
        <f t="shared" si="486"/>
        <v>0</v>
      </c>
      <c r="AI155" s="180" t="b">
        <f t="shared" si="487"/>
        <v>0</v>
      </c>
      <c r="AJ155" s="180" t="b">
        <f t="shared" si="488"/>
        <v>0</v>
      </c>
      <c r="AK155" s="180" t="b">
        <f t="shared" si="489"/>
        <v>0</v>
      </c>
      <c r="AL155" s="180" t="b">
        <f t="shared" si="490"/>
        <v>0</v>
      </c>
      <c r="AM155" s="180" t="b">
        <f t="shared" si="491"/>
        <v>0</v>
      </c>
      <c r="AN155" s="180" t="b">
        <f t="shared" si="492"/>
        <v>0</v>
      </c>
      <c r="AO155" s="180" t="b">
        <f t="shared" si="493"/>
        <v>0</v>
      </c>
      <c r="AP155" s="180" t="b">
        <f t="shared" si="494"/>
        <v>0</v>
      </c>
      <c r="AQ155" s="180" t="b">
        <f t="shared" si="495"/>
        <v>0</v>
      </c>
      <c r="AR155" s="180" t="b">
        <f t="shared" si="496"/>
        <v>0</v>
      </c>
      <c r="AS155" s="180" t="b">
        <f t="shared" si="497"/>
        <v>0</v>
      </c>
      <c r="AT155" s="180" t="b">
        <f t="shared" si="498"/>
        <v>0</v>
      </c>
      <c r="AU155" s="180" t="b">
        <f t="shared" si="499"/>
        <v>0</v>
      </c>
      <c r="AV155" s="180" t="b">
        <f t="shared" si="500"/>
        <v>0</v>
      </c>
      <c r="AW155" s="180" t="b">
        <f t="shared" si="501"/>
        <v>0</v>
      </c>
      <c r="AX155" s="179" t="str">
        <f>IF(COUNTA(E155:F155:H155)&lt;3,"",(IF(AH155=TRUE,AH$3,IF(AI155=TRUE,AI$3,IF(AJ155=TRUE,AJ$3,IF(AK155=TRUE,AK$3,IF(AL155=TRUE,AL$3,IF(AM155=TRUE,AM$3,IF(AN155=TRUE,AN$3,IF(AO155=TRUE,AO$3,IF(AP155=TRUE,AP$3,IF(AQ155=TRUE,AQ$3,IF(AR155=TRUE,AR$3,IF(AS155=TRUE,AS$3,IF(AT155=TRUE,AT$3,IF(AU155=TRUE,AU$3,IF(AV155=TRUE,AV$3,IF(AW155=TRUE,AW$3,"Aucune"))))))))))))))))))</f>
        <v>Aucune</v>
      </c>
      <c r="AY155" s="137" t="b">
        <f t="shared" si="507"/>
        <v>0</v>
      </c>
      <c r="AZ155" s="137" t="b">
        <f t="shared" si="508"/>
        <v>0</v>
      </c>
      <c r="BA155" s="137" t="b">
        <f t="shared" si="509"/>
        <v>0</v>
      </c>
      <c r="BB155" s="141" t="str">
        <f>IF(COUNTA(E155:F155:H155)&lt;3,"",(IF(AY155=TRUE,$AY$3,IF(AZ155=TRUE,$AZ$3,IF(BA155=TRUE,$BA$3,"Aucune action requise")))))</f>
        <v>Aucune action requise</v>
      </c>
      <c r="BC155" s="137" t="b">
        <f t="shared" si="510"/>
        <v>0</v>
      </c>
      <c r="BD155" s="137" t="b">
        <f t="shared" si="511"/>
        <v>0</v>
      </c>
      <c r="BE155" s="137" t="b">
        <f t="shared" si="512"/>
        <v>0</v>
      </c>
      <c r="BF155" s="137" t="b">
        <f t="shared" si="513"/>
        <v>0</v>
      </c>
      <c r="BG155" s="141" t="str">
        <f>IF(COUNTA(E155:F155:H155)&lt;3,"",(IF(BC155=TRUE,$BC$3,IF(BD155=TRUE,$BD$3,IF(BE155=TRUE,$BE$3,IF(BF155=TRUE,$BF$3,"Aucun"))))))</f>
        <v>Aucun</v>
      </c>
      <c r="BH155" s="318">
        <f t="shared" si="514"/>
        <v>0</v>
      </c>
      <c r="BI155" s="318">
        <f>'ODD 15'!AX17</f>
        <v>0</v>
      </c>
      <c r="BJ155" s="309"/>
      <c r="BK155" s="309"/>
      <c r="BL155" s="327">
        <f t="shared" si="515"/>
        <v>0</v>
      </c>
      <c r="BM155" s="327">
        <f t="shared" si="516"/>
        <v>0</v>
      </c>
      <c r="BR155" s="58">
        <f t="shared" si="517"/>
        <v>1</v>
      </c>
      <c r="BS155" s="58">
        <f t="shared" si="518"/>
        <v>0</v>
      </c>
      <c r="BT155" s="58">
        <f t="shared" si="519"/>
        <v>0</v>
      </c>
      <c r="BU155" s="58">
        <f t="shared" si="520"/>
        <v>0</v>
      </c>
      <c r="BV155" s="58">
        <f t="shared" si="521"/>
        <v>0</v>
      </c>
      <c r="BW155" s="58">
        <f t="shared" si="522"/>
        <v>0</v>
      </c>
      <c r="BX155" s="58">
        <f t="shared" si="523"/>
        <v>0</v>
      </c>
      <c r="BY155" s="58">
        <f t="shared" si="524"/>
        <v>0</v>
      </c>
    </row>
    <row r="156" spans="1:77" ht="114" customHeight="1" x14ac:dyDescent="0.35">
      <c r="B156" s="378" t="s">
        <v>203</v>
      </c>
      <c r="C156" s="386" t="s">
        <v>445</v>
      </c>
      <c r="D156" s="189">
        <f>'ODD 15'!D18</f>
        <v>0</v>
      </c>
      <c r="E156" s="268">
        <f>'ODD 15'!E18</f>
        <v>0</v>
      </c>
      <c r="F156" s="283">
        <f>'ODD 15'!F18</f>
        <v>0</v>
      </c>
      <c r="G156" s="190">
        <f>'ODD 15'!G18</f>
        <v>0</v>
      </c>
      <c r="H156" s="304">
        <f>'ODD 15'!H18</f>
        <v>0</v>
      </c>
      <c r="I156" s="191">
        <f>'ODD 15'!I18</f>
        <v>0</v>
      </c>
      <c r="J156" s="157">
        <f t="shared" si="525"/>
        <v>0</v>
      </c>
      <c r="K156" s="158">
        <f t="shared" si="503"/>
        <v>0</v>
      </c>
      <c r="L156" s="158" t="b">
        <f t="shared" si="526"/>
        <v>0</v>
      </c>
      <c r="M156" s="158" t="b">
        <f t="shared" si="527"/>
        <v>0</v>
      </c>
      <c r="N156" s="158" t="b">
        <f t="shared" si="528"/>
        <v>0</v>
      </c>
      <c r="O156" s="158" t="b">
        <f t="shared" si="529"/>
        <v>0</v>
      </c>
      <c r="P156" s="158" t="b">
        <f t="shared" si="530"/>
        <v>0</v>
      </c>
      <c r="Q156" s="158" t="b">
        <f t="shared" si="531"/>
        <v>0</v>
      </c>
      <c r="R156" s="158" t="b">
        <f t="shared" si="532"/>
        <v>0</v>
      </c>
      <c r="S156" s="159">
        <f t="shared" si="504"/>
        <v>0</v>
      </c>
      <c r="T156" s="160">
        <f t="shared" si="505"/>
        <v>0</v>
      </c>
      <c r="U156" s="161">
        <f t="shared" si="506"/>
        <v>0</v>
      </c>
      <c r="V156" s="158" t="b">
        <f t="shared" si="533"/>
        <v>0</v>
      </c>
      <c r="W156" s="158" t="b">
        <f t="shared" si="534"/>
        <v>0</v>
      </c>
      <c r="X156" s="158" t="b">
        <f t="shared" si="535"/>
        <v>0</v>
      </c>
      <c r="Y156" s="158" t="b">
        <f t="shared" si="536"/>
        <v>0</v>
      </c>
      <c r="Z156" s="158" t="b">
        <f t="shared" si="537"/>
        <v>1</v>
      </c>
      <c r="AA156" s="162" t="str">
        <f>IF(COUNTA(E156:F156:H156)&lt;3,"",(IF(V156=TRUE,$V$3,IF(W156=TRUE,$W$3,IF(X156=TRUE,$X$3,IF(Y156=TRUE,$Y$3,"Non"))))))</f>
        <v>Non</v>
      </c>
      <c r="AB156" s="158" t="b">
        <f t="shared" si="538"/>
        <v>0</v>
      </c>
      <c r="AC156" s="158" t="b">
        <f t="shared" si="539"/>
        <v>0</v>
      </c>
      <c r="AD156" s="158" t="b">
        <f t="shared" si="540"/>
        <v>0</v>
      </c>
      <c r="AE156" s="158" t="b">
        <f t="shared" si="541"/>
        <v>0</v>
      </c>
      <c r="AF156" s="158" t="b">
        <f t="shared" si="542"/>
        <v>0</v>
      </c>
      <c r="AG156" s="162" t="str">
        <f>IF(COUNTA(E156:F156:H156)&lt;3,"",(IF(AB156=TRUE,$AB$3,IF(AC156=TRUE,$AC$3,IF(AD156=TRUE,$AD$3,IF(AE156=TRUE,$AE$3,IF(AF156=TRUE,$AF$3,"Aucune")))))))</f>
        <v>Aucune</v>
      </c>
      <c r="AH156" s="158" t="b">
        <f t="shared" si="486"/>
        <v>0</v>
      </c>
      <c r="AI156" s="158" t="b">
        <f t="shared" si="487"/>
        <v>0</v>
      </c>
      <c r="AJ156" s="158" t="b">
        <f t="shared" si="488"/>
        <v>0</v>
      </c>
      <c r="AK156" s="158" t="b">
        <f t="shared" si="489"/>
        <v>0</v>
      </c>
      <c r="AL156" s="158" t="b">
        <f t="shared" si="490"/>
        <v>0</v>
      </c>
      <c r="AM156" s="158" t="b">
        <f t="shared" si="491"/>
        <v>0</v>
      </c>
      <c r="AN156" s="158" t="b">
        <f t="shared" si="492"/>
        <v>0</v>
      </c>
      <c r="AO156" s="158" t="b">
        <f t="shared" si="493"/>
        <v>0</v>
      </c>
      <c r="AP156" s="158" t="b">
        <f t="shared" si="494"/>
        <v>0</v>
      </c>
      <c r="AQ156" s="158" t="b">
        <f t="shared" si="495"/>
        <v>0</v>
      </c>
      <c r="AR156" s="158" t="b">
        <f t="shared" si="496"/>
        <v>0</v>
      </c>
      <c r="AS156" s="158" t="b">
        <f t="shared" si="497"/>
        <v>0</v>
      </c>
      <c r="AT156" s="158" t="b">
        <f t="shared" si="498"/>
        <v>0</v>
      </c>
      <c r="AU156" s="158" t="b">
        <f t="shared" si="499"/>
        <v>0</v>
      </c>
      <c r="AV156" s="158" t="b">
        <f t="shared" si="500"/>
        <v>0</v>
      </c>
      <c r="AW156" s="158" t="b">
        <f t="shared" si="501"/>
        <v>0</v>
      </c>
      <c r="AX156" s="162" t="str">
        <f>IF(COUNTA(E156:F156:H156)&lt;3,"",(IF(AH156=TRUE,AH$3,IF(AI156=TRUE,AI$3,IF(AJ156=TRUE,AJ$3,IF(AK156=TRUE,AK$3,IF(AL156=TRUE,AL$3,IF(AM156=TRUE,AM$3,IF(AN156=TRUE,AN$3,IF(AO156=TRUE,AO$3,IF(AP156=TRUE,AP$3,IF(AQ156=TRUE,AQ$3,IF(AR156=TRUE,AR$3,IF(AS156=TRUE,AS$3,IF(AT156=TRUE,AT$3,IF(AU156=TRUE,AU$3,IF(AV156=TRUE,AV$3,IF(AW156=TRUE,AW$3,"Aucune"))))))))))))))))))</f>
        <v>Aucune</v>
      </c>
      <c r="AY156" s="158" t="b">
        <f t="shared" si="507"/>
        <v>0</v>
      </c>
      <c r="AZ156" s="158" t="b">
        <f t="shared" si="508"/>
        <v>0</v>
      </c>
      <c r="BA156" s="158" t="b">
        <f t="shared" si="509"/>
        <v>0</v>
      </c>
      <c r="BB156" s="162" t="str">
        <f>IF(COUNTA(E156:F156:H156)&lt;3,"",(IF(AY156=TRUE,$AY$3,IF(AZ156=TRUE,$AZ$3,IF(BA156=TRUE,$BA$3,"Aucune action requise")))))</f>
        <v>Aucune action requise</v>
      </c>
      <c r="BC156" s="158" t="b">
        <f t="shared" si="510"/>
        <v>0</v>
      </c>
      <c r="BD156" s="158" t="b">
        <f t="shared" si="511"/>
        <v>0</v>
      </c>
      <c r="BE156" s="158" t="b">
        <f t="shared" si="512"/>
        <v>0</v>
      </c>
      <c r="BF156" s="158" t="b">
        <f t="shared" si="513"/>
        <v>0</v>
      </c>
      <c r="BG156" s="162" t="str">
        <f>IF(COUNTA(E156:F156:H156)&lt;3,"",(IF(BC156=TRUE,$BC$3,IF(BD156=TRUE,$BD$3,IF(BE156=TRUE,$BE$3,IF(BF156=TRUE,$BF$3,"Aucun"))))))</f>
        <v>Aucun</v>
      </c>
      <c r="BH156" s="322">
        <f t="shared" si="514"/>
        <v>0</v>
      </c>
      <c r="BI156" s="322">
        <f>'ODD 15'!AX18</f>
        <v>0</v>
      </c>
      <c r="BJ156" s="313"/>
      <c r="BK156" s="313"/>
      <c r="BL156" s="330">
        <f t="shared" si="515"/>
        <v>0</v>
      </c>
      <c r="BM156" s="330">
        <f t="shared" si="516"/>
        <v>0</v>
      </c>
      <c r="BR156" s="58">
        <f t="shared" si="517"/>
        <v>1</v>
      </c>
      <c r="BS156" s="58">
        <f t="shared" si="518"/>
        <v>0</v>
      </c>
      <c r="BT156" s="58">
        <f t="shared" si="519"/>
        <v>0</v>
      </c>
      <c r="BU156" s="58">
        <f t="shared" si="520"/>
        <v>0</v>
      </c>
      <c r="BV156" s="58">
        <f t="shared" si="521"/>
        <v>0</v>
      </c>
      <c r="BW156" s="58">
        <f t="shared" si="522"/>
        <v>0</v>
      </c>
      <c r="BX156" s="58">
        <f t="shared" si="523"/>
        <v>0</v>
      </c>
      <c r="BY156" s="58">
        <f t="shared" si="524"/>
        <v>0</v>
      </c>
    </row>
    <row r="157" spans="1:77" s="54" customFormat="1" ht="30.75" customHeight="1" x14ac:dyDescent="0.4">
      <c r="A157" s="53"/>
      <c r="B157" s="449" t="str">
        <f>'ODD 16'!B2:C2</f>
        <v xml:space="preserve">ODD 16  -   Promouvoir l’avènement de sociétés pacifiques et ouvertes aux fins de développement durable, assurer l’accès de tous à la justice et mettre en place, à tous les niveaux, des institutions efficaces, responsables et ouvertes </v>
      </c>
      <c r="C157" s="449"/>
      <c r="D157" s="449"/>
      <c r="E157" s="449"/>
      <c r="F157" s="449"/>
      <c r="G157" s="449"/>
      <c r="H157" s="449"/>
      <c r="I157" s="449"/>
      <c r="J157" s="449"/>
      <c r="K157" s="449"/>
      <c r="L157" s="449"/>
      <c r="M157" s="449"/>
      <c r="N157" s="449"/>
      <c r="O157" s="449"/>
      <c r="P157" s="449"/>
      <c r="Q157" s="449"/>
      <c r="R157" s="449"/>
      <c r="S157" s="449"/>
      <c r="T157" s="449"/>
      <c r="U157" s="449"/>
      <c r="V157" s="449"/>
      <c r="W157" s="449"/>
      <c r="X157" s="449"/>
      <c r="Y157" s="449"/>
      <c r="Z157" s="449"/>
      <c r="AA157" s="449"/>
      <c r="AB157" s="449"/>
      <c r="AC157" s="449"/>
      <c r="AD157" s="449"/>
      <c r="AE157" s="449"/>
      <c r="AF157" s="449"/>
      <c r="AG157" s="449"/>
      <c r="AH157" s="449"/>
      <c r="AI157" s="449"/>
      <c r="AJ157" s="449"/>
      <c r="AK157" s="449"/>
      <c r="AL157" s="449"/>
      <c r="AM157" s="449"/>
      <c r="AN157" s="449"/>
      <c r="AO157" s="449"/>
      <c r="AP157" s="449"/>
      <c r="AQ157" s="449"/>
      <c r="AR157" s="449"/>
      <c r="AS157" s="449"/>
      <c r="AT157" s="449"/>
      <c r="AU157" s="449"/>
      <c r="AV157" s="449"/>
      <c r="AW157" s="449"/>
      <c r="AX157" s="449"/>
      <c r="AY157" s="449"/>
      <c r="AZ157" s="449"/>
      <c r="BA157" s="449"/>
      <c r="BB157" s="449"/>
      <c r="BC157" s="449"/>
      <c r="BD157" s="449"/>
      <c r="BE157" s="449"/>
      <c r="BF157" s="449"/>
      <c r="BG157" s="449"/>
      <c r="BH157" s="449"/>
      <c r="BI157" s="449"/>
      <c r="BJ157" s="449"/>
      <c r="BK157" s="449"/>
      <c r="BL157" s="449"/>
      <c r="BM157" s="449"/>
      <c r="BO157" s="54" t="str">
        <f>B157</f>
        <v xml:space="preserve">ODD 16  -   Promouvoir l’avènement de sociétés pacifiques et ouvertes aux fins de développement durable, assurer l’accès de tous à la justice et mettre en place, à tous les niveaux, des institutions efficaces, responsables et ouvertes </v>
      </c>
      <c r="BP157" s="54">
        <v>12</v>
      </c>
      <c r="BQ157" s="54">
        <f>BP157-BR157</f>
        <v>0</v>
      </c>
      <c r="BR157" s="55">
        <f>SUM(BR158:BR169)</f>
        <v>12</v>
      </c>
      <c r="BS157" s="55">
        <f t="shared" ref="BS157:BY157" si="543">SUM(BS158:BS169)</f>
        <v>0</v>
      </c>
      <c r="BT157" s="55">
        <f t="shared" si="543"/>
        <v>0</v>
      </c>
      <c r="BU157" s="55">
        <f t="shared" si="543"/>
        <v>0</v>
      </c>
      <c r="BV157" s="55">
        <f t="shared" si="543"/>
        <v>0</v>
      </c>
      <c r="BW157" s="55">
        <f t="shared" si="543"/>
        <v>0</v>
      </c>
      <c r="BX157" s="55">
        <f t="shared" si="543"/>
        <v>0</v>
      </c>
      <c r="BY157" s="55">
        <f t="shared" si="543"/>
        <v>0</v>
      </c>
    </row>
    <row r="158" spans="1:77" s="57" customFormat="1" ht="114" customHeight="1" x14ac:dyDescent="0.35">
      <c r="A158" s="56"/>
      <c r="B158" s="374" t="s">
        <v>204</v>
      </c>
      <c r="C158" s="380" t="s">
        <v>627</v>
      </c>
      <c r="D158" s="176">
        <f>'ODD 16'!D7</f>
        <v>0</v>
      </c>
      <c r="E158" s="264">
        <f>'ODD 16'!E7</f>
        <v>0</v>
      </c>
      <c r="F158" s="282">
        <f>'ODD 16'!F7</f>
        <v>0</v>
      </c>
      <c r="G158" s="177">
        <f>'ODD 16'!G7</f>
        <v>0</v>
      </c>
      <c r="H158" s="300">
        <f>'ODD 16'!H7</f>
        <v>0</v>
      </c>
      <c r="I158" s="178">
        <f>'ODD 16'!I7</f>
        <v>0</v>
      </c>
      <c r="J158" s="136">
        <f t="shared" ref="J158:J169" si="544">S158</f>
        <v>0</v>
      </c>
      <c r="K158" s="137">
        <f t="shared" ref="K158:K169" si="545">E158*10+F158</f>
        <v>0</v>
      </c>
      <c r="L158" s="137" t="b">
        <f t="shared" ref="L158:L169" si="546">OR(K158=31)</f>
        <v>0</v>
      </c>
      <c r="M158" s="137" t="b">
        <f t="shared" ref="M158:M169" si="547">OR(K158=21,K158=32)</f>
        <v>0</v>
      </c>
      <c r="N158" s="137" t="b">
        <f t="shared" ref="N158:N169" si="548">OR(K158=22,K158=33)</f>
        <v>0</v>
      </c>
      <c r="O158" s="137" t="b">
        <f t="shared" ref="O158:O169" si="549">OR(K158=11,K158=12)</f>
        <v>0</v>
      </c>
      <c r="P158" s="137" t="b">
        <f t="shared" ref="P158:P169" si="550">OR(K158=23,K158=34)</f>
        <v>0</v>
      </c>
      <c r="Q158" s="137" t="b">
        <f t="shared" ref="Q158:Q169" si="551">OR(K158=13,K158=14,K158=24)</f>
        <v>0</v>
      </c>
      <c r="R158" s="137" t="b">
        <f t="shared" ref="R158:R169" si="552">OR(K158=1,K158=2,K158=3,K158=4)</f>
        <v>0</v>
      </c>
      <c r="S158" s="138">
        <f t="shared" ref="S158:S169" si="553">IF(COUNTA(E158:F158)&lt;2,"",(IF(L158=TRUE,$L$3,IF(M158=TRUE,$M$3,IF(N158=TRUE,$N$3,IF(O158=TRUE,$O$3,IF(P158=TRUE,$P$3,IF(Q158=TRUE,$Q$3,IF(R158=TRUE,$R$3,0)))))))))</f>
        <v>0</v>
      </c>
      <c r="T158" s="139">
        <f t="shared" ref="T158:T169" si="554">IF(COUNTA(E158:F158)&lt;2,"",(IF(L158=TRUE,6,IF(M158=TRUE,5,IF(N158=TRUE,4,IF(O158=TRUE,3,IF(P158=TRUE,2,IF(Q158=TRUE,1,IF(R158=TRUE,0,0)))))))))</f>
        <v>0</v>
      </c>
      <c r="U158" s="140">
        <f t="shared" ref="U158:U169" si="555">T158*10+H158</f>
        <v>0</v>
      </c>
      <c r="V158" s="137" t="b">
        <f t="shared" ref="V158:V169" si="556">OR(U158=61,U158=62,U158=63)</f>
        <v>0</v>
      </c>
      <c r="W158" s="137" t="b">
        <f t="shared" ref="W158:W169" si="557">OR(U158=51,U158=52)</f>
        <v>0</v>
      </c>
      <c r="X158" s="137" t="b">
        <f t="shared" ref="X158:X169" si="558">OR(U158=31,U158=41,U158=42,U158=53)</f>
        <v>0</v>
      </c>
      <c r="Y158" s="137" t="b">
        <f t="shared" ref="Y158:Y169" si="559">OR(U158=21,U158=32)</f>
        <v>0</v>
      </c>
      <c r="Z158" s="137" t="b">
        <f t="shared" ref="Z158:Z169" si="560">AND(V158=FALSE,W158=FALSE,X158=FALSE,Y158=FALSE)</f>
        <v>1</v>
      </c>
      <c r="AA158" s="141" t="str">
        <f>IF(COUNTA(E158:F158:H158)&lt;3,"",(IF(V158=TRUE,$V$3,IF(W158=TRUE,$W$3,IF(X158=TRUE,$X$3,IF(Y158=TRUE,$Y$3,"Non"))))))</f>
        <v>Non</v>
      </c>
      <c r="AB158" s="137" t="b">
        <f t="shared" ref="AB158:AB169" si="561">OR(U158=61,U158=62,U158=51,U158=52)</f>
        <v>0</v>
      </c>
      <c r="AC158" s="137" t="b">
        <f t="shared" ref="AC158:AC169" si="562">OR(U158=41,U158=42)</f>
        <v>0</v>
      </c>
      <c r="AD158" s="137" t="b">
        <f t="shared" ref="AD158:AD169" si="563">OR(U158=31,U158=32,U158=63,U158=64,U158=53,U158=54,)</f>
        <v>0</v>
      </c>
      <c r="AE158" s="137" t="b">
        <f t="shared" ref="AE158:AE169" si="564">OR(U158=21,U158=22,)</f>
        <v>0</v>
      </c>
      <c r="AF158" s="137" t="b">
        <f t="shared" ref="AF158:AF169" si="565">OR(U158=11,U158=12,U158=13,U158=23,)</f>
        <v>0</v>
      </c>
      <c r="AG158" s="141" t="str">
        <f>IF(COUNTA(E158:F158:H158)&lt;3,"",(IF(AB158=TRUE,$AB$3,IF(AC158=TRUE,$AC$3,IF(AD158=TRUE,$AD$3,IF(AE158=TRUE,$AE$3,IF(AF158=TRUE,$AF$3,"Aucune")))))))</f>
        <v>Aucune</v>
      </c>
      <c r="AH158" s="180" t="b">
        <f t="shared" si="486"/>
        <v>0</v>
      </c>
      <c r="AI158" s="180" t="b">
        <f t="shared" si="487"/>
        <v>0</v>
      </c>
      <c r="AJ158" s="180" t="b">
        <f t="shared" si="488"/>
        <v>0</v>
      </c>
      <c r="AK158" s="180" t="b">
        <f t="shared" si="489"/>
        <v>0</v>
      </c>
      <c r="AL158" s="180" t="b">
        <f t="shared" si="490"/>
        <v>0</v>
      </c>
      <c r="AM158" s="180" t="b">
        <f t="shared" si="491"/>
        <v>0</v>
      </c>
      <c r="AN158" s="180" t="b">
        <f t="shared" si="492"/>
        <v>0</v>
      </c>
      <c r="AO158" s="180" t="b">
        <f t="shared" si="493"/>
        <v>0</v>
      </c>
      <c r="AP158" s="180" t="b">
        <f t="shared" si="494"/>
        <v>0</v>
      </c>
      <c r="AQ158" s="180" t="b">
        <f t="shared" si="495"/>
        <v>0</v>
      </c>
      <c r="AR158" s="180" t="b">
        <f t="shared" si="496"/>
        <v>0</v>
      </c>
      <c r="AS158" s="180" t="b">
        <f t="shared" si="497"/>
        <v>0</v>
      </c>
      <c r="AT158" s="180" t="b">
        <f t="shared" si="498"/>
        <v>0</v>
      </c>
      <c r="AU158" s="180" t="b">
        <f t="shared" si="499"/>
        <v>0</v>
      </c>
      <c r="AV158" s="180" t="b">
        <f t="shared" si="500"/>
        <v>0</v>
      </c>
      <c r="AW158" s="180" t="b">
        <f t="shared" si="501"/>
        <v>0</v>
      </c>
      <c r="AX158" s="179" t="str">
        <f>IF(COUNTA(E158:F158:H158)&lt;3,"",(IF(AH158=TRUE,AH$3,IF(AI158=TRUE,AI$3,IF(AJ158=TRUE,AJ$3,IF(AK158=TRUE,AK$3,IF(AL158=TRUE,AL$3,IF(AM158=TRUE,AM$3,IF(AN158=TRUE,AN$3,IF(AO158=TRUE,AO$3,IF(AP158=TRUE,AP$3,IF(AQ158=TRUE,AQ$3,IF(AR158=TRUE,AR$3,IF(AS158=TRUE,AS$3,IF(AT158=TRUE,AT$3,IF(AU158=TRUE,AU$3,IF(AV158=TRUE,AV$3,IF(AW158=TRUE,AW$3,"Aucune"))))))))))))))))))</f>
        <v>Aucune</v>
      </c>
      <c r="AY158" s="137" t="b">
        <f t="shared" ref="AY158:AY169" si="566">OR(U158=61,U158=62,U158=63,U158=51,U158=52,U158=53)</f>
        <v>0</v>
      </c>
      <c r="AZ158" s="137" t="b">
        <f t="shared" ref="AZ158:AZ169" si="567">OR(U158=41,U158=42,U158=43,U158=31,U158=32,U158=33)</f>
        <v>0</v>
      </c>
      <c r="BA158" s="137" t="b">
        <f t="shared" ref="BA158:BA169" si="568">OR(U158=21,U158=22,U158=23,U158=11,U158=12,U158=13)</f>
        <v>0</v>
      </c>
      <c r="BB158" s="141" t="str">
        <f>IF(COUNTA(E158:F158:H158)&lt;3,"",(IF(AY158=TRUE,$AY$3,IF(AZ158=TRUE,$AZ$3,IF(BA158=TRUE,$BA$3,"Aucune action requise")))))</f>
        <v>Aucune action requise</v>
      </c>
      <c r="BC158" s="137" t="b">
        <f t="shared" ref="BC158:BC169" si="569">OR(U158=61,U158=51,U158=41,U158=31,U158=21)</f>
        <v>0</v>
      </c>
      <c r="BD158" s="137" t="b">
        <f t="shared" ref="BD158:BD169" si="570">OR(U158=62,U158=52,U158=42,U158=32,U158=22,U158=63,U158=53)</f>
        <v>0</v>
      </c>
      <c r="BE158" s="137" t="b">
        <f t="shared" ref="BE158:BE169" si="571">OR(U158=43,U158=33,U158=23,U158=34,U158=24)</f>
        <v>0</v>
      </c>
      <c r="BF158" s="137" t="b">
        <f t="shared" ref="BF158:BF169" si="572">OR(U158=64,U158=54,U158=44)</f>
        <v>0</v>
      </c>
      <c r="BG158" s="141" t="str">
        <f>IF(COUNTA(E158:F158:H158)&lt;3,"",(IF(BC158=TRUE,$BC$3,IF(BD158=TRUE,$BD$3,IF(BE158=TRUE,$BE$3,IF(BF158=TRUE,$BF$3,"Aucun"))))))</f>
        <v>Aucun</v>
      </c>
      <c r="BH158" s="318">
        <f t="shared" ref="BH158:BH169" si="573">G158</f>
        <v>0</v>
      </c>
      <c r="BI158" s="318">
        <f>'ODD 16'!AX7</f>
        <v>0</v>
      </c>
      <c r="BJ158" s="309"/>
      <c r="BK158" s="309"/>
      <c r="BL158" s="327">
        <f t="shared" ref="BL158:BL169" si="574">I158</f>
        <v>0</v>
      </c>
      <c r="BM158" s="327">
        <f t="shared" ref="BM158:BM169" si="575">D158</f>
        <v>0</v>
      </c>
      <c r="BR158" s="58">
        <f t="shared" ref="BR158:BR169" si="576">IF(K158=0,1,0)</f>
        <v>1</v>
      </c>
      <c r="BS158" s="58">
        <f t="shared" ref="BS158:BS169" si="577">IF(L158=TRUE,1,0)</f>
        <v>0</v>
      </c>
      <c r="BT158" s="58">
        <f t="shared" ref="BT158:BT169" si="578">IF(M158=TRUE,1,0)</f>
        <v>0</v>
      </c>
      <c r="BU158" s="58">
        <f t="shared" ref="BU158:BU169" si="579">IF(N158=TRUE,1,0)</f>
        <v>0</v>
      </c>
      <c r="BV158" s="58">
        <f t="shared" ref="BV158:BV169" si="580">IF(O158=TRUE,1,0)</f>
        <v>0</v>
      </c>
      <c r="BW158" s="58">
        <f t="shared" ref="BW158:BW169" si="581">IF(P158=TRUE,1,0)</f>
        <v>0</v>
      </c>
      <c r="BX158" s="58">
        <f t="shared" ref="BX158:BX169" si="582">IF(Q158=TRUE,1,0)</f>
        <v>0</v>
      </c>
      <c r="BY158" s="58">
        <f t="shared" ref="BY158:BY169" si="583">IF(R158=TRUE,1,0)</f>
        <v>0</v>
      </c>
    </row>
    <row r="159" spans="1:77" s="57" customFormat="1" ht="114" customHeight="1" x14ac:dyDescent="0.35">
      <c r="A159" s="56"/>
      <c r="B159" s="378" t="s">
        <v>205</v>
      </c>
      <c r="C159" s="384" t="s">
        <v>628</v>
      </c>
      <c r="D159" s="189">
        <f>'ODD 16'!D8</f>
        <v>0</v>
      </c>
      <c r="E159" s="268">
        <f>'ODD 16'!E8</f>
        <v>0</v>
      </c>
      <c r="F159" s="283">
        <f>'ODD 16'!F8</f>
        <v>0</v>
      </c>
      <c r="G159" s="190">
        <f>'ODD 16'!G8</f>
        <v>0</v>
      </c>
      <c r="H159" s="304">
        <f>'ODD 16'!H8</f>
        <v>0</v>
      </c>
      <c r="I159" s="191">
        <f>'ODD 16'!I8</f>
        <v>0</v>
      </c>
      <c r="J159" s="157">
        <f t="shared" si="544"/>
        <v>0</v>
      </c>
      <c r="K159" s="158">
        <f t="shared" si="545"/>
        <v>0</v>
      </c>
      <c r="L159" s="158" t="b">
        <f t="shared" si="546"/>
        <v>0</v>
      </c>
      <c r="M159" s="158" t="b">
        <f t="shared" si="547"/>
        <v>0</v>
      </c>
      <c r="N159" s="158" t="b">
        <f t="shared" si="548"/>
        <v>0</v>
      </c>
      <c r="O159" s="158" t="b">
        <f t="shared" si="549"/>
        <v>0</v>
      </c>
      <c r="P159" s="158" t="b">
        <f t="shared" si="550"/>
        <v>0</v>
      </c>
      <c r="Q159" s="158" t="b">
        <f t="shared" si="551"/>
        <v>0</v>
      </c>
      <c r="R159" s="158" t="b">
        <f t="shared" si="552"/>
        <v>0</v>
      </c>
      <c r="S159" s="159">
        <f t="shared" si="553"/>
        <v>0</v>
      </c>
      <c r="T159" s="160">
        <f t="shared" si="554"/>
        <v>0</v>
      </c>
      <c r="U159" s="161">
        <f t="shared" si="555"/>
        <v>0</v>
      </c>
      <c r="V159" s="158" t="b">
        <f t="shared" si="556"/>
        <v>0</v>
      </c>
      <c r="W159" s="158" t="b">
        <f t="shared" si="557"/>
        <v>0</v>
      </c>
      <c r="X159" s="158" t="b">
        <f t="shared" si="558"/>
        <v>0</v>
      </c>
      <c r="Y159" s="158" t="b">
        <f t="shared" si="559"/>
        <v>0</v>
      </c>
      <c r="Z159" s="158" t="b">
        <f t="shared" si="560"/>
        <v>1</v>
      </c>
      <c r="AA159" s="162" t="str">
        <f>IF(COUNTA(E159:F159:H159)&lt;3,"",(IF(V159=TRUE,$V$3,IF(W159=TRUE,$W$3,IF(X159=TRUE,$X$3,IF(Y159=TRUE,$Y$3,"Non"))))))</f>
        <v>Non</v>
      </c>
      <c r="AB159" s="158" t="b">
        <f t="shared" si="561"/>
        <v>0</v>
      </c>
      <c r="AC159" s="158" t="b">
        <f t="shared" si="562"/>
        <v>0</v>
      </c>
      <c r="AD159" s="158" t="b">
        <f t="shared" si="563"/>
        <v>0</v>
      </c>
      <c r="AE159" s="158" t="b">
        <f t="shared" si="564"/>
        <v>0</v>
      </c>
      <c r="AF159" s="158" t="b">
        <f t="shared" si="565"/>
        <v>0</v>
      </c>
      <c r="AG159" s="162" t="str">
        <f>IF(COUNTA(E159:F159:H159)&lt;3,"",(IF(AB159=TRUE,$AB$3,IF(AC159=TRUE,$AC$3,IF(AD159=TRUE,$AD$3,IF(AE159=TRUE,$AE$3,IF(AF159=TRUE,$AF$3,"Aucune")))))))</f>
        <v>Aucune</v>
      </c>
      <c r="AH159" s="158" t="b">
        <f t="shared" si="486"/>
        <v>0</v>
      </c>
      <c r="AI159" s="158" t="b">
        <f t="shared" si="487"/>
        <v>0</v>
      </c>
      <c r="AJ159" s="158" t="b">
        <f t="shared" si="488"/>
        <v>0</v>
      </c>
      <c r="AK159" s="158" t="b">
        <f t="shared" si="489"/>
        <v>0</v>
      </c>
      <c r="AL159" s="158" t="b">
        <f t="shared" si="490"/>
        <v>0</v>
      </c>
      <c r="AM159" s="158" t="b">
        <f t="shared" si="491"/>
        <v>0</v>
      </c>
      <c r="AN159" s="158" t="b">
        <f t="shared" si="492"/>
        <v>0</v>
      </c>
      <c r="AO159" s="158" t="b">
        <f t="shared" si="493"/>
        <v>0</v>
      </c>
      <c r="AP159" s="158" t="b">
        <f t="shared" si="494"/>
        <v>0</v>
      </c>
      <c r="AQ159" s="158" t="b">
        <f t="shared" si="495"/>
        <v>0</v>
      </c>
      <c r="AR159" s="158" t="b">
        <f t="shared" si="496"/>
        <v>0</v>
      </c>
      <c r="AS159" s="158" t="b">
        <f t="shared" si="497"/>
        <v>0</v>
      </c>
      <c r="AT159" s="158" t="b">
        <f t="shared" si="498"/>
        <v>0</v>
      </c>
      <c r="AU159" s="158" t="b">
        <f t="shared" si="499"/>
        <v>0</v>
      </c>
      <c r="AV159" s="158" t="b">
        <f t="shared" si="500"/>
        <v>0</v>
      </c>
      <c r="AW159" s="158" t="b">
        <f t="shared" si="501"/>
        <v>0</v>
      </c>
      <c r="AX159" s="162" t="str">
        <f>IF(COUNTA(E159:F159:H159)&lt;3,"",(IF(AH159=TRUE,AH$3,IF(AI159=TRUE,AI$3,IF(AJ159=TRUE,AJ$3,IF(AK159=TRUE,AK$3,IF(AL159=TRUE,AL$3,IF(AM159=TRUE,AM$3,IF(AN159=TRUE,AN$3,IF(AO159=TRUE,AO$3,IF(AP159=TRUE,AP$3,IF(AQ159=TRUE,AQ$3,IF(AR159=TRUE,AR$3,IF(AS159=TRUE,AS$3,IF(AT159=TRUE,AT$3,IF(AU159=TRUE,AU$3,IF(AV159=TRUE,AV$3,IF(AW159=TRUE,AW$3,"Aucune"))))))))))))))))))</f>
        <v>Aucune</v>
      </c>
      <c r="AY159" s="158" t="b">
        <f t="shared" si="566"/>
        <v>0</v>
      </c>
      <c r="AZ159" s="158" t="b">
        <f t="shared" si="567"/>
        <v>0</v>
      </c>
      <c r="BA159" s="158" t="b">
        <f t="shared" si="568"/>
        <v>0</v>
      </c>
      <c r="BB159" s="162" t="str">
        <f>IF(COUNTA(E159:F159:H159)&lt;3,"",(IF(AY159=TRUE,$AY$3,IF(AZ159=TRUE,$AZ$3,IF(BA159=TRUE,$BA$3,"Aucune action requise")))))</f>
        <v>Aucune action requise</v>
      </c>
      <c r="BC159" s="158" t="b">
        <f t="shared" si="569"/>
        <v>0</v>
      </c>
      <c r="BD159" s="158" t="b">
        <f t="shared" si="570"/>
        <v>0</v>
      </c>
      <c r="BE159" s="158" t="b">
        <f t="shared" si="571"/>
        <v>0</v>
      </c>
      <c r="BF159" s="158" t="b">
        <f t="shared" si="572"/>
        <v>0</v>
      </c>
      <c r="BG159" s="162" t="str">
        <f>IF(COUNTA(E159:F159:H159)&lt;3,"",(IF(BC159=TRUE,$BC$3,IF(BD159=TRUE,$BD$3,IF(BE159=TRUE,$BE$3,IF(BF159=TRUE,$BF$3,"Aucun"))))))</f>
        <v>Aucun</v>
      </c>
      <c r="BH159" s="322">
        <f t="shared" si="573"/>
        <v>0</v>
      </c>
      <c r="BI159" s="322">
        <f>'ODD 16'!AX8</f>
        <v>0</v>
      </c>
      <c r="BJ159" s="313"/>
      <c r="BK159" s="313"/>
      <c r="BL159" s="330">
        <f t="shared" si="574"/>
        <v>0</v>
      </c>
      <c r="BM159" s="330">
        <f t="shared" si="575"/>
        <v>0</v>
      </c>
      <c r="BR159" s="58">
        <f t="shared" si="576"/>
        <v>1</v>
      </c>
      <c r="BS159" s="58">
        <f t="shared" si="577"/>
        <v>0</v>
      </c>
      <c r="BT159" s="58">
        <f t="shared" si="578"/>
        <v>0</v>
      </c>
      <c r="BU159" s="58">
        <f t="shared" si="579"/>
        <v>0</v>
      </c>
      <c r="BV159" s="58">
        <f t="shared" si="580"/>
        <v>0</v>
      </c>
      <c r="BW159" s="58">
        <f t="shared" si="581"/>
        <v>0</v>
      </c>
      <c r="BX159" s="58">
        <f t="shared" si="582"/>
        <v>0</v>
      </c>
      <c r="BY159" s="58">
        <f t="shared" si="583"/>
        <v>0</v>
      </c>
    </row>
    <row r="160" spans="1:77" s="57" customFormat="1" ht="114" customHeight="1" x14ac:dyDescent="0.35">
      <c r="A160" s="56"/>
      <c r="B160" s="378" t="s">
        <v>206</v>
      </c>
      <c r="C160" s="384" t="s">
        <v>629</v>
      </c>
      <c r="D160" s="189">
        <f>'ODD 16'!D9</f>
        <v>0</v>
      </c>
      <c r="E160" s="268">
        <f>'ODD 16'!E9</f>
        <v>0</v>
      </c>
      <c r="F160" s="283">
        <f>'ODD 16'!F9</f>
        <v>0</v>
      </c>
      <c r="G160" s="190">
        <f>'ODD 16'!G9</f>
        <v>0</v>
      </c>
      <c r="H160" s="304">
        <f>'ODD 16'!H9</f>
        <v>0</v>
      </c>
      <c r="I160" s="191">
        <f>'ODD 16'!I9</f>
        <v>0</v>
      </c>
      <c r="J160" s="157">
        <f t="shared" si="544"/>
        <v>0</v>
      </c>
      <c r="K160" s="158">
        <f t="shared" si="545"/>
        <v>0</v>
      </c>
      <c r="L160" s="158" t="b">
        <f t="shared" si="546"/>
        <v>0</v>
      </c>
      <c r="M160" s="158" t="b">
        <f t="shared" si="547"/>
        <v>0</v>
      </c>
      <c r="N160" s="158" t="b">
        <f t="shared" si="548"/>
        <v>0</v>
      </c>
      <c r="O160" s="158" t="b">
        <f t="shared" si="549"/>
        <v>0</v>
      </c>
      <c r="P160" s="158" t="b">
        <f t="shared" si="550"/>
        <v>0</v>
      </c>
      <c r="Q160" s="158" t="b">
        <f t="shared" si="551"/>
        <v>0</v>
      </c>
      <c r="R160" s="158" t="b">
        <f t="shared" si="552"/>
        <v>0</v>
      </c>
      <c r="S160" s="159">
        <f t="shared" si="553"/>
        <v>0</v>
      </c>
      <c r="T160" s="160">
        <f t="shared" si="554"/>
        <v>0</v>
      </c>
      <c r="U160" s="161">
        <f t="shared" si="555"/>
        <v>0</v>
      </c>
      <c r="V160" s="158" t="b">
        <f t="shared" si="556"/>
        <v>0</v>
      </c>
      <c r="W160" s="158" t="b">
        <f t="shared" si="557"/>
        <v>0</v>
      </c>
      <c r="X160" s="158" t="b">
        <f t="shared" si="558"/>
        <v>0</v>
      </c>
      <c r="Y160" s="158" t="b">
        <f t="shared" si="559"/>
        <v>0</v>
      </c>
      <c r="Z160" s="158" t="b">
        <f t="shared" si="560"/>
        <v>1</v>
      </c>
      <c r="AA160" s="162" t="str">
        <f>IF(COUNTA(E160:F160:H160)&lt;3,"",(IF(V160=TRUE,$V$3,IF(W160=TRUE,$W$3,IF(X160=TRUE,$X$3,IF(Y160=TRUE,$Y$3,"Non"))))))</f>
        <v>Non</v>
      </c>
      <c r="AB160" s="158" t="b">
        <f t="shared" si="561"/>
        <v>0</v>
      </c>
      <c r="AC160" s="158" t="b">
        <f t="shared" si="562"/>
        <v>0</v>
      </c>
      <c r="AD160" s="158" t="b">
        <f t="shared" si="563"/>
        <v>0</v>
      </c>
      <c r="AE160" s="158" t="b">
        <f t="shared" si="564"/>
        <v>0</v>
      </c>
      <c r="AF160" s="158" t="b">
        <f t="shared" si="565"/>
        <v>0</v>
      </c>
      <c r="AG160" s="162" t="str">
        <f>IF(COUNTA(E160:F160:H160)&lt;3,"",(IF(AB160=TRUE,$AB$3,IF(AC160=TRUE,$AC$3,IF(AD160=TRUE,$AD$3,IF(AE160=TRUE,$AE$3,IF(AF160=TRUE,$AF$3,"Aucune")))))))</f>
        <v>Aucune</v>
      </c>
      <c r="AH160" s="158" t="b">
        <f t="shared" si="486"/>
        <v>0</v>
      </c>
      <c r="AI160" s="158" t="b">
        <f t="shared" si="487"/>
        <v>0</v>
      </c>
      <c r="AJ160" s="158" t="b">
        <f t="shared" si="488"/>
        <v>0</v>
      </c>
      <c r="AK160" s="158" t="b">
        <f t="shared" si="489"/>
        <v>0</v>
      </c>
      <c r="AL160" s="158" t="b">
        <f t="shared" si="490"/>
        <v>0</v>
      </c>
      <c r="AM160" s="158" t="b">
        <f t="shared" si="491"/>
        <v>0</v>
      </c>
      <c r="AN160" s="158" t="b">
        <f t="shared" si="492"/>
        <v>0</v>
      </c>
      <c r="AO160" s="158" t="b">
        <f t="shared" si="493"/>
        <v>0</v>
      </c>
      <c r="AP160" s="158" t="b">
        <f t="shared" si="494"/>
        <v>0</v>
      </c>
      <c r="AQ160" s="158" t="b">
        <f t="shared" si="495"/>
        <v>0</v>
      </c>
      <c r="AR160" s="158" t="b">
        <f t="shared" si="496"/>
        <v>0</v>
      </c>
      <c r="AS160" s="158" t="b">
        <f t="shared" si="497"/>
        <v>0</v>
      </c>
      <c r="AT160" s="158" t="b">
        <f t="shared" si="498"/>
        <v>0</v>
      </c>
      <c r="AU160" s="158" t="b">
        <f t="shared" si="499"/>
        <v>0</v>
      </c>
      <c r="AV160" s="158" t="b">
        <f t="shared" si="500"/>
        <v>0</v>
      </c>
      <c r="AW160" s="158" t="b">
        <f t="shared" si="501"/>
        <v>0</v>
      </c>
      <c r="AX160" s="162" t="str">
        <f>IF(COUNTA(E160:F160:H160)&lt;3,"",(IF(AH160=TRUE,AH$3,IF(AI160=TRUE,AI$3,IF(AJ160=TRUE,AJ$3,IF(AK160=TRUE,AK$3,IF(AL160=TRUE,AL$3,IF(AM160=TRUE,AM$3,IF(AN160=TRUE,AN$3,IF(AO160=TRUE,AO$3,IF(AP160=TRUE,AP$3,IF(AQ160=TRUE,AQ$3,IF(AR160=TRUE,AR$3,IF(AS160=TRUE,AS$3,IF(AT160=TRUE,AT$3,IF(AU160=TRUE,AU$3,IF(AV160=TRUE,AV$3,IF(AW160=TRUE,AW$3,"Aucune"))))))))))))))))))</f>
        <v>Aucune</v>
      </c>
      <c r="AY160" s="158" t="b">
        <f t="shared" si="566"/>
        <v>0</v>
      </c>
      <c r="AZ160" s="158" t="b">
        <f t="shared" si="567"/>
        <v>0</v>
      </c>
      <c r="BA160" s="158" t="b">
        <f t="shared" si="568"/>
        <v>0</v>
      </c>
      <c r="BB160" s="162" t="str">
        <f>IF(COUNTA(E160:F160:H160)&lt;3,"",(IF(AY160=TRUE,$AY$3,IF(AZ160=TRUE,$AZ$3,IF(BA160=TRUE,$BA$3,"Aucune action requise")))))</f>
        <v>Aucune action requise</v>
      </c>
      <c r="BC160" s="158" t="b">
        <f t="shared" si="569"/>
        <v>0</v>
      </c>
      <c r="BD160" s="158" t="b">
        <f t="shared" si="570"/>
        <v>0</v>
      </c>
      <c r="BE160" s="158" t="b">
        <f t="shared" si="571"/>
        <v>0</v>
      </c>
      <c r="BF160" s="158" t="b">
        <f t="shared" si="572"/>
        <v>0</v>
      </c>
      <c r="BG160" s="162" t="str">
        <f>IF(COUNTA(E160:F160:H160)&lt;3,"",(IF(BC160=TRUE,$BC$3,IF(BD160=TRUE,$BD$3,IF(BE160=TRUE,$BE$3,IF(BF160=TRUE,$BF$3,"Aucun"))))))</f>
        <v>Aucun</v>
      </c>
      <c r="BH160" s="322">
        <f t="shared" si="573"/>
        <v>0</v>
      </c>
      <c r="BI160" s="322">
        <f>'ODD 16'!AX9</f>
        <v>0</v>
      </c>
      <c r="BJ160" s="313"/>
      <c r="BK160" s="313"/>
      <c r="BL160" s="330">
        <f t="shared" si="574"/>
        <v>0</v>
      </c>
      <c r="BM160" s="330">
        <f t="shared" si="575"/>
        <v>0</v>
      </c>
      <c r="BR160" s="58">
        <f t="shared" si="576"/>
        <v>1</v>
      </c>
      <c r="BS160" s="58">
        <f t="shared" si="577"/>
        <v>0</v>
      </c>
      <c r="BT160" s="58">
        <f t="shared" si="578"/>
        <v>0</v>
      </c>
      <c r="BU160" s="58">
        <f t="shared" si="579"/>
        <v>0</v>
      </c>
      <c r="BV160" s="58">
        <f t="shared" si="580"/>
        <v>0</v>
      </c>
      <c r="BW160" s="58">
        <f t="shared" si="581"/>
        <v>0</v>
      </c>
      <c r="BX160" s="58">
        <f t="shared" si="582"/>
        <v>0</v>
      </c>
      <c r="BY160" s="58">
        <f t="shared" si="583"/>
        <v>0</v>
      </c>
    </row>
    <row r="161" spans="1:77" s="57" customFormat="1" ht="114" customHeight="1" x14ac:dyDescent="0.35">
      <c r="A161" s="56"/>
      <c r="B161" s="378" t="s">
        <v>207</v>
      </c>
      <c r="C161" s="384" t="s">
        <v>630</v>
      </c>
      <c r="D161" s="189">
        <f>'ODD 16'!D10</f>
        <v>0</v>
      </c>
      <c r="E161" s="268">
        <f>'ODD 16'!E10</f>
        <v>0</v>
      </c>
      <c r="F161" s="283">
        <f>'ODD 16'!F10</f>
        <v>0</v>
      </c>
      <c r="G161" s="190">
        <f>'ODD 16'!G10</f>
        <v>0</v>
      </c>
      <c r="H161" s="304">
        <f>'ODD 16'!H10</f>
        <v>0</v>
      </c>
      <c r="I161" s="191">
        <f>'ODD 16'!I10</f>
        <v>0</v>
      </c>
      <c r="J161" s="157">
        <f t="shared" si="544"/>
        <v>0</v>
      </c>
      <c r="K161" s="158">
        <f t="shared" si="545"/>
        <v>0</v>
      </c>
      <c r="L161" s="158" t="b">
        <f t="shared" si="546"/>
        <v>0</v>
      </c>
      <c r="M161" s="158" t="b">
        <f t="shared" si="547"/>
        <v>0</v>
      </c>
      <c r="N161" s="158" t="b">
        <f t="shared" si="548"/>
        <v>0</v>
      </c>
      <c r="O161" s="158" t="b">
        <f t="shared" si="549"/>
        <v>0</v>
      </c>
      <c r="P161" s="158" t="b">
        <f t="shared" si="550"/>
        <v>0</v>
      </c>
      <c r="Q161" s="158" t="b">
        <f t="shared" si="551"/>
        <v>0</v>
      </c>
      <c r="R161" s="158" t="b">
        <f t="shared" si="552"/>
        <v>0</v>
      </c>
      <c r="S161" s="159">
        <f t="shared" si="553"/>
        <v>0</v>
      </c>
      <c r="T161" s="160">
        <f t="shared" si="554"/>
        <v>0</v>
      </c>
      <c r="U161" s="161">
        <f t="shared" si="555"/>
        <v>0</v>
      </c>
      <c r="V161" s="158" t="b">
        <f t="shared" si="556"/>
        <v>0</v>
      </c>
      <c r="W161" s="158" t="b">
        <f t="shared" si="557"/>
        <v>0</v>
      </c>
      <c r="X161" s="158" t="b">
        <f t="shared" si="558"/>
        <v>0</v>
      </c>
      <c r="Y161" s="158" t="b">
        <f t="shared" si="559"/>
        <v>0</v>
      </c>
      <c r="Z161" s="158" t="b">
        <f t="shared" si="560"/>
        <v>1</v>
      </c>
      <c r="AA161" s="162" t="str">
        <f>IF(COUNTA(E161:F161:H161)&lt;3,"",(IF(V161=TRUE,$V$3,IF(W161=TRUE,$W$3,IF(X161=TRUE,$X$3,IF(Y161=TRUE,$Y$3,"Non"))))))</f>
        <v>Non</v>
      </c>
      <c r="AB161" s="158" t="b">
        <f t="shared" si="561"/>
        <v>0</v>
      </c>
      <c r="AC161" s="158" t="b">
        <f t="shared" si="562"/>
        <v>0</v>
      </c>
      <c r="AD161" s="158" t="b">
        <f t="shared" si="563"/>
        <v>0</v>
      </c>
      <c r="AE161" s="158" t="b">
        <f t="shared" si="564"/>
        <v>0</v>
      </c>
      <c r="AF161" s="158" t="b">
        <f t="shared" si="565"/>
        <v>0</v>
      </c>
      <c r="AG161" s="162" t="str">
        <f>IF(COUNTA(E161:F161:H161)&lt;3,"",(IF(AB161=TRUE,$AB$3,IF(AC161=TRUE,$AC$3,IF(AD161=TRUE,$AD$3,IF(AE161=TRUE,$AE$3,IF(AF161=TRUE,$AF$3,"Aucune")))))))</f>
        <v>Aucune</v>
      </c>
      <c r="AH161" s="158" t="b">
        <f t="shared" si="486"/>
        <v>0</v>
      </c>
      <c r="AI161" s="158" t="b">
        <f t="shared" si="487"/>
        <v>0</v>
      </c>
      <c r="AJ161" s="158" t="b">
        <f t="shared" si="488"/>
        <v>0</v>
      </c>
      <c r="AK161" s="158" t="b">
        <f t="shared" si="489"/>
        <v>0</v>
      </c>
      <c r="AL161" s="158" t="b">
        <f t="shared" si="490"/>
        <v>0</v>
      </c>
      <c r="AM161" s="158" t="b">
        <f t="shared" si="491"/>
        <v>0</v>
      </c>
      <c r="AN161" s="158" t="b">
        <f t="shared" si="492"/>
        <v>0</v>
      </c>
      <c r="AO161" s="158" t="b">
        <f t="shared" si="493"/>
        <v>0</v>
      </c>
      <c r="AP161" s="158" t="b">
        <f t="shared" si="494"/>
        <v>0</v>
      </c>
      <c r="AQ161" s="158" t="b">
        <f t="shared" si="495"/>
        <v>0</v>
      </c>
      <c r="AR161" s="158" t="b">
        <f t="shared" si="496"/>
        <v>0</v>
      </c>
      <c r="AS161" s="158" t="b">
        <f t="shared" si="497"/>
        <v>0</v>
      </c>
      <c r="AT161" s="158" t="b">
        <f t="shared" si="498"/>
        <v>0</v>
      </c>
      <c r="AU161" s="158" t="b">
        <f t="shared" si="499"/>
        <v>0</v>
      </c>
      <c r="AV161" s="158" t="b">
        <f t="shared" si="500"/>
        <v>0</v>
      </c>
      <c r="AW161" s="158" t="b">
        <f t="shared" si="501"/>
        <v>0</v>
      </c>
      <c r="AX161" s="162" t="str">
        <f>IF(COUNTA(E161:F161:H161)&lt;3,"",(IF(AH161=TRUE,AH$3,IF(AI161=TRUE,AI$3,IF(AJ161=TRUE,AJ$3,IF(AK161=TRUE,AK$3,IF(AL161=TRUE,AL$3,IF(AM161=TRUE,AM$3,IF(AN161=TRUE,AN$3,IF(AO161=TRUE,AO$3,IF(AP161=TRUE,AP$3,IF(AQ161=TRUE,AQ$3,IF(AR161=TRUE,AR$3,IF(AS161=TRUE,AS$3,IF(AT161=TRUE,AT$3,IF(AU161=TRUE,AU$3,IF(AV161=TRUE,AV$3,IF(AW161=TRUE,AW$3,"Aucune"))))))))))))))))))</f>
        <v>Aucune</v>
      </c>
      <c r="AY161" s="158" t="b">
        <f t="shared" si="566"/>
        <v>0</v>
      </c>
      <c r="AZ161" s="158" t="b">
        <f t="shared" si="567"/>
        <v>0</v>
      </c>
      <c r="BA161" s="158" t="b">
        <f t="shared" si="568"/>
        <v>0</v>
      </c>
      <c r="BB161" s="162" t="str">
        <f>IF(COUNTA(E161:F161:H161)&lt;3,"",(IF(AY161=TRUE,$AY$3,IF(AZ161=TRUE,$AZ$3,IF(BA161=TRUE,$BA$3,"Aucune action requise")))))</f>
        <v>Aucune action requise</v>
      </c>
      <c r="BC161" s="158" t="b">
        <f t="shared" si="569"/>
        <v>0</v>
      </c>
      <c r="BD161" s="158" t="b">
        <f t="shared" si="570"/>
        <v>0</v>
      </c>
      <c r="BE161" s="158" t="b">
        <f t="shared" si="571"/>
        <v>0</v>
      </c>
      <c r="BF161" s="158" t="b">
        <f t="shared" si="572"/>
        <v>0</v>
      </c>
      <c r="BG161" s="162" t="str">
        <f>IF(COUNTA(E161:F161:H161)&lt;3,"",(IF(BC161=TRUE,$BC$3,IF(BD161=TRUE,$BD$3,IF(BE161=TRUE,$BE$3,IF(BF161=TRUE,$BF$3,"Aucun"))))))</f>
        <v>Aucun</v>
      </c>
      <c r="BH161" s="322">
        <f t="shared" si="573"/>
        <v>0</v>
      </c>
      <c r="BI161" s="322">
        <f>'ODD 16'!AX10</f>
        <v>0</v>
      </c>
      <c r="BJ161" s="313"/>
      <c r="BK161" s="313"/>
      <c r="BL161" s="330">
        <f t="shared" si="574"/>
        <v>0</v>
      </c>
      <c r="BM161" s="330">
        <f t="shared" si="575"/>
        <v>0</v>
      </c>
      <c r="BR161" s="58">
        <f t="shared" si="576"/>
        <v>1</v>
      </c>
      <c r="BS161" s="58">
        <f t="shared" si="577"/>
        <v>0</v>
      </c>
      <c r="BT161" s="58">
        <f t="shared" si="578"/>
        <v>0</v>
      </c>
      <c r="BU161" s="58">
        <f t="shared" si="579"/>
        <v>0</v>
      </c>
      <c r="BV161" s="58">
        <f t="shared" si="580"/>
        <v>0</v>
      </c>
      <c r="BW161" s="58">
        <f t="shared" si="581"/>
        <v>0</v>
      </c>
      <c r="BX161" s="58">
        <f t="shared" si="582"/>
        <v>0</v>
      </c>
      <c r="BY161" s="58">
        <f t="shared" si="583"/>
        <v>0</v>
      </c>
    </row>
    <row r="162" spans="1:77" s="57" customFormat="1" ht="114" customHeight="1" x14ac:dyDescent="0.35">
      <c r="A162" s="56"/>
      <c r="B162" s="374" t="s">
        <v>208</v>
      </c>
      <c r="C162" s="380" t="s">
        <v>450</v>
      </c>
      <c r="D162" s="176">
        <f>'ODD 16'!D11</f>
        <v>0</v>
      </c>
      <c r="E162" s="264">
        <f>'ODD 16'!E11</f>
        <v>0</v>
      </c>
      <c r="F162" s="282">
        <f>'ODD 16'!F11</f>
        <v>0</v>
      </c>
      <c r="G162" s="177">
        <f>'ODD 16'!G11</f>
        <v>0</v>
      </c>
      <c r="H162" s="300">
        <f>'ODD 16'!H11</f>
        <v>0</v>
      </c>
      <c r="I162" s="178">
        <f>'ODD 16'!I11</f>
        <v>0</v>
      </c>
      <c r="J162" s="136">
        <f t="shared" si="544"/>
        <v>0</v>
      </c>
      <c r="K162" s="137">
        <f t="shared" si="545"/>
        <v>0</v>
      </c>
      <c r="L162" s="137" t="b">
        <f t="shared" si="546"/>
        <v>0</v>
      </c>
      <c r="M162" s="137" t="b">
        <f t="shared" si="547"/>
        <v>0</v>
      </c>
      <c r="N162" s="137" t="b">
        <f t="shared" si="548"/>
        <v>0</v>
      </c>
      <c r="O162" s="137" t="b">
        <f t="shared" si="549"/>
        <v>0</v>
      </c>
      <c r="P162" s="137" t="b">
        <f t="shared" si="550"/>
        <v>0</v>
      </c>
      <c r="Q162" s="137" t="b">
        <f t="shared" si="551"/>
        <v>0</v>
      </c>
      <c r="R162" s="137" t="b">
        <f t="shared" si="552"/>
        <v>0</v>
      </c>
      <c r="S162" s="138">
        <f t="shared" si="553"/>
        <v>0</v>
      </c>
      <c r="T162" s="139">
        <f t="shared" si="554"/>
        <v>0</v>
      </c>
      <c r="U162" s="140">
        <f t="shared" si="555"/>
        <v>0</v>
      </c>
      <c r="V162" s="137" t="b">
        <f t="shared" si="556"/>
        <v>0</v>
      </c>
      <c r="W162" s="137" t="b">
        <f t="shared" si="557"/>
        <v>0</v>
      </c>
      <c r="X162" s="137" t="b">
        <f t="shared" si="558"/>
        <v>0</v>
      </c>
      <c r="Y162" s="137" t="b">
        <f t="shared" si="559"/>
        <v>0</v>
      </c>
      <c r="Z162" s="137" t="b">
        <f t="shared" si="560"/>
        <v>1</v>
      </c>
      <c r="AA162" s="141" t="str">
        <f>IF(COUNTA(E162:F162:H162)&lt;3,"",(IF(V162=TRUE,$V$3,IF(W162=TRUE,$W$3,IF(X162=TRUE,$X$3,IF(Y162=TRUE,$Y$3,"Non"))))))</f>
        <v>Non</v>
      </c>
      <c r="AB162" s="137" t="b">
        <f t="shared" si="561"/>
        <v>0</v>
      </c>
      <c r="AC162" s="137" t="b">
        <f t="shared" si="562"/>
        <v>0</v>
      </c>
      <c r="AD162" s="137" t="b">
        <f t="shared" si="563"/>
        <v>0</v>
      </c>
      <c r="AE162" s="137" t="b">
        <f t="shared" si="564"/>
        <v>0</v>
      </c>
      <c r="AF162" s="137" t="b">
        <f t="shared" si="565"/>
        <v>0</v>
      </c>
      <c r="AG162" s="141" t="str">
        <f>IF(COUNTA(E162:F162:H162)&lt;3,"",(IF(AB162=TRUE,$AB$3,IF(AC162=TRUE,$AC$3,IF(AD162=TRUE,$AD$3,IF(AE162=TRUE,$AE$3,IF(AF162=TRUE,$AF$3,"Aucune")))))))</f>
        <v>Aucune</v>
      </c>
      <c r="AH162" s="180" t="b">
        <f t="shared" si="486"/>
        <v>0</v>
      </c>
      <c r="AI162" s="180" t="b">
        <f t="shared" si="487"/>
        <v>0</v>
      </c>
      <c r="AJ162" s="180" t="b">
        <f t="shared" si="488"/>
        <v>0</v>
      </c>
      <c r="AK162" s="180" t="b">
        <f t="shared" si="489"/>
        <v>0</v>
      </c>
      <c r="AL162" s="180" t="b">
        <f t="shared" si="490"/>
        <v>0</v>
      </c>
      <c r="AM162" s="180" t="b">
        <f t="shared" si="491"/>
        <v>0</v>
      </c>
      <c r="AN162" s="180" t="b">
        <f t="shared" si="492"/>
        <v>0</v>
      </c>
      <c r="AO162" s="180" t="b">
        <f t="shared" si="493"/>
        <v>0</v>
      </c>
      <c r="AP162" s="180" t="b">
        <f t="shared" si="494"/>
        <v>0</v>
      </c>
      <c r="AQ162" s="180" t="b">
        <f t="shared" si="495"/>
        <v>0</v>
      </c>
      <c r="AR162" s="180" t="b">
        <f t="shared" si="496"/>
        <v>0</v>
      </c>
      <c r="AS162" s="180" t="b">
        <f t="shared" si="497"/>
        <v>0</v>
      </c>
      <c r="AT162" s="180" t="b">
        <f t="shared" si="498"/>
        <v>0</v>
      </c>
      <c r="AU162" s="180" t="b">
        <f t="shared" si="499"/>
        <v>0</v>
      </c>
      <c r="AV162" s="180" t="b">
        <f t="shared" si="500"/>
        <v>0</v>
      </c>
      <c r="AW162" s="180" t="b">
        <f t="shared" si="501"/>
        <v>0</v>
      </c>
      <c r="AX162" s="179" t="str">
        <f>IF(COUNTA(E162:F162:H162)&lt;3,"",(IF(AH162=TRUE,AH$3,IF(AI162=TRUE,AI$3,IF(AJ162=TRUE,AJ$3,IF(AK162=TRUE,AK$3,IF(AL162=TRUE,AL$3,IF(AM162=TRUE,AM$3,IF(AN162=TRUE,AN$3,IF(AO162=TRUE,AO$3,IF(AP162=TRUE,AP$3,IF(AQ162=TRUE,AQ$3,IF(AR162=TRUE,AR$3,IF(AS162=TRUE,AS$3,IF(AT162=TRUE,AT$3,IF(AU162=TRUE,AU$3,IF(AV162=TRUE,AV$3,IF(AW162=TRUE,AW$3,"Aucune"))))))))))))))))))</f>
        <v>Aucune</v>
      </c>
      <c r="AY162" s="137" t="b">
        <f t="shared" si="566"/>
        <v>0</v>
      </c>
      <c r="AZ162" s="137" t="b">
        <f t="shared" si="567"/>
        <v>0</v>
      </c>
      <c r="BA162" s="137" t="b">
        <f t="shared" si="568"/>
        <v>0</v>
      </c>
      <c r="BB162" s="141" t="str">
        <f>IF(COUNTA(E162:F162:H162)&lt;3,"",(IF(AY162=TRUE,$AY$3,IF(AZ162=TRUE,$AZ$3,IF(BA162=TRUE,$BA$3,"Aucune action requise")))))</f>
        <v>Aucune action requise</v>
      </c>
      <c r="BC162" s="137" t="b">
        <f t="shared" si="569"/>
        <v>0</v>
      </c>
      <c r="BD162" s="137" t="b">
        <f t="shared" si="570"/>
        <v>0</v>
      </c>
      <c r="BE162" s="137" t="b">
        <f t="shared" si="571"/>
        <v>0</v>
      </c>
      <c r="BF162" s="137" t="b">
        <f t="shared" si="572"/>
        <v>0</v>
      </c>
      <c r="BG162" s="141" t="str">
        <f>IF(COUNTA(E162:F162:H162)&lt;3,"",(IF(BC162=TRUE,$BC$3,IF(BD162=TRUE,$BD$3,IF(BE162=TRUE,$BE$3,IF(BF162=TRUE,$BF$3,"Aucun"))))))</f>
        <v>Aucun</v>
      </c>
      <c r="BH162" s="318">
        <f t="shared" si="573"/>
        <v>0</v>
      </c>
      <c r="BI162" s="318">
        <f>'ODD 16'!AX11</f>
        <v>0</v>
      </c>
      <c r="BJ162" s="309"/>
      <c r="BK162" s="309"/>
      <c r="BL162" s="327">
        <f t="shared" si="574"/>
        <v>0</v>
      </c>
      <c r="BM162" s="327">
        <f t="shared" si="575"/>
        <v>0</v>
      </c>
      <c r="BR162" s="58">
        <f t="shared" si="576"/>
        <v>1</v>
      </c>
      <c r="BS162" s="58">
        <f t="shared" si="577"/>
        <v>0</v>
      </c>
      <c r="BT162" s="58">
        <f t="shared" si="578"/>
        <v>0</v>
      </c>
      <c r="BU162" s="58">
        <f t="shared" si="579"/>
        <v>0</v>
      </c>
      <c r="BV162" s="58">
        <f t="shared" si="580"/>
        <v>0</v>
      </c>
      <c r="BW162" s="58">
        <f t="shared" si="581"/>
        <v>0</v>
      </c>
      <c r="BX162" s="58">
        <f t="shared" si="582"/>
        <v>0</v>
      </c>
      <c r="BY162" s="58">
        <f t="shared" si="583"/>
        <v>0</v>
      </c>
    </row>
    <row r="163" spans="1:77" s="57" customFormat="1" ht="114" customHeight="1" x14ac:dyDescent="0.35">
      <c r="A163" s="56"/>
      <c r="B163" s="374" t="s">
        <v>209</v>
      </c>
      <c r="C163" s="380" t="s">
        <v>631</v>
      </c>
      <c r="D163" s="176">
        <f>'ODD 16'!D12</f>
        <v>0</v>
      </c>
      <c r="E163" s="264">
        <f>'ODD 16'!E12</f>
        <v>0</v>
      </c>
      <c r="F163" s="282">
        <f>'ODD 16'!F12</f>
        <v>0</v>
      </c>
      <c r="G163" s="177">
        <f>'ODD 16'!G12</f>
        <v>0</v>
      </c>
      <c r="H163" s="300">
        <f>'ODD 16'!H12</f>
        <v>0</v>
      </c>
      <c r="I163" s="178">
        <f>'ODD 16'!I12</f>
        <v>0</v>
      </c>
      <c r="J163" s="136">
        <f t="shared" si="544"/>
        <v>0</v>
      </c>
      <c r="K163" s="137">
        <f t="shared" si="545"/>
        <v>0</v>
      </c>
      <c r="L163" s="137" t="b">
        <f t="shared" si="546"/>
        <v>0</v>
      </c>
      <c r="M163" s="137" t="b">
        <f t="shared" si="547"/>
        <v>0</v>
      </c>
      <c r="N163" s="137" t="b">
        <f t="shared" si="548"/>
        <v>0</v>
      </c>
      <c r="O163" s="137" t="b">
        <f t="shared" si="549"/>
        <v>0</v>
      </c>
      <c r="P163" s="137" t="b">
        <f t="shared" si="550"/>
        <v>0</v>
      </c>
      <c r="Q163" s="137" t="b">
        <f t="shared" si="551"/>
        <v>0</v>
      </c>
      <c r="R163" s="137" t="b">
        <f t="shared" si="552"/>
        <v>0</v>
      </c>
      <c r="S163" s="138">
        <f t="shared" si="553"/>
        <v>0</v>
      </c>
      <c r="T163" s="139">
        <f t="shared" si="554"/>
        <v>0</v>
      </c>
      <c r="U163" s="140">
        <f t="shared" si="555"/>
        <v>0</v>
      </c>
      <c r="V163" s="137" t="b">
        <f t="shared" si="556"/>
        <v>0</v>
      </c>
      <c r="W163" s="137" t="b">
        <f t="shared" si="557"/>
        <v>0</v>
      </c>
      <c r="X163" s="137" t="b">
        <f t="shared" si="558"/>
        <v>0</v>
      </c>
      <c r="Y163" s="137" t="b">
        <f t="shared" si="559"/>
        <v>0</v>
      </c>
      <c r="Z163" s="137" t="b">
        <f t="shared" si="560"/>
        <v>1</v>
      </c>
      <c r="AA163" s="141" t="str">
        <f>IF(COUNTA(E163:F163:H163)&lt;3,"",(IF(V163=TRUE,$V$3,IF(W163=TRUE,$W$3,IF(X163=TRUE,$X$3,IF(Y163=TRUE,$Y$3,"Non"))))))</f>
        <v>Non</v>
      </c>
      <c r="AB163" s="137" t="b">
        <f t="shared" si="561"/>
        <v>0</v>
      </c>
      <c r="AC163" s="137" t="b">
        <f t="shared" si="562"/>
        <v>0</v>
      </c>
      <c r="AD163" s="137" t="b">
        <f t="shared" si="563"/>
        <v>0</v>
      </c>
      <c r="AE163" s="137" t="b">
        <f t="shared" si="564"/>
        <v>0</v>
      </c>
      <c r="AF163" s="137" t="b">
        <f t="shared" si="565"/>
        <v>0</v>
      </c>
      <c r="AG163" s="141" t="str">
        <f>IF(COUNTA(E163:F163:H163)&lt;3,"",(IF(AB163=TRUE,$AB$3,IF(AC163=TRUE,$AC$3,IF(AD163=TRUE,$AD$3,IF(AE163=TRUE,$AE$3,IF(AF163=TRUE,$AF$3,"Aucune")))))))</f>
        <v>Aucune</v>
      </c>
      <c r="AH163" s="180" t="b">
        <f t="shared" si="486"/>
        <v>0</v>
      </c>
      <c r="AI163" s="180" t="b">
        <f t="shared" si="487"/>
        <v>0</v>
      </c>
      <c r="AJ163" s="180" t="b">
        <f t="shared" si="488"/>
        <v>0</v>
      </c>
      <c r="AK163" s="180" t="b">
        <f t="shared" si="489"/>
        <v>0</v>
      </c>
      <c r="AL163" s="180" t="b">
        <f t="shared" si="490"/>
        <v>0</v>
      </c>
      <c r="AM163" s="180" t="b">
        <f t="shared" si="491"/>
        <v>0</v>
      </c>
      <c r="AN163" s="180" t="b">
        <f t="shared" si="492"/>
        <v>0</v>
      </c>
      <c r="AO163" s="180" t="b">
        <f t="shared" si="493"/>
        <v>0</v>
      </c>
      <c r="AP163" s="180" t="b">
        <f t="shared" si="494"/>
        <v>0</v>
      </c>
      <c r="AQ163" s="180" t="b">
        <f t="shared" si="495"/>
        <v>0</v>
      </c>
      <c r="AR163" s="180" t="b">
        <f t="shared" si="496"/>
        <v>0</v>
      </c>
      <c r="AS163" s="180" t="b">
        <f t="shared" si="497"/>
        <v>0</v>
      </c>
      <c r="AT163" s="180" t="b">
        <f t="shared" si="498"/>
        <v>0</v>
      </c>
      <c r="AU163" s="180" t="b">
        <f t="shared" si="499"/>
        <v>0</v>
      </c>
      <c r="AV163" s="180" t="b">
        <f t="shared" si="500"/>
        <v>0</v>
      </c>
      <c r="AW163" s="180" t="b">
        <f t="shared" si="501"/>
        <v>0</v>
      </c>
      <c r="AX163" s="179" t="str">
        <f>IF(COUNTA(E163:F163:H163)&lt;3,"",(IF(AH163=TRUE,AH$3,IF(AI163=TRUE,AI$3,IF(AJ163=TRUE,AJ$3,IF(AK163=TRUE,AK$3,IF(AL163=TRUE,AL$3,IF(AM163=TRUE,AM$3,IF(AN163=TRUE,AN$3,IF(AO163=TRUE,AO$3,IF(AP163=TRUE,AP$3,IF(AQ163=TRUE,AQ$3,IF(AR163=TRUE,AR$3,IF(AS163=TRUE,AS$3,IF(AT163=TRUE,AT$3,IF(AU163=TRUE,AU$3,IF(AV163=TRUE,AV$3,IF(AW163=TRUE,AW$3,"Aucune"))))))))))))))))))</f>
        <v>Aucune</v>
      </c>
      <c r="AY163" s="137" t="b">
        <f t="shared" si="566"/>
        <v>0</v>
      </c>
      <c r="AZ163" s="137" t="b">
        <f t="shared" si="567"/>
        <v>0</v>
      </c>
      <c r="BA163" s="137" t="b">
        <f t="shared" si="568"/>
        <v>0</v>
      </c>
      <c r="BB163" s="141" t="str">
        <f>IF(COUNTA(E163:F163:H163)&lt;3,"",(IF(AY163=TRUE,$AY$3,IF(AZ163=TRUE,$AZ$3,IF(BA163=TRUE,$BA$3,"Aucune action requise")))))</f>
        <v>Aucune action requise</v>
      </c>
      <c r="BC163" s="137" t="b">
        <f t="shared" si="569"/>
        <v>0</v>
      </c>
      <c r="BD163" s="137" t="b">
        <f t="shared" si="570"/>
        <v>0</v>
      </c>
      <c r="BE163" s="137" t="b">
        <f t="shared" si="571"/>
        <v>0</v>
      </c>
      <c r="BF163" s="137" t="b">
        <f t="shared" si="572"/>
        <v>0</v>
      </c>
      <c r="BG163" s="141" t="str">
        <f>IF(COUNTA(E163:F163:H163)&lt;3,"",(IF(BC163=TRUE,$BC$3,IF(BD163=TRUE,$BD$3,IF(BE163=TRUE,$BE$3,IF(BF163=TRUE,$BF$3,"Aucun"))))))</f>
        <v>Aucun</v>
      </c>
      <c r="BH163" s="318">
        <f t="shared" si="573"/>
        <v>0</v>
      </c>
      <c r="BI163" s="318">
        <f>'ODD 16'!AX12</f>
        <v>0</v>
      </c>
      <c r="BJ163" s="309"/>
      <c r="BK163" s="309"/>
      <c r="BL163" s="327">
        <f t="shared" si="574"/>
        <v>0</v>
      </c>
      <c r="BM163" s="327">
        <f t="shared" si="575"/>
        <v>0</v>
      </c>
      <c r="BR163" s="58">
        <f t="shared" si="576"/>
        <v>1</v>
      </c>
      <c r="BS163" s="58">
        <f t="shared" si="577"/>
        <v>0</v>
      </c>
      <c r="BT163" s="58">
        <f t="shared" si="578"/>
        <v>0</v>
      </c>
      <c r="BU163" s="58">
        <f t="shared" si="579"/>
        <v>0</v>
      </c>
      <c r="BV163" s="58">
        <f t="shared" si="580"/>
        <v>0</v>
      </c>
      <c r="BW163" s="58">
        <f t="shared" si="581"/>
        <v>0</v>
      </c>
      <c r="BX163" s="58">
        <f t="shared" si="582"/>
        <v>0</v>
      </c>
      <c r="BY163" s="58">
        <f t="shared" si="583"/>
        <v>0</v>
      </c>
    </row>
    <row r="164" spans="1:77" s="57" customFormat="1" ht="114" customHeight="1" x14ac:dyDescent="0.35">
      <c r="A164" s="56"/>
      <c r="B164" s="374" t="s">
        <v>210</v>
      </c>
      <c r="C164" s="380" t="s">
        <v>632</v>
      </c>
      <c r="D164" s="176">
        <f>'ODD 16'!D13</f>
        <v>0</v>
      </c>
      <c r="E164" s="264">
        <f>'ODD 16'!E13</f>
        <v>0</v>
      </c>
      <c r="F164" s="282">
        <f>'ODD 16'!F13</f>
        <v>0</v>
      </c>
      <c r="G164" s="177">
        <f>'ODD 16'!G13</f>
        <v>0</v>
      </c>
      <c r="H164" s="300">
        <f>'ODD 16'!H13</f>
        <v>0</v>
      </c>
      <c r="I164" s="178">
        <f>'ODD 16'!I13</f>
        <v>0</v>
      </c>
      <c r="J164" s="136">
        <f t="shared" si="544"/>
        <v>0</v>
      </c>
      <c r="K164" s="137">
        <f t="shared" si="545"/>
        <v>0</v>
      </c>
      <c r="L164" s="137" t="b">
        <f t="shared" si="546"/>
        <v>0</v>
      </c>
      <c r="M164" s="137" t="b">
        <f t="shared" si="547"/>
        <v>0</v>
      </c>
      <c r="N164" s="137" t="b">
        <f t="shared" si="548"/>
        <v>0</v>
      </c>
      <c r="O164" s="137" t="b">
        <f t="shared" si="549"/>
        <v>0</v>
      </c>
      <c r="P164" s="137" t="b">
        <f t="shared" si="550"/>
        <v>0</v>
      </c>
      <c r="Q164" s="137" t="b">
        <f t="shared" si="551"/>
        <v>0</v>
      </c>
      <c r="R164" s="137" t="b">
        <f t="shared" si="552"/>
        <v>0</v>
      </c>
      <c r="S164" s="138">
        <f t="shared" si="553"/>
        <v>0</v>
      </c>
      <c r="T164" s="139">
        <f t="shared" si="554"/>
        <v>0</v>
      </c>
      <c r="U164" s="140">
        <f t="shared" si="555"/>
        <v>0</v>
      </c>
      <c r="V164" s="137" t="b">
        <f t="shared" si="556"/>
        <v>0</v>
      </c>
      <c r="W164" s="137" t="b">
        <f t="shared" si="557"/>
        <v>0</v>
      </c>
      <c r="X164" s="137" t="b">
        <f t="shared" si="558"/>
        <v>0</v>
      </c>
      <c r="Y164" s="137" t="b">
        <f t="shared" si="559"/>
        <v>0</v>
      </c>
      <c r="Z164" s="137" t="b">
        <f t="shared" si="560"/>
        <v>1</v>
      </c>
      <c r="AA164" s="141" t="str">
        <f>IF(COUNTA(E164:F164:H164)&lt;3,"",(IF(V164=TRUE,$V$3,IF(W164=TRUE,$W$3,IF(X164=TRUE,$X$3,IF(Y164=TRUE,$Y$3,"Non"))))))</f>
        <v>Non</v>
      </c>
      <c r="AB164" s="137" t="b">
        <f t="shared" si="561"/>
        <v>0</v>
      </c>
      <c r="AC164" s="137" t="b">
        <f t="shared" si="562"/>
        <v>0</v>
      </c>
      <c r="AD164" s="137" t="b">
        <f t="shared" si="563"/>
        <v>0</v>
      </c>
      <c r="AE164" s="137" t="b">
        <f t="shared" si="564"/>
        <v>0</v>
      </c>
      <c r="AF164" s="137" t="b">
        <f t="shared" si="565"/>
        <v>0</v>
      </c>
      <c r="AG164" s="141" t="str">
        <f>IF(COUNTA(E164:F164:H164)&lt;3,"",(IF(AB164=TRUE,$AB$3,IF(AC164=TRUE,$AC$3,IF(AD164=TRUE,$AD$3,IF(AE164=TRUE,$AE$3,IF(AF164=TRUE,$AF$3,"Aucune")))))))</f>
        <v>Aucune</v>
      </c>
      <c r="AH164" s="180" t="b">
        <f t="shared" si="486"/>
        <v>0</v>
      </c>
      <c r="AI164" s="180" t="b">
        <f t="shared" si="487"/>
        <v>0</v>
      </c>
      <c r="AJ164" s="180" t="b">
        <f t="shared" si="488"/>
        <v>0</v>
      </c>
      <c r="AK164" s="180" t="b">
        <f t="shared" si="489"/>
        <v>0</v>
      </c>
      <c r="AL164" s="180" t="b">
        <f t="shared" si="490"/>
        <v>0</v>
      </c>
      <c r="AM164" s="180" t="b">
        <f t="shared" si="491"/>
        <v>0</v>
      </c>
      <c r="AN164" s="180" t="b">
        <f t="shared" si="492"/>
        <v>0</v>
      </c>
      <c r="AO164" s="180" t="b">
        <f t="shared" si="493"/>
        <v>0</v>
      </c>
      <c r="AP164" s="180" t="b">
        <f t="shared" si="494"/>
        <v>0</v>
      </c>
      <c r="AQ164" s="180" t="b">
        <f t="shared" si="495"/>
        <v>0</v>
      </c>
      <c r="AR164" s="180" t="b">
        <f t="shared" si="496"/>
        <v>0</v>
      </c>
      <c r="AS164" s="180" t="b">
        <f t="shared" si="497"/>
        <v>0</v>
      </c>
      <c r="AT164" s="180" t="b">
        <f t="shared" si="498"/>
        <v>0</v>
      </c>
      <c r="AU164" s="180" t="b">
        <f t="shared" si="499"/>
        <v>0</v>
      </c>
      <c r="AV164" s="180" t="b">
        <f t="shared" si="500"/>
        <v>0</v>
      </c>
      <c r="AW164" s="180" t="b">
        <f t="shared" si="501"/>
        <v>0</v>
      </c>
      <c r="AX164" s="179" t="str">
        <f>IF(COUNTA(E164:F164:H164)&lt;3,"",(IF(AH164=TRUE,AH$3,IF(AI164=TRUE,AI$3,IF(AJ164=TRUE,AJ$3,IF(AK164=TRUE,AK$3,IF(AL164=TRUE,AL$3,IF(AM164=TRUE,AM$3,IF(AN164=TRUE,AN$3,IF(AO164=TRUE,AO$3,IF(AP164=TRUE,AP$3,IF(AQ164=TRUE,AQ$3,IF(AR164=TRUE,AR$3,IF(AS164=TRUE,AS$3,IF(AT164=TRUE,AT$3,IF(AU164=TRUE,AU$3,IF(AV164=TRUE,AV$3,IF(AW164=TRUE,AW$3,"Aucune"))))))))))))))))))</f>
        <v>Aucune</v>
      </c>
      <c r="AY164" s="137" t="b">
        <f t="shared" si="566"/>
        <v>0</v>
      </c>
      <c r="AZ164" s="137" t="b">
        <f t="shared" si="567"/>
        <v>0</v>
      </c>
      <c r="BA164" s="137" t="b">
        <f t="shared" si="568"/>
        <v>0</v>
      </c>
      <c r="BB164" s="141" t="str">
        <f>IF(COUNTA(E164:F164:H164)&lt;3,"",(IF(AY164=TRUE,$AY$3,IF(AZ164=TRUE,$AZ$3,IF(BA164=TRUE,$BA$3,"Aucune action requise")))))</f>
        <v>Aucune action requise</v>
      </c>
      <c r="BC164" s="137" t="b">
        <f t="shared" si="569"/>
        <v>0</v>
      </c>
      <c r="BD164" s="137" t="b">
        <f t="shared" si="570"/>
        <v>0</v>
      </c>
      <c r="BE164" s="137" t="b">
        <f t="shared" si="571"/>
        <v>0</v>
      </c>
      <c r="BF164" s="137" t="b">
        <f t="shared" si="572"/>
        <v>0</v>
      </c>
      <c r="BG164" s="141" t="str">
        <f>IF(COUNTA(E164:F164:H164)&lt;3,"",(IF(BC164=TRUE,$BC$3,IF(BD164=TRUE,$BD$3,IF(BE164=TRUE,$BE$3,IF(BF164=TRUE,$BF$3,"Aucun"))))))</f>
        <v>Aucun</v>
      </c>
      <c r="BH164" s="318">
        <f t="shared" si="573"/>
        <v>0</v>
      </c>
      <c r="BI164" s="318">
        <f>'ODD 16'!AX13</f>
        <v>0</v>
      </c>
      <c r="BJ164" s="309"/>
      <c r="BK164" s="309"/>
      <c r="BL164" s="327">
        <f t="shared" si="574"/>
        <v>0</v>
      </c>
      <c r="BM164" s="327">
        <f t="shared" si="575"/>
        <v>0</v>
      </c>
      <c r="BR164" s="58">
        <f t="shared" si="576"/>
        <v>1</v>
      </c>
      <c r="BS164" s="58">
        <f t="shared" si="577"/>
        <v>0</v>
      </c>
      <c r="BT164" s="58">
        <f t="shared" si="578"/>
        <v>0</v>
      </c>
      <c r="BU164" s="58">
        <f t="shared" si="579"/>
        <v>0</v>
      </c>
      <c r="BV164" s="58">
        <f t="shared" si="580"/>
        <v>0</v>
      </c>
      <c r="BW164" s="58">
        <f t="shared" si="581"/>
        <v>0</v>
      </c>
      <c r="BX164" s="58">
        <f t="shared" si="582"/>
        <v>0</v>
      </c>
      <c r="BY164" s="58">
        <f t="shared" si="583"/>
        <v>0</v>
      </c>
    </row>
    <row r="165" spans="1:77" s="57" customFormat="1" ht="114" customHeight="1" x14ac:dyDescent="0.35">
      <c r="A165" s="56"/>
      <c r="B165" s="378" t="s">
        <v>211</v>
      </c>
      <c r="C165" s="386" t="s">
        <v>633</v>
      </c>
      <c r="D165" s="189">
        <f>'ODD 16'!D14</f>
        <v>0</v>
      </c>
      <c r="E165" s="268">
        <f>'ODD 16'!E14</f>
        <v>0</v>
      </c>
      <c r="F165" s="283">
        <f>'ODD 16'!F14</f>
        <v>0</v>
      </c>
      <c r="G165" s="190">
        <f>'ODD 16'!G14</f>
        <v>0</v>
      </c>
      <c r="H165" s="304">
        <f>'ODD 16'!H14</f>
        <v>0</v>
      </c>
      <c r="I165" s="191">
        <f>'ODD 16'!I14</f>
        <v>0</v>
      </c>
      <c r="J165" s="157">
        <f t="shared" si="544"/>
        <v>0</v>
      </c>
      <c r="K165" s="158">
        <f t="shared" si="545"/>
        <v>0</v>
      </c>
      <c r="L165" s="158" t="b">
        <f t="shared" si="546"/>
        <v>0</v>
      </c>
      <c r="M165" s="158" t="b">
        <f t="shared" si="547"/>
        <v>0</v>
      </c>
      <c r="N165" s="158" t="b">
        <f t="shared" si="548"/>
        <v>0</v>
      </c>
      <c r="O165" s="158" t="b">
        <f t="shared" si="549"/>
        <v>0</v>
      </c>
      <c r="P165" s="158" t="b">
        <f t="shared" si="550"/>
        <v>0</v>
      </c>
      <c r="Q165" s="158" t="b">
        <f t="shared" si="551"/>
        <v>0</v>
      </c>
      <c r="R165" s="158" t="b">
        <f t="shared" si="552"/>
        <v>0</v>
      </c>
      <c r="S165" s="159">
        <f t="shared" si="553"/>
        <v>0</v>
      </c>
      <c r="T165" s="160">
        <f t="shared" si="554"/>
        <v>0</v>
      </c>
      <c r="U165" s="161">
        <f t="shared" si="555"/>
        <v>0</v>
      </c>
      <c r="V165" s="158" t="b">
        <f t="shared" si="556"/>
        <v>0</v>
      </c>
      <c r="W165" s="158" t="b">
        <f t="shared" si="557"/>
        <v>0</v>
      </c>
      <c r="X165" s="158" t="b">
        <f t="shared" si="558"/>
        <v>0</v>
      </c>
      <c r="Y165" s="158" t="b">
        <f t="shared" si="559"/>
        <v>0</v>
      </c>
      <c r="Z165" s="158" t="b">
        <f t="shared" si="560"/>
        <v>1</v>
      </c>
      <c r="AA165" s="162" t="str">
        <f>IF(COUNTA(E165:F165:H165)&lt;3,"",(IF(V165=TRUE,$V$3,IF(W165=TRUE,$W$3,IF(X165=TRUE,$X$3,IF(Y165=TRUE,$Y$3,"Non"))))))</f>
        <v>Non</v>
      </c>
      <c r="AB165" s="158" t="b">
        <f t="shared" si="561"/>
        <v>0</v>
      </c>
      <c r="AC165" s="158" t="b">
        <f t="shared" si="562"/>
        <v>0</v>
      </c>
      <c r="AD165" s="158" t="b">
        <f t="shared" si="563"/>
        <v>0</v>
      </c>
      <c r="AE165" s="158" t="b">
        <f t="shared" si="564"/>
        <v>0</v>
      </c>
      <c r="AF165" s="158" t="b">
        <f t="shared" si="565"/>
        <v>0</v>
      </c>
      <c r="AG165" s="162" t="str">
        <f>IF(COUNTA(E165:F165:H165)&lt;3,"",(IF(AB165=TRUE,$AB$3,IF(AC165=TRUE,$AC$3,IF(AD165=TRUE,$AD$3,IF(AE165=TRUE,$AE$3,IF(AF165=TRUE,$AF$3,"Aucune")))))))</f>
        <v>Aucune</v>
      </c>
      <c r="AH165" s="158" t="b">
        <f t="shared" si="486"/>
        <v>0</v>
      </c>
      <c r="AI165" s="158" t="b">
        <f t="shared" si="487"/>
        <v>0</v>
      </c>
      <c r="AJ165" s="158" t="b">
        <f t="shared" si="488"/>
        <v>0</v>
      </c>
      <c r="AK165" s="158" t="b">
        <f t="shared" si="489"/>
        <v>0</v>
      </c>
      <c r="AL165" s="158" t="b">
        <f t="shared" si="490"/>
        <v>0</v>
      </c>
      <c r="AM165" s="158" t="b">
        <f t="shared" si="491"/>
        <v>0</v>
      </c>
      <c r="AN165" s="158" t="b">
        <f t="shared" si="492"/>
        <v>0</v>
      </c>
      <c r="AO165" s="158" t="b">
        <f t="shared" si="493"/>
        <v>0</v>
      </c>
      <c r="AP165" s="158" t="b">
        <f t="shared" si="494"/>
        <v>0</v>
      </c>
      <c r="AQ165" s="158" t="b">
        <f t="shared" si="495"/>
        <v>0</v>
      </c>
      <c r="AR165" s="158" t="b">
        <f t="shared" si="496"/>
        <v>0</v>
      </c>
      <c r="AS165" s="158" t="b">
        <f t="shared" si="497"/>
        <v>0</v>
      </c>
      <c r="AT165" s="158" t="b">
        <f t="shared" si="498"/>
        <v>0</v>
      </c>
      <c r="AU165" s="158" t="b">
        <f t="shared" si="499"/>
        <v>0</v>
      </c>
      <c r="AV165" s="158" t="b">
        <f t="shared" si="500"/>
        <v>0</v>
      </c>
      <c r="AW165" s="158" t="b">
        <f t="shared" si="501"/>
        <v>0</v>
      </c>
      <c r="AX165" s="162" t="str">
        <f>IF(COUNTA(E165:F165:H165)&lt;3,"",(IF(AH165=TRUE,AH$3,IF(AI165=TRUE,AI$3,IF(AJ165=TRUE,AJ$3,IF(AK165=TRUE,AK$3,IF(AL165=TRUE,AL$3,IF(AM165=TRUE,AM$3,IF(AN165=TRUE,AN$3,IF(AO165=TRUE,AO$3,IF(AP165=TRUE,AP$3,IF(AQ165=TRUE,AQ$3,IF(AR165=TRUE,AR$3,IF(AS165=TRUE,AS$3,IF(AT165=TRUE,AT$3,IF(AU165=TRUE,AU$3,IF(AV165=TRUE,AV$3,IF(AW165=TRUE,AW$3,"Aucune"))))))))))))))))))</f>
        <v>Aucune</v>
      </c>
      <c r="AY165" s="158" t="b">
        <f t="shared" si="566"/>
        <v>0</v>
      </c>
      <c r="AZ165" s="158" t="b">
        <f t="shared" si="567"/>
        <v>0</v>
      </c>
      <c r="BA165" s="158" t="b">
        <f t="shared" si="568"/>
        <v>0</v>
      </c>
      <c r="BB165" s="162" t="str">
        <f>IF(COUNTA(E165:F165:H165)&lt;3,"",(IF(AY165=TRUE,$AY$3,IF(AZ165=TRUE,$AZ$3,IF(BA165=TRUE,$BA$3,"Aucune action requise")))))</f>
        <v>Aucune action requise</v>
      </c>
      <c r="BC165" s="158" t="b">
        <f t="shared" si="569"/>
        <v>0</v>
      </c>
      <c r="BD165" s="158" t="b">
        <f t="shared" si="570"/>
        <v>0</v>
      </c>
      <c r="BE165" s="158" t="b">
        <f t="shared" si="571"/>
        <v>0</v>
      </c>
      <c r="BF165" s="158" t="b">
        <f t="shared" si="572"/>
        <v>0</v>
      </c>
      <c r="BG165" s="162" t="str">
        <f>IF(COUNTA(E165:F165:H165)&lt;3,"",(IF(BC165=TRUE,$BC$3,IF(BD165=TRUE,$BD$3,IF(BE165=TRUE,$BE$3,IF(BF165=TRUE,$BF$3,"Aucun"))))))</f>
        <v>Aucun</v>
      </c>
      <c r="BH165" s="322">
        <f t="shared" si="573"/>
        <v>0</v>
      </c>
      <c r="BI165" s="322">
        <f>'ODD 16'!AX14</f>
        <v>0</v>
      </c>
      <c r="BJ165" s="313"/>
      <c r="BK165" s="313"/>
      <c r="BL165" s="330">
        <f t="shared" si="574"/>
        <v>0</v>
      </c>
      <c r="BM165" s="330">
        <f t="shared" si="575"/>
        <v>0</v>
      </c>
      <c r="BR165" s="58">
        <f t="shared" si="576"/>
        <v>1</v>
      </c>
      <c r="BS165" s="58">
        <f t="shared" si="577"/>
        <v>0</v>
      </c>
      <c r="BT165" s="58">
        <f t="shared" si="578"/>
        <v>0</v>
      </c>
      <c r="BU165" s="58">
        <f t="shared" si="579"/>
        <v>0</v>
      </c>
      <c r="BV165" s="58">
        <f t="shared" si="580"/>
        <v>0</v>
      </c>
      <c r="BW165" s="58">
        <f t="shared" si="581"/>
        <v>0</v>
      </c>
      <c r="BX165" s="58">
        <f t="shared" si="582"/>
        <v>0</v>
      </c>
      <c r="BY165" s="58">
        <f t="shared" si="583"/>
        <v>0</v>
      </c>
    </row>
    <row r="166" spans="1:77" ht="114" customHeight="1" x14ac:dyDescent="0.35">
      <c r="B166" s="378" t="s">
        <v>212</v>
      </c>
      <c r="C166" s="386" t="s">
        <v>454</v>
      </c>
      <c r="D166" s="189">
        <f>'ODD 16'!D15</f>
        <v>0</v>
      </c>
      <c r="E166" s="268">
        <f>'ODD 16'!E15</f>
        <v>0</v>
      </c>
      <c r="F166" s="283">
        <f>'ODD 16'!F15</f>
        <v>0</v>
      </c>
      <c r="G166" s="190">
        <f>'ODD 16'!G15</f>
        <v>0</v>
      </c>
      <c r="H166" s="304">
        <f>'ODD 16'!H15</f>
        <v>0</v>
      </c>
      <c r="I166" s="191">
        <f>'ODD 16'!I15</f>
        <v>0</v>
      </c>
      <c r="J166" s="157">
        <f t="shared" si="544"/>
        <v>0</v>
      </c>
      <c r="K166" s="158">
        <f t="shared" si="545"/>
        <v>0</v>
      </c>
      <c r="L166" s="158" t="b">
        <f t="shared" si="546"/>
        <v>0</v>
      </c>
      <c r="M166" s="158" t="b">
        <f t="shared" si="547"/>
        <v>0</v>
      </c>
      <c r="N166" s="158" t="b">
        <f t="shared" si="548"/>
        <v>0</v>
      </c>
      <c r="O166" s="158" t="b">
        <f t="shared" si="549"/>
        <v>0</v>
      </c>
      <c r="P166" s="158" t="b">
        <f t="shared" si="550"/>
        <v>0</v>
      </c>
      <c r="Q166" s="158" t="b">
        <f t="shared" si="551"/>
        <v>0</v>
      </c>
      <c r="R166" s="158" t="b">
        <f t="shared" si="552"/>
        <v>0</v>
      </c>
      <c r="S166" s="159">
        <f t="shared" si="553"/>
        <v>0</v>
      </c>
      <c r="T166" s="160">
        <f t="shared" si="554"/>
        <v>0</v>
      </c>
      <c r="U166" s="161">
        <f t="shared" si="555"/>
        <v>0</v>
      </c>
      <c r="V166" s="158" t="b">
        <f t="shared" si="556"/>
        <v>0</v>
      </c>
      <c r="W166" s="158" t="b">
        <f t="shared" si="557"/>
        <v>0</v>
      </c>
      <c r="X166" s="158" t="b">
        <f t="shared" si="558"/>
        <v>0</v>
      </c>
      <c r="Y166" s="158" t="b">
        <f t="shared" si="559"/>
        <v>0</v>
      </c>
      <c r="Z166" s="158" t="b">
        <f t="shared" si="560"/>
        <v>1</v>
      </c>
      <c r="AA166" s="162" t="str">
        <f>IF(COUNTA(E166:F166:H166)&lt;3,"",(IF(V166=TRUE,$V$3,IF(W166=TRUE,$W$3,IF(X166=TRUE,$X$3,IF(Y166=TRUE,$Y$3,"Non"))))))</f>
        <v>Non</v>
      </c>
      <c r="AB166" s="158" t="b">
        <f t="shared" si="561"/>
        <v>0</v>
      </c>
      <c r="AC166" s="158" t="b">
        <f t="shared" si="562"/>
        <v>0</v>
      </c>
      <c r="AD166" s="158" t="b">
        <f t="shared" si="563"/>
        <v>0</v>
      </c>
      <c r="AE166" s="158" t="b">
        <f t="shared" si="564"/>
        <v>0</v>
      </c>
      <c r="AF166" s="158" t="b">
        <f t="shared" si="565"/>
        <v>0</v>
      </c>
      <c r="AG166" s="162" t="str">
        <f>IF(COUNTA(E166:F166:H166)&lt;3,"",(IF(AB166=TRUE,$AB$3,IF(AC166=TRUE,$AC$3,IF(AD166=TRUE,$AD$3,IF(AE166=TRUE,$AE$3,IF(AF166=TRUE,$AF$3,"Aucune")))))))</f>
        <v>Aucune</v>
      </c>
      <c r="AH166" s="158" t="b">
        <f t="shared" si="486"/>
        <v>0</v>
      </c>
      <c r="AI166" s="158" t="b">
        <f t="shared" si="487"/>
        <v>0</v>
      </c>
      <c r="AJ166" s="158" t="b">
        <f t="shared" si="488"/>
        <v>0</v>
      </c>
      <c r="AK166" s="158" t="b">
        <f t="shared" si="489"/>
        <v>0</v>
      </c>
      <c r="AL166" s="158" t="b">
        <f t="shared" si="490"/>
        <v>0</v>
      </c>
      <c r="AM166" s="158" t="b">
        <f t="shared" si="491"/>
        <v>0</v>
      </c>
      <c r="AN166" s="158" t="b">
        <f t="shared" si="492"/>
        <v>0</v>
      </c>
      <c r="AO166" s="158" t="b">
        <f t="shared" si="493"/>
        <v>0</v>
      </c>
      <c r="AP166" s="158" t="b">
        <f t="shared" si="494"/>
        <v>0</v>
      </c>
      <c r="AQ166" s="158" t="b">
        <f t="shared" si="495"/>
        <v>0</v>
      </c>
      <c r="AR166" s="158" t="b">
        <f t="shared" si="496"/>
        <v>0</v>
      </c>
      <c r="AS166" s="158" t="b">
        <f t="shared" si="497"/>
        <v>0</v>
      </c>
      <c r="AT166" s="158" t="b">
        <f t="shared" si="498"/>
        <v>0</v>
      </c>
      <c r="AU166" s="158" t="b">
        <f t="shared" si="499"/>
        <v>0</v>
      </c>
      <c r="AV166" s="158" t="b">
        <f t="shared" si="500"/>
        <v>0</v>
      </c>
      <c r="AW166" s="158" t="b">
        <f t="shared" si="501"/>
        <v>0</v>
      </c>
      <c r="AX166" s="162" t="str">
        <f>IF(COUNTA(E166:F166:H166)&lt;3,"",(IF(AH166=TRUE,AH$3,IF(AI166=TRUE,AI$3,IF(AJ166=TRUE,AJ$3,IF(AK166=TRUE,AK$3,IF(AL166=TRUE,AL$3,IF(AM166=TRUE,AM$3,IF(AN166=TRUE,AN$3,IF(AO166=TRUE,AO$3,IF(AP166=TRUE,AP$3,IF(AQ166=TRUE,AQ$3,IF(AR166=TRUE,AR$3,IF(AS166=TRUE,AS$3,IF(AT166=TRUE,AT$3,IF(AU166=TRUE,AU$3,IF(AV166=TRUE,AV$3,IF(AW166=TRUE,AW$3,"Aucune"))))))))))))))))))</f>
        <v>Aucune</v>
      </c>
      <c r="AY166" s="158" t="b">
        <f t="shared" si="566"/>
        <v>0</v>
      </c>
      <c r="AZ166" s="158" t="b">
        <f t="shared" si="567"/>
        <v>0</v>
      </c>
      <c r="BA166" s="158" t="b">
        <f t="shared" si="568"/>
        <v>0</v>
      </c>
      <c r="BB166" s="162" t="str">
        <f>IF(COUNTA(E166:F166:H166)&lt;3,"",(IF(AY166=TRUE,$AY$3,IF(AZ166=TRUE,$AZ$3,IF(BA166=TRUE,$BA$3,"Aucune action requise")))))</f>
        <v>Aucune action requise</v>
      </c>
      <c r="BC166" s="158" t="b">
        <f t="shared" si="569"/>
        <v>0</v>
      </c>
      <c r="BD166" s="158" t="b">
        <f t="shared" si="570"/>
        <v>0</v>
      </c>
      <c r="BE166" s="158" t="b">
        <f t="shared" si="571"/>
        <v>0</v>
      </c>
      <c r="BF166" s="158" t="b">
        <f t="shared" si="572"/>
        <v>0</v>
      </c>
      <c r="BG166" s="162" t="str">
        <f>IF(COUNTA(E166:F166:H166)&lt;3,"",(IF(BC166=TRUE,$BC$3,IF(BD166=TRUE,$BD$3,IF(BE166=TRUE,$BE$3,IF(BF166=TRUE,$BF$3,"Aucun"))))))</f>
        <v>Aucun</v>
      </c>
      <c r="BH166" s="322">
        <f t="shared" si="573"/>
        <v>0</v>
      </c>
      <c r="BI166" s="322">
        <f>'ODD 16'!AX15</f>
        <v>0</v>
      </c>
      <c r="BJ166" s="313"/>
      <c r="BK166" s="313"/>
      <c r="BL166" s="330">
        <f t="shared" si="574"/>
        <v>0</v>
      </c>
      <c r="BM166" s="330">
        <f t="shared" si="575"/>
        <v>0</v>
      </c>
      <c r="BR166" s="58">
        <f t="shared" si="576"/>
        <v>1</v>
      </c>
      <c r="BS166" s="58">
        <f t="shared" si="577"/>
        <v>0</v>
      </c>
      <c r="BT166" s="58">
        <f t="shared" si="578"/>
        <v>0</v>
      </c>
      <c r="BU166" s="58">
        <f t="shared" si="579"/>
        <v>0</v>
      </c>
      <c r="BV166" s="58">
        <f t="shared" si="580"/>
        <v>0</v>
      </c>
      <c r="BW166" s="58">
        <f t="shared" si="581"/>
        <v>0</v>
      </c>
      <c r="BX166" s="58">
        <f t="shared" si="582"/>
        <v>0</v>
      </c>
      <c r="BY166" s="58">
        <f t="shared" si="583"/>
        <v>0</v>
      </c>
    </row>
    <row r="167" spans="1:77" ht="114" customHeight="1" thickBot="1" x14ac:dyDescent="0.4">
      <c r="B167" s="376" t="s">
        <v>213</v>
      </c>
      <c r="C167" s="382" t="s">
        <v>455</v>
      </c>
      <c r="D167" s="234">
        <f>'ODD 16'!D16</f>
        <v>0</v>
      </c>
      <c r="E167" s="271">
        <f>'ODD 16'!E16</f>
        <v>0</v>
      </c>
      <c r="F167" s="284">
        <f>'ODD 16'!F16</f>
        <v>0</v>
      </c>
      <c r="G167" s="235">
        <f>'ODD 16'!G16</f>
        <v>0</v>
      </c>
      <c r="H167" s="307">
        <f>'ODD 16'!H16</f>
        <v>0</v>
      </c>
      <c r="I167" s="236">
        <f>'ODD 16'!I16</f>
        <v>0</v>
      </c>
      <c r="J167" s="192">
        <f t="shared" si="544"/>
        <v>0</v>
      </c>
      <c r="K167" s="215">
        <f t="shared" si="545"/>
        <v>0</v>
      </c>
      <c r="L167" s="215" t="b">
        <f t="shared" si="546"/>
        <v>0</v>
      </c>
      <c r="M167" s="215" t="b">
        <f t="shared" si="547"/>
        <v>0</v>
      </c>
      <c r="N167" s="215" t="b">
        <f t="shared" si="548"/>
        <v>0</v>
      </c>
      <c r="O167" s="215" t="b">
        <f t="shared" si="549"/>
        <v>0</v>
      </c>
      <c r="P167" s="215" t="b">
        <f t="shared" si="550"/>
        <v>0</v>
      </c>
      <c r="Q167" s="215" t="b">
        <f t="shared" si="551"/>
        <v>0</v>
      </c>
      <c r="R167" s="215" t="b">
        <f t="shared" si="552"/>
        <v>0</v>
      </c>
      <c r="S167" s="216">
        <f t="shared" si="553"/>
        <v>0</v>
      </c>
      <c r="T167" s="217">
        <f t="shared" si="554"/>
        <v>0</v>
      </c>
      <c r="U167" s="218">
        <f t="shared" si="555"/>
        <v>0</v>
      </c>
      <c r="V167" s="215" t="b">
        <f t="shared" si="556"/>
        <v>0</v>
      </c>
      <c r="W167" s="215" t="b">
        <f t="shared" si="557"/>
        <v>0</v>
      </c>
      <c r="X167" s="215" t="b">
        <f t="shared" si="558"/>
        <v>0</v>
      </c>
      <c r="Y167" s="215" t="b">
        <f t="shared" si="559"/>
        <v>0</v>
      </c>
      <c r="Z167" s="215" t="b">
        <f t="shared" si="560"/>
        <v>1</v>
      </c>
      <c r="AA167" s="219" t="str">
        <f>IF(COUNTA(E167:F167:H167)&lt;3,"",(IF(V167=TRUE,$V$3,IF(W167=TRUE,$W$3,IF(X167=TRUE,$X$3,IF(Y167=TRUE,$Y$3,"Non"))))))</f>
        <v>Non</v>
      </c>
      <c r="AB167" s="215" t="b">
        <f t="shared" si="561"/>
        <v>0</v>
      </c>
      <c r="AC167" s="215" t="b">
        <f t="shared" si="562"/>
        <v>0</v>
      </c>
      <c r="AD167" s="215" t="b">
        <f t="shared" si="563"/>
        <v>0</v>
      </c>
      <c r="AE167" s="215" t="b">
        <f t="shared" si="564"/>
        <v>0</v>
      </c>
      <c r="AF167" s="215" t="b">
        <f t="shared" si="565"/>
        <v>0</v>
      </c>
      <c r="AG167" s="219" t="str">
        <f>IF(COUNTA(E167:F167:H167)&lt;3,"",(IF(AB167=TRUE,$AB$3,IF(AC167=TRUE,$AC$3,IF(AD167=TRUE,$AD$3,IF(AE167=TRUE,$AE$3,IF(AF167=TRUE,$AF$3,"Aucune")))))))</f>
        <v>Aucune</v>
      </c>
      <c r="AH167" s="237" t="b">
        <f t="shared" si="486"/>
        <v>0</v>
      </c>
      <c r="AI167" s="237" t="b">
        <f t="shared" si="487"/>
        <v>0</v>
      </c>
      <c r="AJ167" s="237" t="b">
        <f t="shared" si="488"/>
        <v>0</v>
      </c>
      <c r="AK167" s="237" t="b">
        <f t="shared" si="489"/>
        <v>0</v>
      </c>
      <c r="AL167" s="237" t="b">
        <f t="shared" si="490"/>
        <v>0</v>
      </c>
      <c r="AM167" s="237" t="b">
        <f t="shared" si="491"/>
        <v>0</v>
      </c>
      <c r="AN167" s="237" t="b">
        <f t="shared" si="492"/>
        <v>0</v>
      </c>
      <c r="AO167" s="237" t="b">
        <f t="shared" si="493"/>
        <v>0</v>
      </c>
      <c r="AP167" s="237" t="b">
        <f t="shared" si="494"/>
        <v>0</v>
      </c>
      <c r="AQ167" s="237" t="b">
        <f t="shared" si="495"/>
        <v>0</v>
      </c>
      <c r="AR167" s="237" t="b">
        <f t="shared" si="496"/>
        <v>0</v>
      </c>
      <c r="AS167" s="237" t="b">
        <f t="shared" si="497"/>
        <v>0</v>
      </c>
      <c r="AT167" s="237" t="b">
        <f t="shared" si="498"/>
        <v>0</v>
      </c>
      <c r="AU167" s="237" t="b">
        <f t="shared" si="499"/>
        <v>0</v>
      </c>
      <c r="AV167" s="237" t="b">
        <f t="shared" si="500"/>
        <v>0</v>
      </c>
      <c r="AW167" s="237" t="b">
        <f t="shared" si="501"/>
        <v>0</v>
      </c>
      <c r="AX167" s="238" t="str">
        <f>IF(COUNTA(E167:F167:H167)&lt;3,"",(IF(AH167=TRUE,AH$3,IF(AI167=TRUE,AI$3,IF(AJ167=TRUE,AJ$3,IF(AK167=TRUE,AK$3,IF(AL167=TRUE,AL$3,IF(AM167=TRUE,AM$3,IF(AN167=TRUE,AN$3,IF(AO167=TRUE,AO$3,IF(AP167=TRUE,AP$3,IF(AQ167=TRUE,AQ$3,IF(AR167=TRUE,AR$3,IF(AS167=TRUE,AS$3,IF(AT167=TRUE,AT$3,IF(AU167=TRUE,AU$3,IF(AV167=TRUE,AV$3,IF(AW167=TRUE,AW$3,"Aucune"))))))))))))))))))</f>
        <v>Aucune</v>
      </c>
      <c r="AY167" s="215" t="b">
        <f t="shared" si="566"/>
        <v>0</v>
      </c>
      <c r="AZ167" s="215" t="b">
        <f t="shared" si="567"/>
        <v>0</v>
      </c>
      <c r="BA167" s="215" t="b">
        <f t="shared" si="568"/>
        <v>0</v>
      </c>
      <c r="BB167" s="219" t="str">
        <f>IF(COUNTA(E167:F167:H167)&lt;3,"",(IF(AY167=TRUE,$AY$3,IF(AZ167=TRUE,$AZ$3,IF(BA167=TRUE,$BA$3,"Aucune action requise")))))</f>
        <v>Aucune action requise</v>
      </c>
      <c r="BC167" s="215" t="b">
        <f t="shared" si="569"/>
        <v>0</v>
      </c>
      <c r="BD167" s="215" t="b">
        <f t="shared" si="570"/>
        <v>0</v>
      </c>
      <c r="BE167" s="215" t="b">
        <f t="shared" si="571"/>
        <v>0</v>
      </c>
      <c r="BF167" s="215" t="b">
        <f t="shared" si="572"/>
        <v>0</v>
      </c>
      <c r="BG167" s="219" t="str">
        <f>IF(COUNTA(E167:F167:H167)&lt;3,"",(IF(BC167=TRUE,$BC$3,IF(BD167=TRUE,$BD$3,IF(BE167=TRUE,$BE$3,IF(BF167=TRUE,$BF$3,"Aucun"))))))</f>
        <v>Aucun</v>
      </c>
      <c r="BH167" s="325">
        <f t="shared" si="573"/>
        <v>0</v>
      </c>
      <c r="BI167" s="325">
        <f>'ODD 16'!AX16</f>
        <v>0</v>
      </c>
      <c r="BJ167" s="316"/>
      <c r="BK167" s="316"/>
      <c r="BL167" s="328">
        <f t="shared" si="574"/>
        <v>0</v>
      </c>
      <c r="BM167" s="328">
        <f t="shared" si="575"/>
        <v>0</v>
      </c>
      <c r="BR167" s="58">
        <f t="shared" si="576"/>
        <v>1</v>
      </c>
      <c r="BS167" s="58">
        <f t="shared" si="577"/>
        <v>0</v>
      </c>
      <c r="BT167" s="58">
        <f t="shared" si="578"/>
        <v>0</v>
      </c>
      <c r="BU167" s="58">
        <f t="shared" si="579"/>
        <v>0</v>
      </c>
      <c r="BV167" s="58">
        <f t="shared" si="580"/>
        <v>0</v>
      </c>
      <c r="BW167" s="58">
        <f t="shared" si="581"/>
        <v>0</v>
      </c>
      <c r="BX167" s="58">
        <f t="shared" si="582"/>
        <v>0</v>
      </c>
      <c r="BY167" s="58">
        <f t="shared" si="583"/>
        <v>0</v>
      </c>
    </row>
    <row r="168" spans="1:77" ht="114" customHeight="1" x14ac:dyDescent="0.35">
      <c r="B168" s="377" t="s">
        <v>214</v>
      </c>
      <c r="C168" s="395" t="s">
        <v>456</v>
      </c>
      <c r="D168" s="239">
        <f>'ODD 16'!D17</f>
        <v>0</v>
      </c>
      <c r="E168" s="267">
        <f>'ODD 16'!E17</f>
        <v>0</v>
      </c>
      <c r="F168" s="285">
        <f>'ODD 16'!F17</f>
        <v>0</v>
      </c>
      <c r="G168" s="240">
        <f>'ODD 16'!G17</f>
        <v>0</v>
      </c>
      <c r="H168" s="303">
        <f>'ODD 16'!H17</f>
        <v>0</v>
      </c>
      <c r="I168" s="241">
        <f>'ODD 16'!I17</f>
        <v>0</v>
      </c>
      <c r="J168" s="200">
        <f t="shared" si="544"/>
        <v>0</v>
      </c>
      <c r="K168" s="201">
        <f t="shared" si="545"/>
        <v>0</v>
      </c>
      <c r="L168" s="201" t="b">
        <f t="shared" si="546"/>
        <v>0</v>
      </c>
      <c r="M168" s="201" t="b">
        <f t="shared" si="547"/>
        <v>0</v>
      </c>
      <c r="N168" s="201" t="b">
        <f t="shared" si="548"/>
        <v>0</v>
      </c>
      <c r="O168" s="201" t="b">
        <f t="shared" si="549"/>
        <v>0</v>
      </c>
      <c r="P168" s="201" t="b">
        <f t="shared" si="550"/>
        <v>0</v>
      </c>
      <c r="Q168" s="201" t="b">
        <f t="shared" si="551"/>
        <v>0</v>
      </c>
      <c r="R168" s="201" t="b">
        <f t="shared" si="552"/>
        <v>0</v>
      </c>
      <c r="S168" s="202">
        <f t="shared" si="553"/>
        <v>0</v>
      </c>
      <c r="T168" s="203">
        <f t="shared" si="554"/>
        <v>0</v>
      </c>
      <c r="U168" s="204">
        <f t="shared" si="555"/>
        <v>0</v>
      </c>
      <c r="V168" s="201" t="b">
        <f t="shared" si="556"/>
        <v>0</v>
      </c>
      <c r="W168" s="201" t="b">
        <f t="shared" si="557"/>
        <v>0</v>
      </c>
      <c r="X168" s="201" t="b">
        <f t="shared" si="558"/>
        <v>0</v>
      </c>
      <c r="Y168" s="201" t="b">
        <f t="shared" si="559"/>
        <v>0</v>
      </c>
      <c r="Z168" s="201" t="b">
        <f t="shared" si="560"/>
        <v>1</v>
      </c>
      <c r="AA168" s="205" t="str">
        <f>IF(COUNTA(E168:F168:H168)&lt;3,"",(IF(V168=TRUE,$V$3,IF(W168=TRUE,$W$3,IF(X168=TRUE,$X$3,IF(Y168=TRUE,$Y$3,"Non"))))))</f>
        <v>Non</v>
      </c>
      <c r="AB168" s="201" t="b">
        <f t="shared" si="561"/>
        <v>0</v>
      </c>
      <c r="AC168" s="201" t="b">
        <f t="shared" si="562"/>
        <v>0</v>
      </c>
      <c r="AD168" s="201" t="b">
        <f t="shared" si="563"/>
        <v>0</v>
      </c>
      <c r="AE168" s="201" t="b">
        <f t="shared" si="564"/>
        <v>0</v>
      </c>
      <c r="AF168" s="201" t="b">
        <f t="shared" si="565"/>
        <v>0</v>
      </c>
      <c r="AG168" s="205" t="str">
        <f>IF(COUNTA(E168:F168:H168)&lt;3,"",(IF(AB168=TRUE,$AB$3,IF(AC168=TRUE,$AC$3,IF(AD168=TRUE,$AD$3,IF(AE168=TRUE,$AE$3,IF(AF168=TRUE,$AF$3,"Aucune")))))))</f>
        <v>Aucune</v>
      </c>
      <c r="AH168" s="201" t="b">
        <f t="shared" si="486"/>
        <v>0</v>
      </c>
      <c r="AI168" s="201" t="b">
        <f t="shared" si="487"/>
        <v>0</v>
      </c>
      <c r="AJ168" s="201" t="b">
        <f t="shared" si="488"/>
        <v>0</v>
      </c>
      <c r="AK168" s="201" t="b">
        <f t="shared" si="489"/>
        <v>0</v>
      </c>
      <c r="AL168" s="201" t="b">
        <f t="shared" si="490"/>
        <v>0</v>
      </c>
      <c r="AM168" s="201" t="b">
        <f t="shared" si="491"/>
        <v>0</v>
      </c>
      <c r="AN168" s="201" t="b">
        <f t="shared" si="492"/>
        <v>0</v>
      </c>
      <c r="AO168" s="201" t="b">
        <f t="shared" si="493"/>
        <v>0</v>
      </c>
      <c r="AP168" s="201" t="b">
        <f t="shared" si="494"/>
        <v>0</v>
      </c>
      <c r="AQ168" s="201" t="b">
        <f t="shared" si="495"/>
        <v>0</v>
      </c>
      <c r="AR168" s="201" t="b">
        <f t="shared" si="496"/>
        <v>0</v>
      </c>
      <c r="AS168" s="201" t="b">
        <f t="shared" si="497"/>
        <v>0</v>
      </c>
      <c r="AT168" s="201" t="b">
        <f t="shared" si="498"/>
        <v>0</v>
      </c>
      <c r="AU168" s="201" t="b">
        <f t="shared" si="499"/>
        <v>0</v>
      </c>
      <c r="AV168" s="201" t="b">
        <f t="shared" si="500"/>
        <v>0</v>
      </c>
      <c r="AW168" s="201" t="b">
        <f t="shared" si="501"/>
        <v>0</v>
      </c>
      <c r="AX168" s="205" t="str">
        <f>IF(COUNTA(E168:F168:H168)&lt;3,"",(IF(AH168=TRUE,AH$3,IF(AI168=TRUE,AI$3,IF(AJ168=TRUE,AJ$3,IF(AK168=TRUE,AK$3,IF(AL168=TRUE,AL$3,IF(AM168=TRUE,AM$3,IF(AN168=TRUE,AN$3,IF(AO168=TRUE,AO$3,IF(AP168=TRUE,AP$3,IF(AQ168=TRUE,AQ$3,IF(AR168=TRUE,AR$3,IF(AS168=TRUE,AS$3,IF(AT168=TRUE,AT$3,IF(AU168=TRUE,AU$3,IF(AV168=TRUE,AV$3,IF(AW168=TRUE,AW$3,"Aucune"))))))))))))))))))</f>
        <v>Aucune</v>
      </c>
      <c r="AY168" s="201" t="b">
        <f t="shared" si="566"/>
        <v>0</v>
      </c>
      <c r="AZ168" s="201" t="b">
        <f t="shared" si="567"/>
        <v>0</v>
      </c>
      <c r="BA168" s="201" t="b">
        <f t="shared" si="568"/>
        <v>0</v>
      </c>
      <c r="BB168" s="205" t="str">
        <f>IF(COUNTA(E168:F168:H168)&lt;3,"",(IF(AY168=TRUE,$AY$3,IF(AZ168=TRUE,$AZ$3,IF(BA168=TRUE,$BA$3,"Aucune action requise")))))</f>
        <v>Aucune action requise</v>
      </c>
      <c r="BC168" s="201" t="b">
        <f t="shared" si="569"/>
        <v>0</v>
      </c>
      <c r="BD168" s="201" t="b">
        <f t="shared" si="570"/>
        <v>0</v>
      </c>
      <c r="BE168" s="201" t="b">
        <f t="shared" si="571"/>
        <v>0</v>
      </c>
      <c r="BF168" s="201" t="b">
        <f t="shared" si="572"/>
        <v>0</v>
      </c>
      <c r="BG168" s="205" t="str">
        <f>IF(COUNTA(E168:F168:H168)&lt;3,"",(IF(BC168=TRUE,$BC$3,IF(BD168=TRUE,$BD$3,IF(BE168=TRUE,$BE$3,IF(BF168=TRUE,$BF$3,"Aucun"))))))</f>
        <v>Aucun</v>
      </c>
      <c r="BH168" s="321">
        <f t="shared" si="573"/>
        <v>0</v>
      </c>
      <c r="BI168" s="321">
        <f>'ODD 16'!AX17</f>
        <v>0</v>
      </c>
      <c r="BJ168" s="312"/>
      <c r="BK168" s="312"/>
      <c r="BL168" s="329">
        <f t="shared" si="574"/>
        <v>0</v>
      </c>
      <c r="BM168" s="329">
        <f t="shared" si="575"/>
        <v>0</v>
      </c>
      <c r="BR168" s="58">
        <f t="shared" si="576"/>
        <v>1</v>
      </c>
      <c r="BS168" s="58">
        <f t="shared" si="577"/>
        <v>0</v>
      </c>
      <c r="BT168" s="58">
        <f t="shared" si="578"/>
        <v>0</v>
      </c>
      <c r="BU168" s="58">
        <f t="shared" si="579"/>
        <v>0</v>
      </c>
      <c r="BV168" s="58">
        <f t="shared" si="580"/>
        <v>0</v>
      </c>
      <c r="BW168" s="58">
        <f t="shared" si="581"/>
        <v>0</v>
      </c>
      <c r="BX168" s="58">
        <f t="shared" si="582"/>
        <v>0</v>
      </c>
      <c r="BY168" s="58">
        <f t="shared" si="583"/>
        <v>0</v>
      </c>
    </row>
    <row r="169" spans="1:77" ht="114" customHeight="1" x14ac:dyDescent="0.35">
      <c r="B169" s="378" t="s">
        <v>215</v>
      </c>
      <c r="C169" s="386" t="s">
        <v>634</v>
      </c>
      <c r="D169" s="189">
        <f>'ODD 16'!D18</f>
        <v>0</v>
      </c>
      <c r="E169" s="268">
        <f>'ODD 16'!E18</f>
        <v>0</v>
      </c>
      <c r="F169" s="283">
        <f>'ODD 16'!F18</f>
        <v>0</v>
      </c>
      <c r="G169" s="190">
        <f>'ODD 16'!G18</f>
        <v>0</v>
      </c>
      <c r="H169" s="304">
        <f>'ODD 16'!H18</f>
        <v>0</v>
      </c>
      <c r="I169" s="191">
        <f>'ODD 16'!I18</f>
        <v>0</v>
      </c>
      <c r="J169" s="157">
        <f t="shared" si="544"/>
        <v>0</v>
      </c>
      <c r="K169" s="158">
        <f t="shared" si="545"/>
        <v>0</v>
      </c>
      <c r="L169" s="158" t="b">
        <f t="shared" si="546"/>
        <v>0</v>
      </c>
      <c r="M169" s="158" t="b">
        <f t="shared" si="547"/>
        <v>0</v>
      </c>
      <c r="N169" s="158" t="b">
        <f t="shared" si="548"/>
        <v>0</v>
      </c>
      <c r="O169" s="158" t="b">
        <f t="shared" si="549"/>
        <v>0</v>
      </c>
      <c r="P169" s="158" t="b">
        <f t="shared" si="550"/>
        <v>0</v>
      </c>
      <c r="Q169" s="158" t="b">
        <f t="shared" si="551"/>
        <v>0</v>
      </c>
      <c r="R169" s="158" t="b">
        <f t="shared" si="552"/>
        <v>0</v>
      </c>
      <c r="S169" s="159">
        <f t="shared" si="553"/>
        <v>0</v>
      </c>
      <c r="T169" s="160">
        <f t="shared" si="554"/>
        <v>0</v>
      </c>
      <c r="U169" s="161">
        <f t="shared" si="555"/>
        <v>0</v>
      </c>
      <c r="V169" s="158" t="b">
        <f t="shared" si="556"/>
        <v>0</v>
      </c>
      <c r="W169" s="158" t="b">
        <f t="shared" si="557"/>
        <v>0</v>
      </c>
      <c r="X169" s="158" t="b">
        <f t="shared" si="558"/>
        <v>0</v>
      </c>
      <c r="Y169" s="158" t="b">
        <f t="shared" si="559"/>
        <v>0</v>
      </c>
      <c r="Z169" s="158" t="b">
        <f t="shared" si="560"/>
        <v>1</v>
      </c>
      <c r="AA169" s="162" t="str">
        <f>IF(COUNTA(E169:F169:H169)&lt;3,"",(IF(V169=TRUE,$V$3,IF(W169=TRUE,$W$3,IF(X169=TRUE,$X$3,IF(Y169=TRUE,$Y$3,"Non"))))))</f>
        <v>Non</v>
      </c>
      <c r="AB169" s="158" t="b">
        <f t="shared" si="561"/>
        <v>0</v>
      </c>
      <c r="AC169" s="158" t="b">
        <f t="shared" si="562"/>
        <v>0</v>
      </c>
      <c r="AD169" s="158" t="b">
        <f t="shared" si="563"/>
        <v>0</v>
      </c>
      <c r="AE169" s="158" t="b">
        <f t="shared" si="564"/>
        <v>0</v>
      </c>
      <c r="AF169" s="158" t="b">
        <f t="shared" si="565"/>
        <v>0</v>
      </c>
      <c r="AG169" s="162" t="str">
        <f>IF(COUNTA(E169:F169:H169)&lt;3,"",(IF(AB169=TRUE,$AB$3,IF(AC169=TRUE,$AC$3,IF(AD169=TRUE,$AD$3,IF(AE169=TRUE,$AE$3,IF(AF169=TRUE,$AF$3,"Aucune")))))))</f>
        <v>Aucune</v>
      </c>
      <c r="AH169" s="158" t="b">
        <f t="shared" si="486"/>
        <v>0</v>
      </c>
      <c r="AI169" s="158" t="b">
        <f t="shared" si="487"/>
        <v>0</v>
      </c>
      <c r="AJ169" s="158" t="b">
        <f t="shared" si="488"/>
        <v>0</v>
      </c>
      <c r="AK169" s="158" t="b">
        <f t="shared" si="489"/>
        <v>0</v>
      </c>
      <c r="AL169" s="158" t="b">
        <f t="shared" si="490"/>
        <v>0</v>
      </c>
      <c r="AM169" s="158" t="b">
        <f t="shared" si="491"/>
        <v>0</v>
      </c>
      <c r="AN169" s="158" t="b">
        <f t="shared" si="492"/>
        <v>0</v>
      </c>
      <c r="AO169" s="158" t="b">
        <f t="shared" si="493"/>
        <v>0</v>
      </c>
      <c r="AP169" s="158" t="b">
        <f t="shared" si="494"/>
        <v>0</v>
      </c>
      <c r="AQ169" s="158" t="b">
        <f t="shared" si="495"/>
        <v>0</v>
      </c>
      <c r="AR169" s="158" t="b">
        <f t="shared" si="496"/>
        <v>0</v>
      </c>
      <c r="AS169" s="158" t="b">
        <f t="shared" si="497"/>
        <v>0</v>
      </c>
      <c r="AT169" s="158" t="b">
        <f t="shared" si="498"/>
        <v>0</v>
      </c>
      <c r="AU169" s="158" t="b">
        <f t="shared" si="499"/>
        <v>0</v>
      </c>
      <c r="AV169" s="158" t="b">
        <f t="shared" si="500"/>
        <v>0</v>
      </c>
      <c r="AW169" s="158" t="b">
        <f t="shared" si="501"/>
        <v>0</v>
      </c>
      <c r="AX169" s="162" t="str">
        <f>IF(COUNTA(E169:F169:H169)&lt;3,"",(IF(AH169=TRUE,AH$3,IF(AI169=TRUE,AI$3,IF(AJ169=TRUE,AJ$3,IF(AK169=TRUE,AK$3,IF(AL169=TRUE,AL$3,IF(AM169=TRUE,AM$3,IF(AN169=TRUE,AN$3,IF(AO169=TRUE,AO$3,IF(AP169=TRUE,AP$3,IF(AQ169=TRUE,AQ$3,IF(AR169=TRUE,AR$3,IF(AS169=TRUE,AS$3,IF(AT169=TRUE,AT$3,IF(AU169=TRUE,AU$3,IF(AV169=TRUE,AV$3,IF(AW169=TRUE,AW$3,"Aucune"))))))))))))))))))</f>
        <v>Aucune</v>
      </c>
      <c r="AY169" s="158" t="b">
        <f t="shared" si="566"/>
        <v>0</v>
      </c>
      <c r="AZ169" s="158" t="b">
        <f t="shared" si="567"/>
        <v>0</v>
      </c>
      <c r="BA169" s="158" t="b">
        <f t="shared" si="568"/>
        <v>0</v>
      </c>
      <c r="BB169" s="162" t="str">
        <f>IF(COUNTA(E169:F169:H169)&lt;3,"",(IF(AY169=TRUE,$AY$3,IF(AZ169=TRUE,$AZ$3,IF(BA169=TRUE,$BA$3,"Aucune action requise")))))</f>
        <v>Aucune action requise</v>
      </c>
      <c r="BC169" s="158" t="b">
        <f t="shared" si="569"/>
        <v>0</v>
      </c>
      <c r="BD169" s="158" t="b">
        <f t="shared" si="570"/>
        <v>0</v>
      </c>
      <c r="BE169" s="158" t="b">
        <f t="shared" si="571"/>
        <v>0</v>
      </c>
      <c r="BF169" s="158" t="b">
        <f t="shared" si="572"/>
        <v>0</v>
      </c>
      <c r="BG169" s="162" t="str">
        <f>IF(COUNTA(E169:F169:H169)&lt;3,"",(IF(BC169=TRUE,$BC$3,IF(BD169=TRUE,$BD$3,IF(BE169=TRUE,$BE$3,IF(BF169=TRUE,$BF$3,"Aucun"))))))</f>
        <v>Aucun</v>
      </c>
      <c r="BH169" s="322">
        <f t="shared" si="573"/>
        <v>0</v>
      </c>
      <c r="BI169" s="322">
        <f>'ODD 16'!AX18</f>
        <v>0</v>
      </c>
      <c r="BJ169" s="313"/>
      <c r="BK169" s="313"/>
      <c r="BL169" s="330">
        <f t="shared" si="574"/>
        <v>0</v>
      </c>
      <c r="BM169" s="330">
        <f t="shared" si="575"/>
        <v>0</v>
      </c>
      <c r="BR169" s="58">
        <f t="shared" si="576"/>
        <v>1</v>
      </c>
      <c r="BS169" s="58">
        <f t="shared" si="577"/>
        <v>0</v>
      </c>
      <c r="BT169" s="58">
        <f t="shared" si="578"/>
        <v>0</v>
      </c>
      <c r="BU169" s="58">
        <f t="shared" si="579"/>
        <v>0</v>
      </c>
      <c r="BV169" s="58">
        <f t="shared" si="580"/>
        <v>0</v>
      </c>
      <c r="BW169" s="58">
        <f t="shared" si="581"/>
        <v>0</v>
      </c>
      <c r="BX169" s="58">
        <f t="shared" si="582"/>
        <v>0</v>
      </c>
      <c r="BY169" s="58">
        <f t="shared" si="583"/>
        <v>0</v>
      </c>
    </row>
    <row r="170" spans="1:77" s="54" customFormat="1" ht="30.75" customHeight="1" x14ac:dyDescent="0.4">
      <c r="A170" s="53"/>
      <c r="B170" s="449" t="str">
        <f>'ODD 17'!B2:C2</f>
        <v xml:space="preserve">ODD 17  -   Renforcer les moyens de mettre en œuvre le partenariat mondial pour le développement durable et le revitaliser </v>
      </c>
      <c r="C170" s="449"/>
      <c r="D170" s="449"/>
      <c r="E170" s="449"/>
      <c r="F170" s="449"/>
      <c r="G170" s="449"/>
      <c r="H170" s="449"/>
      <c r="I170" s="449"/>
      <c r="J170" s="449"/>
      <c r="K170" s="449"/>
      <c r="L170" s="449"/>
      <c r="M170" s="449"/>
      <c r="N170" s="449"/>
      <c r="O170" s="449"/>
      <c r="P170" s="449"/>
      <c r="Q170" s="449"/>
      <c r="R170" s="449"/>
      <c r="S170" s="449"/>
      <c r="T170" s="449"/>
      <c r="U170" s="449"/>
      <c r="V170" s="449"/>
      <c r="W170" s="449"/>
      <c r="X170" s="449"/>
      <c r="Y170" s="449"/>
      <c r="Z170" s="449"/>
      <c r="AA170" s="449"/>
      <c r="AB170" s="449"/>
      <c r="AC170" s="449"/>
      <c r="AD170" s="449"/>
      <c r="AE170" s="449"/>
      <c r="AF170" s="449"/>
      <c r="AG170" s="449"/>
      <c r="AH170" s="449"/>
      <c r="AI170" s="449"/>
      <c r="AJ170" s="449"/>
      <c r="AK170" s="449"/>
      <c r="AL170" s="449"/>
      <c r="AM170" s="449"/>
      <c r="AN170" s="449"/>
      <c r="AO170" s="449"/>
      <c r="AP170" s="449"/>
      <c r="AQ170" s="449"/>
      <c r="AR170" s="449"/>
      <c r="AS170" s="449"/>
      <c r="AT170" s="449"/>
      <c r="AU170" s="449"/>
      <c r="AV170" s="449"/>
      <c r="AW170" s="449"/>
      <c r="AX170" s="449"/>
      <c r="AY170" s="449"/>
      <c r="AZ170" s="449"/>
      <c r="BA170" s="449"/>
      <c r="BB170" s="449"/>
      <c r="BC170" s="449"/>
      <c r="BD170" s="449"/>
      <c r="BE170" s="449"/>
      <c r="BF170" s="449"/>
      <c r="BG170" s="449"/>
      <c r="BH170" s="449"/>
      <c r="BI170" s="449"/>
      <c r="BJ170" s="449"/>
      <c r="BK170" s="449"/>
      <c r="BL170" s="449"/>
      <c r="BM170" s="449"/>
      <c r="BO170" s="54" t="str">
        <f>B170</f>
        <v xml:space="preserve">ODD 17  -   Renforcer les moyens de mettre en œuvre le partenariat mondial pour le développement durable et le revitaliser </v>
      </c>
      <c r="BP170" s="54">
        <v>19</v>
      </c>
      <c r="BQ170" s="54">
        <f>BP170-BR170</f>
        <v>0</v>
      </c>
      <c r="BR170" s="55">
        <f>SUM(BR171:BR196)</f>
        <v>19</v>
      </c>
      <c r="BS170" s="55">
        <f t="shared" ref="BS170:BY170" si="584">SUM(BS171:BS196)</f>
        <v>0</v>
      </c>
      <c r="BT170" s="55">
        <f t="shared" si="584"/>
        <v>0</v>
      </c>
      <c r="BU170" s="55">
        <f t="shared" si="584"/>
        <v>0</v>
      </c>
      <c r="BV170" s="55">
        <f t="shared" si="584"/>
        <v>0</v>
      </c>
      <c r="BW170" s="55">
        <f t="shared" si="584"/>
        <v>0</v>
      </c>
      <c r="BX170" s="55">
        <f t="shared" si="584"/>
        <v>0</v>
      </c>
      <c r="BY170" s="55">
        <f t="shared" si="584"/>
        <v>0</v>
      </c>
    </row>
    <row r="171" spans="1:77" s="57" customFormat="1" ht="114" customHeight="1" x14ac:dyDescent="0.35">
      <c r="A171" s="56"/>
      <c r="B171" s="374" t="s">
        <v>218</v>
      </c>
      <c r="C171" s="380" t="s">
        <v>635</v>
      </c>
      <c r="D171" s="176">
        <f>'ODD 17'!D7</f>
        <v>0</v>
      </c>
      <c r="E171" s="264">
        <f>'ODD 17'!E7</f>
        <v>0</v>
      </c>
      <c r="F171" s="282">
        <f>'ODD 17'!F7</f>
        <v>0</v>
      </c>
      <c r="G171" s="177">
        <f>'ODD 17'!G7</f>
        <v>0</v>
      </c>
      <c r="H171" s="300">
        <f>'ODD 17'!H7</f>
        <v>0</v>
      </c>
      <c r="I171" s="178">
        <f>'ODD 17'!I7</f>
        <v>0</v>
      </c>
      <c r="J171" s="136">
        <f>S171</f>
        <v>0</v>
      </c>
      <c r="K171" s="137">
        <f>E171*10+F171</f>
        <v>0</v>
      </c>
      <c r="L171" s="137" t="b">
        <f>OR(K171=31)</f>
        <v>0</v>
      </c>
      <c r="M171" s="137" t="b">
        <f>OR(K171=21,K171=32)</f>
        <v>0</v>
      </c>
      <c r="N171" s="137" t="b">
        <f>OR(K171=22,K171=33)</f>
        <v>0</v>
      </c>
      <c r="O171" s="137" t="b">
        <f>OR(K171=11,K171=12)</f>
        <v>0</v>
      </c>
      <c r="P171" s="137" t="b">
        <f>OR(K171=23,K171=34)</f>
        <v>0</v>
      </c>
      <c r="Q171" s="137" t="b">
        <f>OR(K171=13,K171=14,K171=24)</f>
        <v>0</v>
      </c>
      <c r="R171" s="137" t="b">
        <f>OR(K171=1,K171=2,K171=3,K171=4)</f>
        <v>0</v>
      </c>
      <c r="S171" s="138">
        <f>IF(COUNTA(E171:F171)&lt;2,"",(IF(L171=TRUE,$L$3,IF(M171=TRUE,$M$3,IF(N171=TRUE,$N$3,IF(O171=TRUE,$O$3,IF(P171=TRUE,$P$3,IF(Q171=TRUE,$Q$3,IF(R171=TRUE,$R$3,0)))))))))</f>
        <v>0</v>
      </c>
      <c r="T171" s="139">
        <f>IF(COUNTA(E171:F171)&lt;2,"",(IF(L171=TRUE,6,IF(M171=TRUE,5,IF(N171=TRUE,4,IF(O171=TRUE,3,IF(P171=TRUE,2,IF(Q171=TRUE,1,IF(R171=TRUE,0,0)))))))))</f>
        <v>0</v>
      </c>
      <c r="U171" s="140">
        <f>T171*10+H171</f>
        <v>0</v>
      </c>
      <c r="V171" s="137" t="b">
        <f>OR(U171=61,U171=62,U171=63)</f>
        <v>0</v>
      </c>
      <c r="W171" s="137" t="b">
        <f>OR(U171=51,U171=52)</f>
        <v>0</v>
      </c>
      <c r="X171" s="137" t="b">
        <f>OR(U171=31,U171=41,U171=42,U171=53)</f>
        <v>0</v>
      </c>
      <c r="Y171" s="137" t="b">
        <f>OR(U171=21,U171=32)</f>
        <v>0</v>
      </c>
      <c r="Z171" s="137" t="b">
        <f>AND(V171=FALSE,W171=FALSE,X171=FALSE,Y171=FALSE)</f>
        <v>1</v>
      </c>
      <c r="AA171" s="141" t="str">
        <f>IF(COUNTA(E171:F171:H171)&lt;3,"",(IF(V171=TRUE,$V$3,IF(W171=TRUE,$W$3,IF(X171=TRUE,$X$3,IF(Y171=TRUE,$Y$3,"Non"))))))</f>
        <v>Non</v>
      </c>
      <c r="AB171" s="137" t="b">
        <f>OR(U171=61,U171=62,U171=51,U171=52)</f>
        <v>0</v>
      </c>
      <c r="AC171" s="137" t="b">
        <f>OR(U171=41,U171=42)</f>
        <v>0</v>
      </c>
      <c r="AD171" s="137" t="b">
        <f>OR(U171=31,U171=32,U171=63,U171=64,U171=53,U171=54,)</f>
        <v>0</v>
      </c>
      <c r="AE171" s="137" t="b">
        <f>OR(U171=21,U171=22,)</f>
        <v>0</v>
      </c>
      <c r="AF171" s="137" t="b">
        <f>OR(U171=11,U171=12,U171=13,U171=23,)</f>
        <v>0</v>
      </c>
      <c r="AG171" s="141" t="str">
        <f>IF(COUNTA(E171:F171:H171)&lt;3,"",(IF(AB171=TRUE,$AB$3,IF(AC171=TRUE,$AC$3,IF(AD171=TRUE,$AD$3,IF(AE171=TRUE,$AE$3,IF(AF171=TRUE,$AF$3,"Aucune")))))))</f>
        <v>Aucune</v>
      </c>
      <c r="AH171" s="180" t="b">
        <f t="shared" si="486"/>
        <v>0</v>
      </c>
      <c r="AI171" s="180" t="b">
        <f t="shared" si="487"/>
        <v>0</v>
      </c>
      <c r="AJ171" s="180" t="b">
        <f t="shared" si="488"/>
        <v>0</v>
      </c>
      <c r="AK171" s="180" t="b">
        <f t="shared" si="489"/>
        <v>0</v>
      </c>
      <c r="AL171" s="180" t="b">
        <f t="shared" si="490"/>
        <v>0</v>
      </c>
      <c r="AM171" s="180" t="b">
        <f t="shared" si="491"/>
        <v>0</v>
      </c>
      <c r="AN171" s="180" t="b">
        <f t="shared" si="492"/>
        <v>0</v>
      </c>
      <c r="AO171" s="180" t="b">
        <f t="shared" si="493"/>
        <v>0</v>
      </c>
      <c r="AP171" s="180" t="b">
        <f t="shared" si="494"/>
        <v>0</v>
      </c>
      <c r="AQ171" s="180" t="b">
        <f t="shared" si="495"/>
        <v>0</v>
      </c>
      <c r="AR171" s="180" t="b">
        <f t="shared" si="496"/>
        <v>0</v>
      </c>
      <c r="AS171" s="180" t="b">
        <f t="shared" si="497"/>
        <v>0</v>
      </c>
      <c r="AT171" s="180" t="b">
        <f t="shared" si="498"/>
        <v>0</v>
      </c>
      <c r="AU171" s="180" t="b">
        <f t="shared" si="499"/>
        <v>0</v>
      </c>
      <c r="AV171" s="180" t="b">
        <f t="shared" si="500"/>
        <v>0</v>
      </c>
      <c r="AW171" s="180" t="b">
        <f t="shared" si="501"/>
        <v>0</v>
      </c>
      <c r="AX171" s="179" t="str">
        <f>IF(COUNTA(E171:F171:H171)&lt;3,"",(IF(AH171=TRUE,AH$3,IF(AI171=TRUE,AI$3,IF(AJ171=TRUE,AJ$3,IF(AK171=TRUE,AK$3,IF(AL171=TRUE,AL$3,IF(AM171=TRUE,AM$3,IF(AN171=TRUE,AN$3,IF(AO171=TRUE,AO$3,IF(AP171=TRUE,AP$3,IF(AQ171=TRUE,AQ$3,IF(AR171=TRUE,AR$3,IF(AS171=TRUE,AS$3,IF(AT171=TRUE,AT$3,IF(AU171=TRUE,AU$3,IF(AV171=TRUE,AV$3,IF(AW171=TRUE,AW$3,"Aucune"))))))))))))))))))</f>
        <v>Aucune</v>
      </c>
      <c r="AY171" s="137" t="b">
        <f>OR(U171=61,U171=62,U171=63,U171=51,U171=52,U171=53)</f>
        <v>0</v>
      </c>
      <c r="AZ171" s="137" t="b">
        <f>OR(U171=41,U171=42,U171=43,U171=31,U171=32,U171=33)</f>
        <v>0</v>
      </c>
      <c r="BA171" s="137" t="b">
        <f>OR(U171=21,U171=22,U171=23,U171=11,U171=12,U171=13)</f>
        <v>0</v>
      </c>
      <c r="BB171" s="141" t="str">
        <f>IF(COUNTA(E171:F171:H171)&lt;3,"",(IF(AY171=TRUE,$AY$3,IF(AZ171=TRUE,$AZ$3,IF(BA171=TRUE,$BA$3,"Aucune action requise")))))</f>
        <v>Aucune action requise</v>
      </c>
      <c r="BC171" s="137" t="b">
        <f>OR(U171=61,U171=51,U171=41,U171=31,U171=21)</f>
        <v>0</v>
      </c>
      <c r="BD171" s="137" t="b">
        <f>OR(U171=62,U171=52,U171=42,U171=32,U171=22,U171=63,U171=53)</f>
        <v>0</v>
      </c>
      <c r="BE171" s="137" t="b">
        <f>OR(U171=43,U171=33,U171=23,U171=34,U171=24)</f>
        <v>0</v>
      </c>
      <c r="BF171" s="137" t="b">
        <f>OR(U171=64,U171=54,U171=44)</f>
        <v>0</v>
      </c>
      <c r="BG171" s="141" t="str">
        <f>IF(COUNTA(E171:F171:H171)&lt;3,"",(IF(BC171=TRUE,$BC$3,IF(BD171=TRUE,$BD$3,IF(BE171=TRUE,$BE$3,IF(BF171=TRUE,$BF$3,"Aucun"))))))</f>
        <v>Aucun</v>
      </c>
      <c r="BH171" s="318">
        <f>G171</f>
        <v>0</v>
      </c>
      <c r="BI171" s="318">
        <f>'ODD 17'!AX7</f>
        <v>0</v>
      </c>
      <c r="BJ171" s="309"/>
      <c r="BK171" s="309"/>
      <c r="BL171" s="327">
        <f>I171</f>
        <v>0</v>
      </c>
      <c r="BM171" s="327">
        <f>D171</f>
        <v>0</v>
      </c>
      <c r="BR171" s="58">
        <f>IF(K171=0,1,0)</f>
        <v>1</v>
      </c>
      <c r="BS171" s="58">
        <f t="shared" ref="BS171:BY175" si="585">IF(L171=TRUE,1,0)</f>
        <v>0</v>
      </c>
      <c r="BT171" s="58">
        <f t="shared" si="585"/>
        <v>0</v>
      </c>
      <c r="BU171" s="58">
        <f t="shared" si="585"/>
        <v>0</v>
      </c>
      <c r="BV171" s="58">
        <f t="shared" si="585"/>
        <v>0</v>
      </c>
      <c r="BW171" s="58">
        <f t="shared" si="585"/>
        <v>0</v>
      </c>
      <c r="BX171" s="58">
        <f t="shared" si="585"/>
        <v>0</v>
      </c>
      <c r="BY171" s="58">
        <f t="shared" si="585"/>
        <v>0</v>
      </c>
    </row>
    <row r="172" spans="1:77" s="57" customFormat="1" ht="114" customHeight="1" x14ac:dyDescent="0.35">
      <c r="A172" s="56"/>
      <c r="B172" s="378" t="s">
        <v>219</v>
      </c>
      <c r="C172" s="384" t="s">
        <v>459</v>
      </c>
      <c r="D172" s="189">
        <f>'ODD 17'!D8</f>
        <v>0</v>
      </c>
      <c r="E172" s="268">
        <f>'ODD 17'!E8</f>
        <v>0</v>
      </c>
      <c r="F172" s="283">
        <f>'ODD 17'!F8</f>
        <v>0</v>
      </c>
      <c r="G172" s="190">
        <f>'ODD 17'!G8</f>
        <v>0</v>
      </c>
      <c r="H172" s="304">
        <f>'ODD 17'!H8</f>
        <v>0</v>
      </c>
      <c r="I172" s="191">
        <f>'ODD 17'!I8</f>
        <v>0</v>
      </c>
      <c r="J172" s="157">
        <f t="shared" ref="J172:J179" si="586">S172</f>
        <v>0</v>
      </c>
      <c r="K172" s="158">
        <f>E172*10+F172</f>
        <v>0</v>
      </c>
      <c r="L172" s="158" t="b">
        <f t="shared" ref="L172:L179" si="587">OR(K172=31)</f>
        <v>0</v>
      </c>
      <c r="M172" s="158" t="b">
        <f t="shared" ref="M172:M179" si="588">OR(K172=21,K172=32)</f>
        <v>0</v>
      </c>
      <c r="N172" s="158" t="b">
        <f t="shared" ref="N172:N179" si="589">OR(K172=22,K172=33)</f>
        <v>0</v>
      </c>
      <c r="O172" s="158" t="b">
        <f t="shared" ref="O172:O179" si="590">OR(K172=11,K172=12)</f>
        <v>0</v>
      </c>
      <c r="P172" s="158" t="b">
        <f t="shared" ref="P172:P179" si="591">OR(K172=23,K172=34)</f>
        <v>0</v>
      </c>
      <c r="Q172" s="158" t="b">
        <f t="shared" ref="Q172:Q179" si="592">OR(K172=13,K172=14,K172=24)</f>
        <v>0</v>
      </c>
      <c r="R172" s="158" t="b">
        <f t="shared" ref="R172:R179" si="593">OR(K172=1,K172=2,K172=3,K172=4)</f>
        <v>0</v>
      </c>
      <c r="S172" s="159">
        <f>IF(COUNTA(E172:F172)&lt;2,"",(IF(L172=TRUE,$L$3,IF(M172=TRUE,$M$3,IF(N172=TRUE,$N$3,IF(O172=TRUE,$O$3,IF(P172=TRUE,$P$3,IF(Q172=TRUE,$Q$3,IF(R172=TRUE,$R$3,0)))))))))</f>
        <v>0</v>
      </c>
      <c r="T172" s="160">
        <f>IF(COUNTA(E172:F172)&lt;2,"",(IF(L172=TRUE,6,IF(M172=TRUE,5,IF(N172=TRUE,4,IF(O172=TRUE,3,IF(P172=TRUE,2,IF(Q172=TRUE,1,IF(R172=TRUE,0,0)))))))))</f>
        <v>0</v>
      </c>
      <c r="U172" s="161">
        <f>T172*10+H172</f>
        <v>0</v>
      </c>
      <c r="V172" s="158" t="b">
        <f t="shared" ref="V172:V179" si="594">OR(U172=61,U172=62,U172=63)</f>
        <v>0</v>
      </c>
      <c r="W172" s="158" t="b">
        <f t="shared" ref="W172:W179" si="595">OR(U172=51,U172=52)</f>
        <v>0</v>
      </c>
      <c r="X172" s="158" t="b">
        <f t="shared" ref="X172:X179" si="596">OR(U172=31,U172=41,U172=42,U172=53)</f>
        <v>0</v>
      </c>
      <c r="Y172" s="158" t="b">
        <f t="shared" ref="Y172:Y179" si="597">OR(U172=21,U172=32)</f>
        <v>0</v>
      </c>
      <c r="Z172" s="158" t="b">
        <f t="shared" ref="Z172:Z179" si="598">AND(V172=FALSE,W172=FALSE,X172=FALSE,Y172=FALSE)</f>
        <v>1</v>
      </c>
      <c r="AA172" s="162" t="str">
        <f>IF(COUNTA(E172:F172:H172)&lt;3,"",(IF(V172=TRUE,$V$3,IF(W172=TRUE,$W$3,IF(X172=TRUE,$X$3,IF(Y172=TRUE,$Y$3,"Non"))))))</f>
        <v>Non</v>
      </c>
      <c r="AB172" s="158" t="b">
        <f t="shared" ref="AB172:AB179" si="599">OR(U172=61,U172=62,U172=51,U172=52)</f>
        <v>0</v>
      </c>
      <c r="AC172" s="158" t="b">
        <f t="shared" ref="AC172:AC179" si="600">OR(U172=41,U172=42)</f>
        <v>0</v>
      </c>
      <c r="AD172" s="158" t="b">
        <f t="shared" ref="AD172:AD179" si="601">OR(U172=31,U172=32,U172=63,U172=64,U172=53,U172=54,)</f>
        <v>0</v>
      </c>
      <c r="AE172" s="158" t="b">
        <f t="shared" ref="AE172:AE179" si="602">OR(U172=21,U172=22,)</f>
        <v>0</v>
      </c>
      <c r="AF172" s="158" t="b">
        <f t="shared" ref="AF172:AF179" si="603">OR(U172=11,U172=12,U172=13,U172=23,)</f>
        <v>0</v>
      </c>
      <c r="AG172" s="162" t="str">
        <f>IF(COUNTA(E172:F172:H172)&lt;3,"",(IF(AB172=TRUE,$AB$3,IF(AC172=TRUE,$AC$3,IF(AD172=TRUE,$AD$3,IF(AE172=TRUE,$AE$3,IF(AF172=TRUE,$AF$3,"Aucune")))))))</f>
        <v>Aucune</v>
      </c>
      <c r="AH172" s="158" t="b">
        <f t="shared" si="486"/>
        <v>0</v>
      </c>
      <c r="AI172" s="158" t="b">
        <f t="shared" si="487"/>
        <v>0</v>
      </c>
      <c r="AJ172" s="158" t="b">
        <f t="shared" si="488"/>
        <v>0</v>
      </c>
      <c r="AK172" s="158" t="b">
        <f t="shared" si="489"/>
        <v>0</v>
      </c>
      <c r="AL172" s="158" t="b">
        <f t="shared" si="490"/>
        <v>0</v>
      </c>
      <c r="AM172" s="158" t="b">
        <f t="shared" si="491"/>
        <v>0</v>
      </c>
      <c r="AN172" s="158" t="b">
        <f t="shared" si="492"/>
        <v>0</v>
      </c>
      <c r="AO172" s="158" t="b">
        <f t="shared" si="493"/>
        <v>0</v>
      </c>
      <c r="AP172" s="158" t="b">
        <f t="shared" si="494"/>
        <v>0</v>
      </c>
      <c r="AQ172" s="158" t="b">
        <f t="shared" si="495"/>
        <v>0</v>
      </c>
      <c r="AR172" s="158" t="b">
        <f t="shared" si="496"/>
        <v>0</v>
      </c>
      <c r="AS172" s="158" t="b">
        <f t="shared" si="497"/>
        <v>0</v>
      </c>
      <c r="AT172" s="158" t="b">
        <f t="shared" si="498"/>
        <v>0</v>
      </c>
      <c r="AU172" s="158" t="b">
        <f t="shared" si="499"/>
        <v>0</v>
      </c>
      <c r="AV172" s="158" t="b">
        <f t="shared" si="500"/>
        <v>0</v>
      </c>
      <c r="AW172" s="158" t="b">
        <f t="shared" si="501"/>
        <v>0</v>
      </c>
      <c r="AX172" s="162" t="str">
        <f>IF(COUNTA(E172:F172:H172)&lt;3,"",(IF(AH172=TRUE,AH$3,IF(AI172=TRUE,AI$3,IF(AJ172=TRUE,AJ$3,IF(AK172=TRUE,AK$3,IF(AL172=TRUE,AL$3,IF(AM172=TRUE,AM$3,IF(AN172=TRUE,AN$3,IF(AO172=TRUE,AO$3,IF(AP172=TRUE,AP$3,IF(AQ172=TRUE,AQ$3,IF(AR172=TRUE,AR$3,IF(AS172=TRUE,AS$3,IF(AT172=TRUE,AT$3,IF(AU172=TRUE,AU$3,IF(AV172=TRUE,AV$3,IF(AW172=TRUE,AW$3,"Aucune"))))))))))))))))))</f>
        <v>Aucune</v>
      </c>
      <c r="AY172" s="158" t="b">
        <f t="shared" ref="AY172:AY179" si="604">OR(U172=61,U172=62,U172=63,U172=51,U172=52,U172=53)</f>
        <v>0</v>
      </c>
      <c r="AZ172" s="158" t="b">
        <f t="shared" ref="AZ172:AZ179" si="605">OR(U172=41,U172=42,U172=43,U172=31,U172=32,U172=33)</f>
        <v>0</v>
      </c>
      <c r="BA172" s="158" t="b">
        <f t="shared" ref="BA172:BA179" si="606">OR(U172=21,U172=22,U172=23,U172=11,U172=12,U172=13)</f>
        <v>0</v>
      </c>
      <c r="BB172" s="162" t="str">
        <f>IF(COUNTA(E172:F172:H172)&lt;3,"",(IF(AY172=TRUE,$AY$3,IF(AZ172=TRUE,$AZ$3,IF(BA172=TRUE,$BA$3,"Aucune action requise")))))</f>
        <v>Aucune action requise</v>
      </c>
      <c r="BC172" s="158" t="b">
        <f t="shared" ref="BC172:BC179" si="607">OR(U172=61,U172=51,U172=41,U172=31,U172=21)</f>
        <v>0</v>
      </c>
      <c r="BD172" s="158" t="b">
        <f t="shared" ref="BD172:BD179" si="608">OR(U172=62,U172=52,U172=42,U172=32,U172=22,U172=63,U172=53)</f>
        <v>0</v>
      </c>
      <c r="BE172" s="158" t="b">
        <f t="shared" ref="BE172:BE179" si="609">OR(U172=43,U172=33,U172=23,U172=34,U172=24)</f>
        <v>0</v>
      </c>
      <c r="BF172" s="158" t="b">
        <f t="shared" ref="BF172:BF179" si="610">OR(U172=64,U172=54,U172=44)</f>
        <v>0</v>
      </c>
      <c r="BG172" s="162" t="str">
        <f>IF(COUNTA(E172:F172:H172)&lt;3,"",(IF(BC172=TRUE,$BC$3,IF(BD172=TRUE,$BD$3,IF(BE172=TRUE,$BE$3,IF(BF172=TRUE,$BF$3,"Aucun"))))))</f>
        <v>Aucun</v>
      </c>
      <c r="BH172" s="322">
        <f>G172</f>
        <v>0</v>
      </c>
      <c r="BI172" s="322">
        <f>'ODD 17'!AX8</f>
        <v>0</v>
      </c>
      <c r="BJ172" s="313"/>
      <c r="BK172" s="313"/>
      <c r="BL172" s="330">
        <f>I172</f>
        <v>0</v>
      </c>
      <c r="BM172" s="330">
        <f>D172</f>
        <v>0</v>
      </c>
      <c r="BR172" s="58">
        <f>IF(K172=0,1,0)</f>
        <v>1</v>
      </c>
      <c r="BS172" s="58">
        <f t="shared" si="585"/>
        <v>0</v>
      </c>
      <c r="BT172" s="58">
        <f t="shared" si="585"/>
        <v>0</v>
      </c>
      <c r="BU172" s="58">
        <f t="shared" si="585"/>
        <v>0</v>
      </c>
      <c r="BV172" s="58">
        <f t="shared" si="585"/>
        <v>0</v>
      </c>
      <c r="BW172" s="58">
        <f t="shared" si="585"/>
        <v>0</v>
      </c>
      <c r="BX172" s="58">
        <f t="shared" si="585"/>
        <v>0</v>
      </c>
      <c r="BY172" s="58">
        <f t="shared" si="585"/>
        <v>0</v>
      </c>
    </row>
    <row r="173" spans="1:77" s="57" customFormat="1" ht="114" customHeight="1" x14ac:dyDescent="0.35">
      <c r="A173" s="56"/>
      <c r="B173" s="378" t="s">
        <v>220</v>
      </c>
      <c r="C173" s="384" t="s">
        <v>460</v>
      </c>
      <c r="D173" s="189">
        <f>'ODD 17'!D9</f>
        <v>0</v>
      </c>
      <c r="E173" s="268">
        <f>'ODD 17'!E9</f>
        <v>0</v>
      </c>
      <c r="F173" s="283">
        <f>'ODD 17'!F9</f>
        <v>0</v>
      </c>
      <c r="G173" s="190">
        <f>'ODD 17'!G9</f>
        <v>0</v>
      </c>
      <c r="H173" s="304">
        <f>'ODD 17'!H9</f>
        <v>0</v>
      </c>
      <c r="I173" s="191">
        <f>'ODD 17'!I9</f>
        <v>0</v>
      </c>
      <c r="J173" s="157">
        <f t="shared" si="586"/>
        <v>0</v>
      </c>
      <c r="K173" s="158">
        <f>E173*10+F173</f>
        <v>0</v>
      </c>
      <c r="L173" s="158" t="b">
        <f t="shared" si="587"/>
        <v>0</v>
      </c>
      <c r="M173" s="158" t="b">
        <f t="shared" si="588"/>
        <v>0</v>
      </c>
      <c r="N173" s="158" t="b">
        <f t="shared" si="589"/>
        <v>0</v>
      </c>
      <c r="O173" s="158" t="b">
        <f t="shared" si="590"/>
        <v>0</v>
      </c>
      <c r="P173" s="158" t="b">
        <f t="shared" si="591"/>
        <v>0</v>
      </c>
      <c r="Q173" s="158" t="b">
        <f t="shared" si="592"/>
        <v>0</v>
      </c>
      <c r="R173" s="158" t="b">
        <f t="shared" si="593"/>
        <v>0</v>
      </c>
      <c r="S173" s="159">
        <f>IF(COUNTA(E173:F173)&lt;2,"",(IF(L173=TRUE,$L$3,IF(M173=TRUE,$M$3,IF(N173=TRUE,$N$3,IF(O173=TRUE,$O$3,IF(P173=TRUE,$P$3,IF(Q173=TRUE,$Q$3,IF(R173=TRUE,$R$3,0)))))))))</f>
        <v>0</v>
      </c>
      <c r="T173" s="160">
        <f>IF(COUNTA(E173:F173)&lt;2,"",(IF(L173=TRUE,6,IF(M173=TRUE,5,IF(N173=TRUE,4,IF(O173=TRUE,3,IF(P173=TRUE,2,IF(Q173=TRUE,1,IF(R173=TRUE,0,0)))))))))</f>
        <v>0</v>
      </c>
      <c r="U173" s="161">
        <f>T173*10+H173</f>
        <v>0</v>
      </c>
      <c r="V173" s="158" t="b">
        <f t="shared" si="594"/>
        <v>0</v>
      </c>
      <c r="W173" s="158" t="b">
        <f t="shared" si="595"/>
        <v>0</v>
      </c>
      <c r="X173" s="158" t="b">
        <f t="shared" si="596"/>
        <v>0</v>
      </c>
      <c r="Y173" s="158" t="b">
        <f t="shared" si="597"/>
        <v>0</v>
      </c>
      <c r="Z173" s="158" t="b">
        <f t="shared" si="598"/>
        <v>1</v>
      </c>
      <c r="AA173" s="162" t="str">
        <f>IF(COUNTA(E173:F173:H173)&lt;3,"",(IF(V173=TRUE,$V$3,IF(W173=TRUE,$W$3,IF(X173=TRUE,$X$3,IF(Y173=TRUE,$Y$3,"Non"))))))</f>
        <v>Non</v>
      </c>
      <c r="AB173" s="158" t="b">
        <f t="shared" si="599"/>
        <v>0</v>
      </c>
      <c r="AC173" s="158" t="b">
        <f t="shared" si="600"/>
        <v>0</v>
      </c>
      <c r="AD173" s="158" t="b">
        <f t="shared" si="601"/>
        <v>0</v>
      </c>
      <c r="AE173" s="158" t="b">
        <f t="shared" si="602"/>
        <v>0</v>
      </c>
      <c r="AF173" s="158" t="b">
        <f t="shared" si="603"/>
        <v>0</v>
      </c>
      <c r="AG173" s="162" t="str">
        <f>IF(COUNTA(E173:F173:H173)&lt;3,"",(IF(AB173=TRUE,$AB$3,IF(AC173=TRUE,$AC$3,IF(AD173=TRUE,$AD$3,IF(AE173=TRUE,$AE$3,IF(AF173=TRUE,$AF$3,"Aucune")))))))</f>
        <v>Aucune</v>
      </c>
      <c r="AH173" s="158" t="b">
        <f t="shared" si="486"/>
        <v>0</v>
      </c>
      <c r="AI173" s="158" t="b">
        <f t="shared" si="487"/>
        <v>0</v>
      </c>
      <c r="AJ173" s="158" t="b">
        <f t="shared" si="488"/>
        <v>0</v>
      </c>
      <c r="AK173" s="158" t="b">
        <f t="shared" si="489"/>
        <v>0</v>
      </c>
      <c r="AL173" s="158" t="b">
        <f t="shared" si="490"/>
        <v>0</v>
      </c>
      <c r="AM173" s="158" t="b">
        <f t="shared" si="491"/>
        <v>0</v>
      </c>
      <c r="AN173" s="158" t="b">
        <f t="shared" si="492"/>
        <v>0</v>
      </c>
      <c r="AO173" s="158" t="b">
        <f t="shared" si="493"/>
        <v>0</v>
      </c>
      <c r="AP173" s="158" t="b">
        <f t="shared" si="494"/>
        <v>0</v>
      </c>
      <c r="AQ173" s="158" t="b">
        <f t="shared" si="495"/>
        <v>0</v>
      </c>
      <c r="AR173" s="158" t="b">
        <f t="shared" si="496"/>
        <v>0</v>
      </c>
      <c r="AS173" s="158" t="b">
        <f t="shared" si="497"/>
        <v>0</v>
      </c>
      <c r="AT173" s="158" t="b">
        <f t="shared" si="498"/>
        <v>0</v>
      </c>
      <c r="AU173" s="158" t="b">
        <f t="shared" si="499"/>
        <v>0</v>
      </c>
      <c r="AV173" s="158" t="b">
        <f t="shared" si="500"/>
        <v>0</v>
      </c>
      <c r="AW173" s="158" t="b">
        <f t="shared" si="501"/>
        <v>0</v>
      </c>
      <c r="AX173" s="162" t="str">
        <f>IF(COUNTA(E173:F173:H173)&lt;3,"",(IF(AH173=TRUE,AH$3,IF(AI173=TRUE,AI$3,IF(AJ173=TRUE,AJ$3,IF(AK173=TRUE,AK$3,IF(AL173=TRUE,AL$3,IF(AM173=TRUE,AM$3,IF(AN173=TRUE,AN$3,IF(AO173=TRUE,AO$3,IF(AP173=TRUE,AP$3,IF(AQ173=TRUE,AQ$3,IF(AR173=TRUE,AR$3,IF(AS173=TRUE,AS$3,IF(AT173=TRUE,AT$3,IF(AU173=TRUE,AU$3,IF(AV173=TRUE,AV$3,IF(AW173=TRUE,AW$3,"Aucune"))))))))))))))))))</f>
        <v>Aucune</v>
      </c>
      <c r="AY173" s="158" t="b">
        <f t="shared" si="604"/>
        <v>0</v>
      </c>
      <c r="AZ173" s="158" t="b">
        <f t="shared" si="605"/>
        <v>0</v>
      </c>
      <c r="BA173" s="158" t="b">
        <f t="shared" si="606"/>
        <v>0</v>
      </c>
      <c r="BB173" s="162" t="str">
        <f>IF(COUNTA(E173:F173:H173)&lt;3,"",(IF(AY173=TRUE,$AY$3,IF(AZ173=TRUE,$AZ$3,IF(BA173=TRUE,$BA$3,"Aucune action requise")))))</f>
        <v>Aucune action requise</v>
      </c>
      <c r="BC173" s="158" t="b">
        <f t="shared" si="607"/>
        <v>0</v>
      </c>
      <c r="BD173" s="158" t="b">
        <f t="shared" si="608"/>
        <v>0</v>
      </c>
      <c r="BE173" s="158" t="b">
        <f t="shared" si="609"/>
        <v>0</v>
      </c>
      <c r="BF173" s="158" t="b">
        <f t="shared" si="610"/>
        <v>0</v>
      </c>
      <c r="BG173" s="162" t="str">
        <f>IF(COUNTA(E173:F173:H173)&lt;3,"",(IF(BC173=TRUE,$BC$3,IF(BD173=TRUE,$BD$3,IF(BE173=TRUE,$BE$3,IF(BF173=TRUE,$BF$3,"Aucun"))))))</f>
        <v>Aucun</v>
      </c>
      <c r="BH173" s="322">
        <f>G173</f>
        <v>0</v>
      </c>
      <c r="BI173" s="322">
        <f>'ODD 17'!AX9</f>
        <v>0</v>
      </c>
      <c r="BJ173" s="313"/>
      <c r="BK173" s="313"/>
      <c r="BL173" s="330">
        <f>I173</f>
        <v>0</v>
      </c>
      <c r="BM173" s="330">
        <f>D173</f>
        <v>0</v>
      </c>
      <c r="BR173" s="58">
        <f>IF(K173=0,1,0)</f>
        <v>1</v>
      </c>
      <c r="BS173" s="58">
        <f t="shared" si="585"/>
        <v>0</v>
      </c>
      <c r="BT173" s="58">
        <f t="shared" si="585"/>
        <v>0</v>
      </c>
      <c r="BU173" s="58">
        <f t="shared" si="585"/>
        <v>0</v>
      </c>
      <c r="BV173" s="58">
        <f t="shared" si="585"/>
        <v>0</v>
      </c>
      <c r="BW173" s="58">
        <f t="shared" si="585"/>
        <v>0</v>
      </c>
      <c r="BX173" s="58">
        <f t="shared" si="585"/>
        <v>0</v>
      </c>
      <c r="BY173" s="58">
        <f t="shared" si="585"/>
        <v>0</v>
      </c>
    </row>
    <row r="174" spans="1:77" s="57" customFormat="1" ht="114" customHeight="1" x14ac:dyDescent="0.35">
      <c r="A174" s="56"/>
      <c r="B174" s="378" t="s">
        <v>221</v>
      </c>
      <c r="C174" s="384" t="s">
        <v>636</v>
      </c>
      <c r="D174" s="189">
        <f>'ODD 17'!D10</f>
        <v>0</v>
      </c>
      <c r="E174" s="268">
        <f>'ODD 17'!E10</f>
        <v>0</v>
      </c>
      <c r="F174" s="283">
        <f>'ODD 17'!F10</f>
        <v>0</v>
      </c>
      <c r="G174" s="190">
        <f>'ODD 17'!G10</f>
        <v>0</v>
      </c>
      <c r="H174" s="304">
        <f>'ODD 17'!H10</f>
        <v>0</v>
      </c>
      <c r="I174" s="191">
        <f>'ODD 17'!I10</f>
        <v>0</v>
      </c>
      <c r="J174" s="157">
        <f t="shared" si="586"/>
        <v>0</v>
      </c>
      <c r="K174" s="158">
        <f>E174*10+F174</f>
        <v>0</v>
      </c>
      <c r="L174" s="158" t="b">
        <f t="shared" si="587"/>
        <v>0</v>
      </c>
      <c r="M174" s="158" t="b">
        <f t="shared" si="588"/>
        <v>0</v>
      </c>
      <c r="N174" s="158" t="b">
        <f t="shared" si="589"/>
        <v>0</v>
      </c>
      <c r="O174" s="158" t="b">
        <f t="shared" si="590"/>
        <v>0</v>
      </c>
      <c r="P174" s="158" t="b">
        <f t="shared" si="591"/>
        <v>0</v>
      </c>
      <c r="Q174" s="158" t="b">
        <f t="shared" si="592"/>
        <v>0</v>
      </c>
      <c r="R174" s="158" t="b">
        <f t="shared" si="593"/>
        <v>0</v>
      </c>
      <c r="S174" s="159">
        <f>IF(COUNTA(E174:F174)&lt;2,"",(IF(L174=TRUE,$L$3,IF(M174=TRUE,$M$3,IF(N174=TRUE,$N$3,IF(O174=TRUE,$O$3,IF(P174=TRUE,$P$3,IF(Q174=TRUE,$Q$3,IF(R174=TRUE,$R$3,0)))))))))</f>
        <v>0</v>
      </c>
      <c r="T174" s="160">
        <f>IF(COUNTA(E174:F174)&lt;2,"",(IF(L174=TRUE,6,IF(M174=TRUE,5,IF(N174=TRUE,4,IF(O174=TRUE,3,IF(P174=TRUE,2,IF(Q174=TRUE,1,IF(R174=TRUE,0,0)))))))))</f>
        <v>0</v>
      </c>
      <c r="U174" s="161">
        <f>T174*10+H174</f>
        <v>0</v>
      </c>
      <c r="V174" s="158" t="b">
        <f t="shared" si="594"/>
        <v>0</v>
      </c>
      <c r="W174" s="158" t="b">
        <f t="shared" si="595"/>
        <v>0</v>
      </c>
      <c r="X174" s="158" t="b">
        <f t="shared" si="596"/>
        <v>0</v>
      </c>
      <c r="Y174" s="158" t="b">
        <f t="shared" si="597"/>
        <v>0</v>
      </c>
      <c r="Z174" s="158" t="b">
        <f t="shared" si="598"/>
        <v>1</v>
      </c>
      <c r="AA174" s="162" t="str">
        <f>IF(COUNTA(E174:F174:H174)&lt;3,"",(IF(V174=TRUE,$V$3,IF(W174=TRUE,$W$3,IF(X174=TRUE,$X$3,IF(Y174=TRUE,$Y$3,"Non"))))))</f>
        <v>Non</v>
      </c>
      <c r="AB174" s="158" t="b">
        <f t="shared" si="599"/>
        <v>0</v>
      </c>
      <c r="AC174" s="158" t="b">
        <f t="shared" si="600"/>
        <v>0</v>
      </c>
      <c r="AD174" s="158" t="b">
        <f t="shared" si="601"/>
        <v>0</v>
      </c>
      <c r="AE174" s="158" t="b">
        <f t="shared" si="602"/>
        <v>0</v>
      </c>
      <c r="AF174" s="158" t="b">
        <f t="shared" si="603"/>
        <v>0</v>
      </c>
      <c r="AG174" s="162" t="str">
        <f>IF(COUNTA(E174:F174:H174)&lt;3,"",(IF(AB174=TRUE,$AB$3,IF(AC174=TRUE,$AC$3,IF(AD174=TRUE,$AD$3,IF(AE174=TRUE,$AE$3,IF(AF174=TRUE,$AF$3,"Aucune")))))))</f>
        <v>Aucune</v>
      </c>
      <c r="AH174" s="158" t="b">
        <f t="shared" si="486"/>
        <v>0</v>
      </c>
      <c r="AI174" s="158" t="b">
        <f t="shared" si="487"/>
        <v>0</v>
      </c>
      <c r="AJ174" s="158" t="b">
        <f t="shared" si="488"/>
        <v>0</v>
      </c>
      <c r="AK174" s="158" t="b">
        <f t="shared" si="489"/>
        <v>0</v>
      </c>
      <c r="AL174" s="158" t="b">
        <f t="shared" si="490"/>
        <v>0</v>
      </c>
      <c r="AM174" s="158" t="b">
        <f t="shared" si="491"/>
        <v>0</v>
      </c>
      <c r="AN174" s="158" t="b">
        <f t="shared" si="492"/>
        <v>0</v>
      </c>
      <c r="AO174" s="158" t="b">
        <f t="shared" si="493"/>
        <v>0</v>
      </c>
      <c r="AP174" s="158" t="b">
        <f t="shared" si="494"/>
        <v>0</v>
      </c>
      <c r="AQ174" s="158" t="b">
        <f t="shared" si="495"/>
        <v>0</v>
      </c>
      <c r="AR174" s="158" t="b">
        <f t="shared" si="496"/>
        <v>0</v>
      </c>
      <c r="AS174" s="158" t="b">
        <f t="shared" si="497"/>
        <v>0</v>
      </c>
      <c r="AT174" s="158" t="b">
        <f t="shared" si="498"/>
        <v>0</v>
      </c>
      <c r="AU174" s="158" t="b">
        <f t="shared" si="499"/>
        <v>0</v>
      </c>
      <c r="AV174" s="158" t="b">
        <f t="shared" si="500"/>
        <v>0</v>
      </c>
      <c r="AW174" s="158" t="b">
        <f t="shared" si="501"/>
        <v>0</v>
      </c>
      <c r="AX174" s="162" t="str">
        <f>IF(COUNTA(E174:F174:H174)&lt;3,"",(IF(AH174=TRUE,AH$3,IF(AI174=TRUE,AI$3,IF(AJ174=TRUE,AJ$3,IF(AK174=TRUE,AK$3,IF(AL174=TRUE,AL$3,IF(AM174=TRUE,AM$3,IF(AN174=TRUE,AN$3,IF(AO174=TRUE,AO$3,IF(AP174=TRUE,AP$3,IF(AQ174=TRUE,AQ$3,IF(AR174=TRUE,AR$3,IF(AS174=TRUE,AS$3,IF(AT174=TRUE,AT$3,IF(AU174=TRUE,AU$3,IF(AV174=TRUE,AV$3,IF(AW174=TRUE,AW$3,"Aucune"))))))))))))))))))</f>
        <v>Aucune</v>
      </c>
      <c r="AY174" s="158" t="b">
        <f t="shared" si="604"/>
        <v>0</v>
      </c>
      <c r="AZ174" s="158" t="b">
        <f t="shared" si="605"/>
        <v>0</v>
      </c>
      <c r="BA174" s="158" t="b">
        <f t="shared" si="606"/>
        <v>0</v>
      </c>
      <c r="BB174" s="162" t="str">
        <f>IF(COUNTA(E174:F174:H174)&lt;3,"",(IF(AY174=TRUE,$AY$3,IF(AZ174=TRUE,$AZ$3,IF(BA174=TRUE,$BA$3,"Aucune action requise")))))</f>
        <v>Aucune action requise</v>
      </c>
      <c r="BC174" s="158" t="b">
        <f t="shared" si="607"/>
        <v>0</v>
      </c>
      <c r="BD174" s="158" t="b">
        <f t="shared" si="608"/>
        <v>0</v>
      </c>
      <c r="BE174" s="158" t="b">
        <f t="shared" si="609"/>
        <v>0</v>
      </c>
      <c r="BF174" s="158" t="b">
        <f t="shared" si="610"/>
        <v>0</v>
      </c>
      <c r="BG174" s="162" t="str">
        <f>IF(COUNTA(E174:F174:H174)&lt;3,"",(IF(BC174=TRUE,$BC$3,IF(BD174=TRUE,$BD$3,IF(BE174=TRUE,$BE$3,IF(BF174=TRUE,$BF$3,"Aucun"))))))</f>
        <v>Aucun</v>
      </c>
      <c r="BH174" s="322">
        <f>G174</f>
        <v>0</v>
      </c>
      <c r="BI174" s="322">
        <f>'ODD 17'!AX10</f>
        <v>0</v>
      </c>
      <c r="BJ174" s="313"/>
      <c r="BK174" s="313"/>
      <c r="BL174" s="330">
        <f>I174</f>
        <v>0</v>
      </c>
      <c r="BM174" s="330">
        <f>D174</f>
        <v>0</v>
      </c>
      <c r="BR174" s="58">
        <f>IF(K174=0,1,0)</f>
        <v>1</v>
      </c>
      <c r="BS174" s="58">
        <f t="shared" si="585"/>
        <v>0</v>
      </c>
      <c r="BT174" s="58">
        <f t="shared" si="585"/>
        <v>0</v>
      </c>
      <c r="BU174" s="58">
        <f t="shared" si="585"/>
        <v>0</v>
      </c>
      <c r="BV174" s="58">
        <f t="shared" si="585"/>
        <v>0</v>
      </c>
      <c r="BW174" s="58">
        <f t="shared" si="585"/>
        <v>0</v>
      </c>
      <c r="BX174" s="58">
        <f t="shared" si="585"/>
        <v>0</v>
      </c>
      <c r="BY174" s="58">
        <f t="shared" si="585"/>
        <v>0</v>
      </c>
    </row>
    <row r="175" spans="1:77" s="57" customFormat="1" ht="114" customHeight="1" x14ac:dyDescent="0.35">
      <c r="A175" s="56"/>
      <c r="B175" s="378" t="s">
        <v>222</v>
      </c>
      <c r="C175" s="384" t="s">
        <v>637</v>
      </c>
      <c r="D175" s="189">
        <f>'ODD 17'!D11</f>
        <v>0</v>
      </c>
      <c r="E175" s="268">
        <f>'ODD 17'!E11</f>
        <v>0</v>
      </c>
      <c r="F175" s="283">
        <f>'ODD 17'!F11</f>
        <v>0</v>
      </c>
      <c r="G175" s="190">
        <f>'ODD 17'!G11</f>
        <v>0</v>
      </c>
      <c r="H175" s="304">
        <f>'ODD 17'!H11</f>
        <v>0</v>
      </c>
      <c r="I175" s="191">
        <f>'ODD 17'!I11</f>
        <v>0</v>
      </c>
      <c r="J175" s="157">
        <f t="shared" si="586"/>
        <v>0</v>
      </c>
      <c r="K175" s="158">
        <f>E175*10+F175</f>
        <v>0</v>
      </c>
      <c r="L175" s="158" t="b">
        <f t="shared" si="587"/>
        <v>0</v>
      </c>
      <c r="M175" s="158" t="b">
        <f t="shared" si="588"/>
        <v>0</v>
      </c>
      <c r="N175" s="158" t="b">
        <f t="shared" si="589"/>
        <v>0</v>
      </c>
      <c r="O175" s="158" t="b">
        <f t="shared" si="590"/>
        <v>0</v>
      </c>
      <c r="P175" s="158" t="b">
        <f t="shared" si="591"/>
        <v>0</v>
      </c>
      <c r="Q175" s="158" t="b">
        <f t="shared" si="592"/>
        <v>0</v>
      </c>
      <c r="R175" s="158" t="b">
        <f t="shared" si="593"/>
        <v>0</v>
      </c>
      <c r="S175" s="159">
        <f>IF(COUNTA(E175:F175)&lt;2,"",(IF(L175=TRUE,$L$3,IF(M175=TRUE,$M$3,IF(N175=TRUE,$N$3,IF(O175=TRUE,$O$3,IF(P175=TRUE,$P$3,IF(Q175=TRUE,$Q$3,IF(R175=TRUE,$R$3,0)))))))))</f>
        <v>0</v>
      </c>
      <c r="T175" s="160">
        <f>IF(COUNTA(E175:F175)&lt;2,"",(IF(L175=TRUE,6,IF(M175=TRUE,5,IF(N175=TRUE,4,IF(O175=TRUE,3,IF(P175=TRUE,2,IF(Q175=TRUE,1,IF(R175=TRUE,0,0)))))))))</f>
        <v>0</v>
      </c>
      <c r="U175" s="161">
        <f>T175*10+H175</f>
        <v>0</v>
      </c>
      <c r="V175" s="158" t="b">
        <f t="shared" si="594"/>
        <v>0</v>
      </c>
      <c r="W175" s="158" t="b">
        <f t="shared" si="595"/>
        <v>0</v>
      </c>
      <c r="X175" s="158" t="b">
        <f t="shared" si="596"/>
        <v>0</v>
      </c>
      <c r="Y175" s="158" t="b">
        <f t="shared" si="597"/>
        <v>0</v>
      </c>
      <c r="Z175" s="158" t="b">
        <f t="shared" si="598"/>
        <v>1</v>
      </c>
      <c r="AA175" s="162" t="str">
        <f>IF(COUNTA(E175:F175:H175)&lt;3,"",(IF(V175=TRUE,$V$3,IF(W175=TRUE,$W$3,IF(X175=TRUE,$X$3,IF(Y175=TRUE,$Y$3,"Non"))))))</f>
        <v>Non</v>
      </c>
      <c r="AB175" s="158" t="b">
        <f t="shared" si="599"/>
        <v>0</v>
      </c>
      <c r="AC175" s="158" t="b">
        <f t="shared" si="600"/>
        <v>0</v>
      </c>
      <c r="AD175" s="158" t="b">
        <f t="shared" si="601"/>
        <v>0</v>
      </c>
      <c r="AE175" s="158" t="b">
        <f t="shared" si="602"/>
        <v>0</v>
      </c>
      <c r="AF175" s="158" t="b">
        <f t="shared" si="603"/>
        <v>0</v>
      </c>
      <c r="AG175" s="162" t="str">
        <f>IF(COUNTA(E175:F175:H175)&lt;3,"",(IF(AB175=TRUE,$AB$3,IF(AC175=TRUE,$AC$3,IF(AD175=TRUE,$AD$3,IF(AE175=TRUE,$AE$3,IF(AF175=TRUE,$AF$3,"Aucune")))))))</f>
        <v>Aucune</v>
      </c>
      <c r="AH175" s="158" t="b">
        <f t="shared" si="486"/>
        <v>0</v>
      </c>
      <c r="AI175" s="158" t="b">
        <f t="shared" si="487"/>
        <v>0</v>
      </c>
      <c r="AJ175" s="158" t="b">
        <f t="shared" si="488"/>
        <v>0</v>
      </c>
      <c r="AK175" s="158" t="b">
        <f t="shared" si="489"/>
        <v>0</v>
      </c>
      <c r="AL175" s="158" t="b">
        <f t="shared" si="490"/>
        <v>0</v>
      </c>
      <c r="AM175" s="158" t="b">
        <f t="shared" si="491"/>
        <v>0</v>
      </c>
      <c r="AN175" s="158" t="b">
        <f t="shared" si="492"/>
        <v>0</v>
      </c>
      <c r="AO175" s="158" t="b">
        <f t="shared" si="493"/>
        <v>0</v>
      </c>
      <c r="AP175" s="158" t="b">
        <f t="shared" si="494"/>
        <v>0</v>
      </c>
      <c r="AQ175" s="158" t="b">
        <f t="shared" si="495"/>
        <v>0</v>
      </c>
      <c r="AR175" s="158" t="b">
        <f t="shared" si="496"/>
        <v>0</v>
      </c>
      <c r="AS175" s="158" t="b">
        <f t="shared" si="497"/>
        <v>0</v>
      </c>
      <c r="AT175" s="158" t="b">
        <f t="shared" si="498"/>
        <v>0</v>
      </c>
      <c r="AU175" s="158" t="b">
        <f t="shared" si="499"/>
        <v>0</v>
      </c>
      <c r="AV175" s="158" t="b">
        <f t="shared" si="500"/>
        <v>0</v>
      </c>
      <c r="AW175" s="158" t="b">
        <f t="shared" si="501"/>
        <v>0</v>
      </c>
      <c r="AX175" s="162" t="str">
        <f>IF(COUNTA(E175:F175:H175)&lt;3,"",(IF(AH175=TRUE,AH$3,IF(AI175=TRUE,AI$3,IF(AJ175=TRUE,AJ$3,IF(AK175=TRUE,AK$3,IF(AL175=TRUE,AL$3,IF(AM175=TRUE,AM$3,IF(AN175=TRUE,AN$3,IF(AO175=TRUE,AO$3,IF(AP175=TRUE,AP$3,IF(AQ175=TRUE,AQ$3,IF(AR175=TRUE,AR$3,IF(AS175=TRUE,AS$3,IF(AT175=TRUE,AT$3,IF(AU175=TRUE,AU$3,IF(AV175=TRUE,AV$3,IF(AW175=TRUE,AW$3,"Aucune"))))))))))))))))))</f>
        <v>Aucune</v>
      </c>
      <c r="AY175" s="158" t="b">
        <f t="shared" si="604"/>
        <v>0</v>
      </c>
      <c r="AZ175" s="158" t="b">
        <f t="shared" si="605"/>
        <v>0</v>
      </c>
      <c r="BA175" s="158" t="b">
        <f t="shared" si="606"/>
        <v>0</v>
      </c>
      <c r="BB175" s="162" t="str">
        <f>IF(COUNTA(E175:F175:H175)&lt;3,"",(IF(AY175=TRUE,$AY$3,IF(AZ175=TRUE,$AZ$3,IF(BA175=TRUE,$BA$3,"Aucune action requise")))))</f>
        <v>Aucune action requise</v>
      </c>
      <c r="BC175" s="158" t="b">
        <f t="shared" si="607"/>
        <v>0</v>
      </c>
      <c r="BD175" s="158" t="b">
        <f t="shared" si="608"/>
        <v>0</v>
      </c>
      <c r="BE175" s="158" t="b">
        <f t="shared" si="609"/>
        <v>0</v>
      </c>
      <c r="BF175" s="158" t="b">
        <f t="shared" si="610"/>
        <v>0</v>
      </c>
      <c r="BG175" s="162" t="str">
        <f>IF(COUNTA(E175:F175:H175)&lt;3,"",(IF(BC175=TRUE,$BC$3,IF(BD175=TRUE,$BD$3,IF(BE175=TRUE,$BE$3,IF(BF175=TRUE,$BF$3,"Aucun"))))))</f>
        <v>Aucun</v>
      </c>
      <c r="BH175" s="322">
        <f>G175</f>
        <v>0</v>
      </c>
      <c r="BI175" s="322">
        <f>'ODD 17'!AX11</f>
        <v>0</v>
      </c>
      <c r="BJ175" s="313"/>
      <c r="BK175" s="313"/>
      <c r="BL175" s="330">
        <f>I175</f>
        <v>0</v>
      </c>
      <c r="BM175" s="330">
        <f>D175</f>
        <v>0</v>
      </c>
      <c r="BR175" s="58">
        <f>IF(K175=0,1,0)</f>
        <v>1</v>
      </c>
      <c r="BS175" s="58">
        <f t="shared" si="585"/>
        <v>0</v>
      </c>
      <c r="BT175" s="58">
        <f t="shared" si="585"/>
        <v>0</v>
      </c>
      <c r="BU175" s="58">
        <f t="shared" si="585"/>
        <v>0</v>
      </c>
      <c r="BV175" s="58">
        <f t="shared" si="585"/>
        <v>0</v>
      </c>
      <c r="BW175" s="58">
        <f t="shared" si="585"/>
        <v>0</v>
      </c>
      <c r="BX175" s="58">
        <f t="shared" si="585"/>
        <v>0</v>
      </c>
      <c r="BY175" s="58">
        <f t="shared" si="585"/>
        <v>0</v>
      </c>
    </row>
    <row r="176" spans="1:77" s="57" customFormat="1" ht="25" customHeight="1" x14ac:dyDescent="0.35">
      <c r="A176" s="56"/>
      <c r="B176" s="447" t="s">
        <v>223</v>
      </c>
      <c r="C176" s="447"/>
      <c r="D176" s="447"/>
      <c r="E176" s="447"/>
      <c r="F176" s="447"/>
      <c r="G176" s="447"/>
      <c r="H176" s="447"/>
      <c r="I176" s="447"/>
      <c r="J176" s="447"/>
      <c r="K176" s="447"/>
      <c r="L176" s="447"/>
      <c r="M176" s="447"/>
      <c r="N176" s="447"/>
      <c r="O176" s="447"/>
      <c r="P176" s="447"/>
      <c r="Q176" s="447"/>
      <c r="R176" s="447"/>
      <c r="S176" s="447"/>
      <c r="T176" s="447"/>
      <c r="U176" s="447"/>
      <c r="V176" s="447"/>
      <c r="W176" s="447"/>
      <c r="X176" s="447"/>
      <c r="Y176" s="447"/>
      <c r="Z176" s="447"/>
      <c r="AA176" s="447"/>
      <c r="AB176" s="447"/>
      <c r="AC176" s="447"/>
      <c r="AD176" s="447"/>
      <c r="AE176" s="447"/>
      <c r="AF176" s="447"/>
      <c r="AG176" s="447"/>
      <c r="AH176" s="447"/>
      <c r="AI176" s="447"/>
      <c r="AJ176" s="447"/>
      <c r="AK176" s="447"/>
      <c r="AL176" s="447"/>
      <c r="AM176" s="447"/>
      <c r="AN176" s="447"/>
      <c r="AO176" s="447"/>
      <c r="AP176" s="447"/>
      <c r="AQ176" s="447"/>
      <c r="AR176" s="447"/>
      <c r="AS176" s="447"/>
      <c r="AT176" s="447"/>
      <c r="AU176" s="447"/>
      <c r="AV176" s="447"/>
      <c r="AW176" s="447"/>
      <c r="AX176" s="447"/>
      <c r="AY176" s="447"/>
      <c r="AZ176" s="447"/>
      <c r="BA176" s="447"/>
      <c r="BB176" s="447"/>
      <c r="BC176" s="447"/>
      <c r="BD176" s="447"/>
      <c r="BE176" s="447"/>
      <c r="BF176" s="447"/>
      <c r="BG176" s="447"/>
      <c r="BH176" s="447"/>
      <c r="BI176" s="447"/>
      <c r="BJ176" s="447"/>
      <c r="BK176" s="447"/>
      <c r="BL176" s="447"/>
      <c r="BM176" s="447"/>
      <c r="BR176" s="58"/>
      <c r="BS176" s="58"/>
      <c r="BT176" s="58"/>
      <c r="BU176" s="58"/>
      <c r="BV176" s="58"/>
      <c r="BW176" s="58"/>
      <c r="BX176" s="58"/>
      <c r="BY176" s="58"/>
    </row>
    <row r="177" spans="1:77" s="57" customFormat="1" ht="114" customHeight="1" x14ac:dyDescent="0.35">
      <c r="A177" s="56"/>
      <c r="B177" s="378" t="s">
        <v>224</v>
      </c>
      <c r="C177" s="386" t="s">
        <v>638</v>
      </c>
      <c r="D177" s="189">
        <f>'ODD 17'!D13</f>
        <v>0</v>
      </c>
      <c r="E177" s="268">
        <f>'ODD 17'!E13</f>
        <v>0</v>
      </c>
      <c r="F177" s="283">
        <f>'ODD 17'!F13</f>
        <v>0</v>
      </c>
      <c r="G177" s="190">
        <f>'ODD 17'!G13</f>
        <v>0</v>
      </c>
      <c r="H177" s="304">
        <f>'ODD 17'!H13</f>
        <v>0</v>
      </c>
      <c r="I177" s="191">
        <f>'ODD 17'!I13</f>
        <v>0</v>
      </c>
      <c r="J177" s="157">
        <f t="shared" si="586"/>
        <v>0</v>
      </c>
      <c r="K177" s="158">
        <f>E177*10+F177</f>
        <v>0</v>
      </c>
      <c r="L177" s="158" t="b">
        <f t="shared" si="587"/>
        <v>0</v>
      </c>
      <c r="M177" s="158" t="b">
        <f t="shared" si="588"/>
        <v>0</v>
      </c>
      <c r="N177" s="158" t="b">
        <f t="shared" si="589"/>
        <v>0</v>
      </c>
      <c r="O177" s="158" t="b">
        <f t="shared" si="590"/>
        <v>0</v>
      </c>
      <c r="P177" s="158" t="b">
        <f t="shared" si="591"/>
        <v>0</v>
      </c>
      <c r="Q177" s="158" t="b">
        <f t="shared" si="592"/>
        <v>0</v>
      </c>
      <c r="R177" s="158" t="b">
        <f t="shared" si="593"/>
        <v>0</v>
      </c>
      <c r="S177" s="159">
        <f>IF(COUNTA(E177:F177)&lt;2,"",(IF(L177=TRUE,$L$3,IF(M177=TRUE,$M$3,IF(N177=TRUE,$N$3,IF(O177=TRUE,$O$3,IF(P177=TRUE,$P$3,IF(Q177=TRUE,$Q$3,IF(R177=TRUE,$R$3,0)))))))))</f>
        <v>0</v>
      </c>
      <c r="T177" s="160">
        <f>IF(COUNTA(E177:F177)&lt;2,"",(IF(L177=TRUE,6,IF(M177=TRUE,5,IF(N177=TRUE,4,IF(O177=TRUE,3,IF(P177=TRUE,2,IF(Q177=TRUE,1,IF(R177=TRUE,0,0)))))))))</f>
        <v>0</v>
      </c>
      <c r="U177" s="161">
        <f>T177*10+H177</f>
        <v>0</v>
      </c>
      <c r="V177" s="158" t="b">
        <f t="shared" si="594"/>
        <v>0</v>
      </c>
      <c r="W177" s="158" t="b">
        <f t="shared" si="595"/>
        <v>0</v>
      </c>
      <c r="X177" s="158" t="b">
        <f t="shared" si="596"/>
        <v>0</v>
      </c>
      <c r="Y177" s="158" t="b">
        <f t="shared" si="597"/>
        <v>0</v>
      </c>
      <c r="Z177" s="158" t="b">
        <f t="shared" si="598"/>
        <v>1</v>
      </c>
      <c r="AA177" s="162" t="str">
        <f>IF(COUNTA(E177:F177:H177)&lt;3,"",(IF(V177=TRUE,$V$3,IF(W177=TRUE,$W$3,IF(X177=TRUE,$X$3,IF(Y177=TRUE,$Y$3,"Non"))))))</f>
        <v>Non</v>
      </c>
      <c r="AB177" s="158" t="b">
        <f t="shared" si="599"/>
        <v>0</v>
      </c>
      <c r="AC177" s="158" t="b">
        <f t="shared" si="600"/>
        <v>0</v>
      </c>
      <c r="AD177" s="158" t="b">
        <f t="shared" si="601"/>
        <v>0</v>
      </c>
      <c r="AE177" s="158" t="b">
        <f t="shared" si="602"/>
        <v>0</v>
      </c>
      <c r="AF177" s="158" t="b">
        <f t="shared" si="603"/>
        <v>0</v>
      </c>
      <c r="AG177" s="162" t="str">
        <f>IF(COUNTA(E177:F177:H177)&lt;3,"",(IF(AB177=TRUE,$AB$3,IF(AC177=TRUE,$AC$3,IF(AD177=TRUE,$AD$3,IF(AE177=TRUE,$AE$3,IF(AF177=TRUE,$AF$3,"Aucune")))))))</f>
        <v>Aucune</v>
      </c>
      <c r="AH177" s="158" t="b">
        <f t="shared" si="486"/>
        <v>0</v>
      </c>
      <c r="AI177" s="158" t="b">
        <f t="shared" si="487"/>
        <v>0</v>
      </c>
      <c r="AJ177" s="158" t="b">
        <f t="shared" si="488"/>
        <v>0</v>
      </c>
      <c r="AK177" s="158" t="b">
        <f t="shared" si="489"/>
        <v>0</v>
      </c>
      <c r="AL177" s="158" t="b">
        <f t="shared" si="490"/>
        <v>0</v>
      </c>
      <c r="AM177" s="158" t="b">
        <f t="shared" si="491"/>
        <v>0</v>
      </c>
      <c r="AN177" s="158" t="b">
        <f t="shared" si="492"/>
        <v>0</v>
      </c>
      <c r="AO177" s="158" t="b">
        <f t="shared" si="493"/>
        <v>0</v>
      </c>
      <c r="AP177" s="158" t="b">
        <f t="shared" si="494"/>
        <v>0</v>
      </c>
      <c r="AQ177" s="158" t="b">
        <f t="shared" si="495"/>
        <v>0</v>
      </c>
      <c r="AR177" s="158" t="b">
        <f t="shared" si="496"/>
        <v>0</v>
      </c>
      <c r="AS177" s="158" t="b">
        <f t="shared" si="497"/>
        <v>0</v>
      </c>
      <c r="AT177" s="158" t="b">
        <f t="shared" si="498"/>
        <v>0</v>
      </c>
      <c r="AU177" s="158" t="b">
        <f t="shared" si="499"/>
        <v>0</v>
      </c>
      <c r="AV177" s="158" t="b">
        <f t="shared" si="500"/>
        <v>0</v>
      </c>
      <c r="AW177" s="158" t="b">
        <f t="shared" si="501"/>
        <v>0</v>
      </c>
      <c r="AX177" s="162" t="str">
        <f>IF(COUNTA(E177:F177:H177)&lt;3,"",(IF(AH177=TRUE,AH$3,IF(AI177=TRUE,AI$3,IF(AJ177=TRUE,AJ$3,IF(AK177=TRUE,AK$3,IF(AL177=TRUE,AL$3,IF(AM177=TRUE,AM$3,IF(AN177=TRUE,AN$3,IF(AO177=TRUE,AO$3,IF(AP177=TRUE,AP$3,IF(AQ177=TRUE,AQ$3,IF(AR177=TRUE,AR$3,IF(AS177=TRUE,AS$3,IF(AT177=TRUE,AT$3,IF(AU177=TRUE,AU$3,IF(AV177=TRUE,AV$3,IF(AW177=TRUE,AW$3,"Aucune"))))))))))))))))))</f>
        <v>Aucune</v>
      </c>
      <c r="AY177" s="158" t="b">
        <f t="shared" si="604"/>
        <v>0</v>
      </c>
      <c r="AZ177" s="158" t="b">
        <f t="shared" si="605"/>
        <v>0</v>
      </c>
      <c r="BA177" s="158" t="b">
        <f t="shared" si="606"/>
        <v>0</v>
      </c>
      <c r="BB177" s="162" t="str">
        <f>IF(COUNTA(E177:F177:H177)&lt;3,"",(IF(AY177=TRUE,$AY$3,IF(AZ177=TRUE,$AZ$3,IF(BA177=TRUE,$BA$3,"Aucune action requise")))))</f>
        <v>Aucune action requise</v>
      </c>
      <c r="BC177" s="158" t="b">
        <f t="shared" si="607"/>
        <v>0</v>
      </c>
      <c r="BD177" s="158" t="b">
        <f t="shared" si="608"/>
        <v>0</v>
      </c>
      <c r="BE177" s="158" t="b">
        <f t="shared" si="609"/>
        <v>0</v>
      </c>
      <c r="BF177" s="158" t="b">
        <f t="shared" si="610"/>
        <v>0</v>
      </c>
      <c r="BG177" s="162" t="str">
        <f>IF(COUNTA(E177:F177:H177)&lt;3,"",(IF(BC177=TRUE,$BC$3,IF(BD177=TRUE,$BD$3,IF(BE177=TRUE,$BE$3,IF(BF177=TRUE,$BF$3,"Aucun"))))))</f>
        <v>Aucun</v>
      </c>
      <c r="BH177" s="322">
        <f>G177</f>
        <v>0</v>
      </c>
      <c r="BI177" s="322">
        <f>'ODD 17'!AX13</f>
        <v>0</v>
      </c>
      <c r="BJ177" s="313"/>
      <c r="BK177" s="313"/>
      <c r="BL177" s="330">
        <f>I177</f>
        <v>0</v>
      </c>
      <c r="BM177" s="330">
        <f>D177</f>
        <v>0</v>
      </c>
      <c r="BR177" s="58">
        <f>IF(K177=0,1,0)</f>
        <v>1</v>
      </c>
      <c r="BS177" s="58">
        <f t="shared" ref="BS177:BY179" si="611">IF(L177=TRUE,1,0)</f>
        <v>0</v>
      </c>
      <c r="BT177" s="58">
        <f t="shared" si="611"/>
        <v>0</v>
      </c>
      <c r="BU177" s="58">
        <f t="shared" si="611"/>
        <v>0</v>
      </c>
      <c r="BV177" s="58">
        <f t="shared" si="611"/>
        <v>0</v>
      </c>
      <c r="BW177" s="58">
        <f t="shared" si="611"/>
        <v>0</v>
      </c>
      <c r="BX177" s="58">
        <f t="shared" si="611"/>
        <v>0</v>
      </c>
      <c r="BY177" s="58">
        <f t="shared" si="611"/>
        <v>0</v>
      </c>
    </row>
    <row r="178" spans="1:77" s="57" customFormat="1" ht="114" customHeight="1" x14ac:dyDescent="0.35">
      <c r="A178" s="56"/>
      <c r="B178" s="378" t="s">
        <v>225</v>
      </c>
      <c r="C178" s="386" t="s">
        <v>639</v>
      </c>
      <c r="D178" s="189">
        <f>'ODD 17'!D14</f>
        <v>0</v>
      </c>
      <c r="E178" s="268">
        <f>'ODD 17'!E14</f>
        <v>0</v>
      </c>
      <c r="F178" s="283">
        <f>'ODD 17'!F14</f>
        <v>0</v>
      </c>
      <c r="G178" s="190">
        <f>'ODD 17'!G14</f>
        <v>0</v>
      </c>
      <c r="H178" s="304">
        <f>'ODD 17'!H14</f>
        <v>0</v>
      </c>
      <c r="I178" s="191">
        <f>'ODD 17'!I14</f>
        <v>0</v>
      </c>
      <c r="J178" s="157">
        <f t="shared" si="586"/>
        <v>0</v>
      </c>
      <c r="K178" s="158">
        <f>E178*10+F178</f>
        <v>0</v>
      </c>
      <c r="L178" s="158" t="b">
        <f t="shared" si="587"/>
        <v>0</v>
      </c>
      <c r="M178" s="158" t="b">
        <f t="shared" si="588"/>
        <v>0</v>
      </c>
      <c r="N178" s="158" t="b">
        <f t="shared" si="589"/>
        <v>0</v>
      </c>
      <c r="O178" s="158" t="b">
        <f t="shared" si="590"/>
        <v>0</v>
      </c>
      <c r="P178" s="158" t="b">
        <f t="shared" si="591"/>
        <v>0</v>
      </c>
      <c r="Q178" s="158" t="b">
        <f t="shared" si="592"/>
        <v>0</v>
      </c>
      <c r="R178" s="158" t="b">
        <f t="shared" si="593"/>
        <v>0</v>
      </c>
      <c r="S178" s="159">
        <f>IF(COUNTA(E178:F178)&lt;2,"",(IF(L178=TRUE,$L$3,IF(M178=TRUE,$M$3,IF(N178=TRUE,$N$3,IF(O178=TRUE,$O$3,IF(P178=TRUE,$P$3,IF(Q178=TRUE,$Q$3,IF(R178=TRUE,$R$3,0)))))))))</f>
        <v>0</v>
      </c>
      <c r="T178" s="160">
        <f>IF(COUNTA(E178:F178)&lt;2,"",(IF(L178=TRUE,6,IF(M178=TRUE,5,IF(N178=TRUE,4,IF(O178=TRUE,3,IF(P178=TRUE,2,IF(Q178=TRUE,1,IF(R178=TRUE,0,0)))))))))</f>
        <v>0</v>
      </c>
      <c r="U178" s="161">
        <f>T178*10+H178</f>
        <v>0</v>
      </c>
      <c r="V178" s="158" t="b">
        <f t="shared" si="594"/>
        <v>0</v>
      </c>
      <c r="W178" s="158" t="b">
        <f t="shared" si="595"/>
        <v>0</v>
      </c>
      <c r="X178" s="158" t="b">
        <f t="shared" si="596"/>
        <v>0</v>
      </c>
      <c r="Y178" s="158" t="b">
        <f t="shared" si="597"/>
        <v>0</v>
      </c>
      <c r="Z178" s="158" t="b">
        <f t="shared" si="598"/>
        <v>1</v>
      </c>
      <c r="AA178" s="162" t="str">
        <f>IF(COUNTA(E178:F178:H178)&lt;3,"",(IF(V178=TRUE,$V$3,IF(W178=TRUE,$W$3,IF(X178=TRUE,$X$3,IF(Y178=TRUE,$Y$3,"Non"))))))</f>
        <v>Non</v>
      </c>
      <c r="AB178" s="158" t="b">
        <f t="shared" si="599"/>
        <v>0</v>
      </c>
      <c r="AC178" s="158" t="b">
        <f t="shared" si="600"/>
        <v>0</v>
      </c>
      <c r="AD178" s="158" t="b">
        <f t="shared" si="601"/>
        <v>0</v>
      </c>
      <c r="AE178" s="158" t="b">
        <f t="shared" si="602"/>
        <v>0</v>
      </c>
      <c r="AF178" s="158" t="b">
        <f t="shared" si="603"/>
        <v>0</v>
      </c>
      <c r="AG178" s="162" t="str">
        <f>IF(COUNTA(E178:F178:H178)&lt;3,"",(IF(AB178=TRUE,$AB$3,IF(AC178=TRUE,$AC$3,IF(AD178=TRUE,$AD$3,IF(AE178=TRUE,$AE$3,IF(AF178=TRUE,$AF$3,"Aucune")))))))</f>
        <v>Aucune</v>
      </c>
      <c r="AH178" s="158" t="b">
        <f t="shared" si="486"/>
        <v>0</v>
      </c>
      <c r="AI178" s="158" t="b">
        <f t="shared" si="487"/>
        <v>0</v>
      </c>
      <c r="AJ178" s="158" t="b">
        <f t="shared" si="488"/>
        <v>0</v>
      </c>
      <c r="AK178" s="158" t="b">
        <f t="shared" si="489"/>
        <v>0</v>
      </c>
      <c r="AL178" s="158" t="b">
        <f t="shared" si="490"/>
        <v>0</v>
      </c>
      <c r="AM178" s="158" t="b">
        <f t="shared" si="491"/>
        <v>0</v>
      </c>
      <c r="AN178" s="158" t="b">
        <f t="shared" si="492"/>
        <v>0</v>
      </c>
      <c r="AO178" s="158" t="b">
        <f t="shared" si="493"/>
        <v>0</v>
      </c>
      <c r="AP178" s="158" t="b">
        <f t="shared" si="494"/>
        <v>0</v>
      </c>
      <c r="AQ178" s="158" t="b">
        <f t="shared" si="495"/>
        <v>0</v>
      </c>
      <c r="AR178" s="158" t="b">
        <f t="shared" si="496"/>
        <v>0</v>
      </c>
      <c r="AS178" s="158" t="b">
        <f t="shared" si="497"/>
        <v>0</v>
      </c>
      <c r="AT178" s="158" t="b">
        <f t="shared" si="498"/>
        <v>0</v>
      </c>
      <c r="AU178" s="158" t="b">
        <f t="shared" si="499"/>
        <v>0</v>
      </c>
      <c r="AV178" s="158" t="b">
        <f t="shared" si="500"/>
        <v>0</v>
      </c>
      <c r="AW178" s="158" t="b">
        <f t="shared" si="501"/>
        <v>0</v>
      </c>
      <c r="AX178" s="162" t="str">
        <f>IF(COUNTA(E178:F178:H178)&lt;3,"",(IF(AH178=TRUE,AH$3,IF(AI178=TRUE,AI$3,IF(AJ178=TRUE,AJ$3,IF(AK178=TRUE,AK$3,IF(AL178=TRUE,AL$3,IF(AM178=TRUE,AM$3,IF(AN178=TRUE,AN$3,IF(AO178=TRUE,AO$3,IF(AP178=TRUE,AP$3,IF(AQ178=TRUE,AQ$3,IF(AR178=TRUE,AR$3,IF(AS178=TRUE,AS$3,IF(AT178=TRUE,AT$3,IF(AU178=TRUE,AU$3,IF(AV178=TRUE,AV$3,IF(AW178=TRUE,AW$3,"Aucune"))))))))))))))))))</f>
        <v>Aucune</v>
      </c>
      <c r="AY178" s="158" t="b">
        <f t="shared" si="604"/>
        <v>0</v>
      </c>
      <c r="AZ178" s="158" t="b">
        <f t="shared" si="605"/>
        <v>0</v>
      </c>
      <c r="BA178" s="158" t="b">
        <f t="shared" si="606"/>
        <v>0</v>
      </c>
      <c r="BB178" s="162" t="str">
        <f>IF(COUNTA(E178:F178:H178)&lt;3,"",(IF(AY178=TRUE,$AY$3,IF(AZ178=TRUE,$AZ$3,IF(BA178=TRUE,$BA$3,"Aucune action requise")))))</f>
        <v>Aucune action requise</v>
      </c>
      <c r="BC178" s="158" t="b">
        <f t="shared" si="607"/>
        <v>0</v>
      </c>
      <c r="BD178" s="158" t="b">
        <f t="shared" si="608"/>
        <v>0</v>
      </c>
      <c r="BE178" s="158" t="b">
        <f t="shared" si="609"/>
        <v>0</v>
      </c>
      <c r="BF178" s="158" t="b">
        <f t="shared" si="610"/>
        <v>0</v>
      </c>
      <c r="BG178" s="162" t="str">
        <f>IF(COUNTA(E178:F178:H178)&lt;3,"",(IF(BC178=TRUE,$BC$3,IF(BD178=TRUE,$BD$3,IF(BE178=TRUE,$BE$3,IF(BF178=TRUE,$BF$3,"Aucun"))))))</f>
        <v>Aucun</v>
      </c>
      <c r="BH178" s="322">
        <f>G178</f>
        <v>0</v>
      </c>
      <c r="BI178" s="322">
        <f>'ODD 17'!AX14</f>
        <v>0</v>
      </c>
      <c r="BJ178" s="313"/>
      <c r="BK178" s="313"/>
      <c r="BL178" s="330">
        <f>I178</f>
        <v>0</v>
      </c>
      <c r="BM178" s="330">
        <f>D178</f>
        <v>0</v>
      </c>
      <c r="BR178" s="58">
        <f>IF(K178=0,1,0)</f>
        <v>1</v>
      </c>
      <c r="BS178" s="58">
        <f t="shared" si="611"/>
        <v>0</v>
      </c>
      <c r="BT178" s="58">
        <f t="shared" si="611"/>
        <v>0</v>
      </c>
      <c r="BU178" s="58">
        <f t="shared" si="611"/>
        <v>0</v>
      </c>
      <c r="BV178" s="58">
        <f t="shared" si="611"/>
        <v>0</v>
      </c>
      <c r="BW178" s="58">
        <f t="shared" si="611"/>
        <v>0</v>
      </c>
      <c r="BX178" s="58">
        <f t="shared" si="611"/>
        <v>0</v>
      </c>
      <c r="BY178" s="58">
        <f t="shared" si="611"/>
        <v>0</v>
      </c>
    </row>
    <row r="179" spans="1:77" ht="114" customHeight="1" x14ac:dyDescent="0.35">
      <c r="B179" s="378" t="s">
        <v>226</v>
      </c>
      <c r="C179" s="386" t="s">
        <v>465</v>
      </c>
      <c r="D179" s="189">
        <f>'ODD 17'!D15</f>
        <v>0</v>
      </c>
      <c r="E179" s="268">
        <f>'ODD 17'!E15</f>
        <v>0</v>
      </c>
      <c r="F179" s="283">
        <f>'ODD 17'!F15</f>
        <v>0</v>
      </c>
      <c r="G179" s="190">
        <f>'ODD 17'!G15</f>
        <v>0</v>
      </c>
      <c r="H179" s="304">
        <f>'ODD 17'!H15</f>
        <v>0</v>
      </c>
      <c r="I179" s="191">
        <f>'ODD 17'!I15</f>
        <v>0</v>
      </c>
      <c r="J179" s="157">
        <f t="shared" si="586"/>
        <v>0</v>
      </c>
      <c r="K179" s="158">
        <f>E179*10+F179</f>
        <v>0</v>
      </c>
      <c r="L179" s="158" t="b">
        <f t="shared" si="587"/>
        <v>0</v>
      </c>
      <c r="M179" s="158" t="b">
        <f t="shared" si="588"/>
        <v>0</v>
      </c>
      <c r="N179" s="158" t="b">
        <f t="shared" si="589"/>
        <v>0</v>
      </c>
      <c r="O179" s="158" t="b">
        <f t="shared" si="590"/>
        <v>0</v>
      </c>
      <c r="P179" s="158" t="b">
        <f t="shared" si="591"/>
        <v>0</v>
      </c>
      <c r="Q179" s="158" t="b">
        <f t="shared" si="592"/>
        <v>0</v>
      </c>
      <c r="R179" s="158" t="b">
        <f t="shared" si="593"/>
        <v>0</v>
      </c>
      <c r="S179" s="159">
        <f>IF(COUNTA(E179:F179)&lt;2,"",(IF(L179=TRUE,$L$3,IF(M179=TRUE,$M$3,IF(N179=TRUE,$N$3,IF(O179=TRUE,$O$3,IF(P179=TRUE,$P$3,IF(Q179=TRUE,$Q$3,IF(R179=TRUE,$R$3,0)))))))))</f>
        <v>0</v>
      </c>
      <c r="T179" s="160">
        <f>IF(COUNTA(E179:F179)&lt;2,"",(IF(L179=TRUE,6,IF(M179=TRUE,5,IF(N179=TRUE,4,IF(O179=TRUE,3,IF(P179=TRUE,2,IF(Q179=TRUE,1,IF(R179=TRUE,0,0)))))))))</f>
        <v>0</v>
      </c>
      <c r="U179" s="161">
        <f>T179*10+H179</f>
        <v>0</v>
      </c>
      <c r="V179" s="158" t="b">
        <f t="shared" si="594"/>
        <v>0</v>
      </c>
      <c r="W179" s="158" t="b">
        <f t="shared" si="595"/>
        <v>0</v>
      </c>
      <c r="X179" s="158" t="b">
        <f t="shared" si="596"/>
        <v>0</v>
      </c>
      <c r="Y179" s="158" t="b">
        <f t="shared" si="597"/>
        <v>0</v>
      </c>
      <c r="Z179" s="158" t="b">
        <f t="shared" si="598"/>
        <v>1</v>
      </c>
      <c r="AA179" s="162" t="str">
        <f>IF(COUNTA(E179:F179:H179)&lt;3,"",(IF(V179=TRUE,$V$3,IF(W179=TRUE,$W$3,IF(X179=TRUE,$X$3,IF(Y179=TRUE,$Y$3,"Non"))))))</f>
        <v>Non</v>
      </c>
      <c r="AB179" s="158" t="b">
        <f t="shared" si="599"/>
        <v>0</v>
      </c>
      <c r="AC179" s="158" t="b">
        <f t="shared" si="600"/>
        <v>0</v>
      </c>
      <c r="AD179" s="158" t="b">
        <f t="shared" si="601"/>
        <v>0</v>
      </c>
      <c r="AE179" s="158" t="b">
        <f t="shared" si="602"/>
        <v>0</v>
      </c>
      <c r="AF179" s="158" t="b">
        <f t="shared" si="603"/>
        <v>0</v>
      </c>
      <c r="AG179" s="162" t="str">
        <f>IF(COUNTA(E179:F179:H179)&lt;3,"",(IF(AB179=TRUE,$AB$3,IF(AC179=TRUE,$AC$3,IF(AD179=TRUE,$AD$3,IF(AE179=TRUE,$AE$3,IF(AF179=TRUE,$AF$3,"Aucune")))))))</f>
        <v>Aucune</v>
      </c>
      <c r="AH179" s="158" t="b">
        <f t="shared" si="486"/>
        <v>0</v>
      </c>
      <c r="AI179" s="158" t="b">
        <f t="shared" si="487"/>
        <v>0</v>
      </c>
      <c r="AJ179" s="158" t="b">
        <f t="shared" si="488"/>
        <v>0</v>
      </c>
      <c r="AK179" s="158" t="b">
        <f t="shared" si="489"/>
        <v>0</v>
      </c>
      <c r="AL179" s="158" t="b">
        <f t="shared" si="490"/>
        <v>0</v>
      </c>
      <c r="AM179" s="158" t="b">
        <f t="shared" si="491"/>
        <v>0</v>
      </c>
      <c r="AN179" s="158" t="b">
        <f t="shared" si="492"/>
        <v>0</v>
      </c>
      <c r="AO179" s="158" t="b">
        <f t="shared" si="493"/>
        <v>0</v>
      </c>
      <c r="AP179" s="158" t="b">
        <f t="shared" si="494"/>
        <v>0</v>
      </c>
      <c r="AQ179" s="158" t="b">
        <f t="shared" si="495"/>
        <v>0</v>
      </c>
      <c r="AR179" s="158" t="b">
        <f t="shared" si="496"/>
        <v>0</v>
      </c>
      <c r="AS179" s="158" t="b">
        <f t="shared" si="497"/>
        <v>0</v>
      </c>
      <c r="AT179" s="158" t="b">
        <f t="shared" si="498"/>
        <v>0</v>
      </c>
      <c r="AU179" s="158" t="b">
        <f t="shared" si="499"/>
        <v>0</v>
      </c>
      <c r="AV179" s="158" t="b">
        <f t="shared" si="500"/>
        <v>0</v>
      </c>
      <c r="AW179" s="158" t="b">
        <f t="shared" si="501"/>
        <v>0</v>
      </c>
      <c r="AX179" s="162" t="str">
        <f>IF(COUNTA(E179:F179:H179)&lt;3,"",(IF(AH179=TRUE,AH$3,IF(AI179=TRUE,AI$3,IF(AJ179=TRUE,AJ$3,IF(AK179=TRUE,AK$3,IF(AL179=TRUE,AL$3,IF(AM179=TRUE,AM$3,IF(AN179=TRUE,AN$3,IF(AO179=TRUE,AO$3,IF(AP179=TRUE,AP$3,IF(AQ179=TRUE,AQ$3,IF(AR179=TRUE,AR$3,IF(AS179=TRUE,AS$3,IF(AT179=TRUE,AT$3,IF(AU179=TRUE,AU$3,IF(AV179=TRUE,AV$3,IF(AW179=TRUE,AW$3,"Aucune"))))))))))))))))))</f>
        <v>Aucune</v>
      </c>
      <c r="AY179" s="158" t="b">
        <f t="shared" si="604"/>
        <v>0</v>
      </c>
      <c r="AZ179" s="158" t="b">
        <f t="shared" si="605"/>
        <v>0</v>
      </c>
      <c r="BA179" s="158" t="b">
        <f t="shared" si="606"/>
        <v>0</v>
      </c>
      <c r="BB179" s="162" t="str">
        <f>IF(COUNTA(E179:F179:H179)&lt;3,"",(IF(AY179=TRUE,$AY$3,IF(AZ179=TRUE,$AZ$3,IF(BA179=TRUE,$BA$3,"Aucune action requise")))))</f>
        <v>Aucune action requise</v>
      </c>
      <c r="BC179" s="158" t="b">
        <f t="shared" si="607"/>
        <v>0</v>
      </c>
      <c r="BD179" s="158" t="b">
        <f t="shared" si="608"/>
        <v>0</v>
      </c>
      <c r="BE179" s="158" t="b">
        <f t="shared" si="609"/>
        <v>0</v>
      </c>
      <c r="BF179" s="158" t="b">
        <f t="shared" si="610"/>
        <v>0</v>
      </c>
      <c r="BG179" s="162" t="str">
        <f>IF(COUNTA(E179:F179:H179)&lt;3,"",(IF(BC179=TRUE,$BC$3,IF(BD179=TRUE,$BD$3,IF(BE179=TRUE,$BE$3,IF(BF179=TRUE,$BF$3,"Aucun"))))))</f>
        <v>Aucun</v>
      </c>
      <c r="BH179" s="322">
        <f>G179</f>
        <v>0</v>
      </c>
      <c r="BI179" s="322">
        <f>'ODD 17'!AX15</f>
        <v>0</v>
      </c>
      <c r="BJ179" s="313"/>
      <c r="BK179" s="313"/>
      <c r="BL179" s="330">
        <f>I179</f>
        <v>0</v>
      </c>
      <c r="BM179" s="330">
        <f>D179</f>
        <v>0</v>
      </c>
      <c r="BR179" s="58">
        <f>IF(K179=0,1,0)</f>
        <v>1</v>
      </c>
      <c r="BS179" s="58">
        <f t="shared" si="611"/>
        <v>0</v>
      </c>
      <c r="BT179" s="58">
        <f t="shared" si="611"/>
        <v>0</v>
      </c>
      <c r="BU179" s="58">
        <f t="shared" si="611"/>
        <v>0</v>
      </c>
      <c r="BV179" s="58">
        <f t="shared" si="611"/>
        <v>0</v>
      </c>
      <c r="BW179" s="58">
        <f t="shared" si="611"/>
        <v>0</v>
      </c>
      <c r="BX179" s="58">
        <f t="shared" si="611"/>
        <v>0</v>
      </c>
      <c r="BY179" s="58">
        <f t="shared" si="611"/>
        <v>0</v>
      </c>
    </row>
    <row r="180" spans="1:77" s="57" customFormat="1" ht="25" customHeight="1" x14ac:dyDescent="0.35">
      <c r="A180" s="56"/>
      <c r="B180" s="447" t="s">
        <v>227</v>
      </c>
      <c r="C180" s="447"/>
      <c r="D180" s="447"/>
      <c r="E180" s="447"/>
      <c r="F180" s="447"/>
      <c r="G180" s="447"/>
      <c r="H180" s="447"/>
      <c r="I180" s="447"/>
      <c r="J180" s="447"/>
      <c r="K180" s="447"/>
      <c r="L180" s="447"/>
      <c r="M180" s="447"/>
      <c r="N180" s="447"/>
      <c r="O180" s="447"/>
      <c r="P180" s="447"/>
      <c r="Q180" s="447"/>
      <c r="R180" s="447"/>
      <c r="S180" s="447"/>
      <c r="T180" s="447"/>
      <c r="U180" s="447"/>
      <c r="V180" s="447"/>
      <c r="W180" s="447"/>
      <c r="X180" s="447"/>
      <c r="Y180" s="447"/>
      <c r="Z180" s="447"/>
      <c r="AA180" s="447"/>
      <c r="AB180" s="447"/>
      <c r="AC180" s="447"/>
      <c r="AD180" s="447"/>
      <c r="AE180" s="447"/>
      <c r="AF180" s="447"/>
      <c r="AG180" s="447"/>
      <c r="AH180" s="447"/>
      <c r="AI180" s="447"/>
      <c r="AJ180" s="447"/>
      <c r="AK180" s="447"/>
      <c r="AL180" s="447"/>
      <c r="AM180" s="447"/>
      <c r="AN180" s="447"/>
      <c r="AO180" s="447"/>
      <c r="AP180" s="447"/>
      <c r="AQ180" s="447"/>
      <c r="AR180" s="447"/>
      <c r="AS180" s="447"/>
      <c r="AT180" s="447"/>
      <c r="AU180" s="447"/>
      <c r="AV180" s="447"/>
      <c r="AW180" s="447"/>
      <c r="AX180" s="447"/>
      <c r="AY180" s="447"/>
      <c r="AZ180" s="447"/>
      <c r="BA180" s="447"/>
      <c r="BB180" s="447"/>
      <c r="BC180" s="447"/>
      <c r="BD180" s="447"/>
      <c r="BE180" s="447"/>
      <c r="BF180" s="447"/>
      <c r="BG180" s="447"/>
      <c r="BH180" s="447"/>
      <c r="BI180" s="447"/>
      <c r="BJ180" s="447"/>
      <c r="BK180" s="447"/>
      <c r="BL180" s="447"/>
      <c r="BM180" s="447"/>
      <c r="BR180" s="58"/>
      <c r="BS180" s="58"/>
      <c r="BT180" s="58"/>
      <c r="BU180" s="58"/>
      <c r="BV180" s="58"/>
      <c r="BW180" s="58"/>
      <c r="BX180" s="58"/>
      <c r="BY180" s="58"/>
    </row>
    <row r="181" spans="1:77" ht="114" customHeight="1" x14ac:dyDescent="0.35">
      <c r="B181" s="378" t="s">
        <v>228</v>
      </c>
      <c r="C181" s="386" t="s">
        <v>466</v>
      </c>
      <c r="D181" s="189">
        <f>'ODD 17'!D17</f>
        <v>0</v>
      </c>
      <c r="E181" s="268">
        <f>'ODD 17'!E17</f>
        <v>0</v>
      </c>
      <c r="F181" s="283">
        <f>'ODD 17'!F17</f>
        <v>0</v>
      </c>
      <c r="G181" s="190">
        <f>'ODD 17'!G17</f>
        <v>0</v>
      </c>
      <c r="H181" s="304">
        <f>'ODD 17'!H17</f>
        <v>0</v>
      </c>
      <c r="I181" s="191">
        <f>'ODD 17'!I17</f>
        <v>0</v>
      </c>
      <c r="J181" s="157">
        <f>S181</f>
        <v>0</v>
      </c>
      <c r="K181" s="158">
        <f>E181*10+F181</f>
        <v>0</v>
      </c>
      <c r="L181" s="158" t="b">
        <f>OR(K181=31)</f>
        <v>0</v>
      </c>
      <c r="M181" s="158" t="b">
        <f>OR(K181=21,K181=32)</f>
        <v>0</v>
      </c>
      <c r="N181" s="158" t="b">
        <f>OR(K181=22,K181=33)</f>
        <v>0</v>
      </c>
      <c r="O181" s="158" t="b">
        <f>OR(K181=11,K181=12)</f>
        <v>0</v>
      </c>
      <c r="P181" s="158" t="b">
        <f>OR(K181=23,K181=34)</f>
        <v>0</v>
      </c>
      <c r="Q181" s="158" t="b">
        <f>OR(K181=13,K181=14,K181=24)</f>
        <v>0</v>
      </c>
      <c r="R181" s="158" t="b">
        <f>OR(K181=1,K181=2,K181=3,K181=4)</f>
        <v>0</v>
      </c>
      <c r="S181" s="159">
        <f>IF(COUNTA(E181:F181)&lt;2,"",(IF(L181=TRUE,$L$3,IF(M181=TRUE,$M$3,IF(N181=TRUE,$N$3,IF(O181=TRUE,$O$3,IF(P181=TRUE,$P$3,IF(Q181=TRUE,$Q$3,IF(R181=TRUE,$R$3,0)))))))))</f>
        <v>0</v>
      </c>
      <c r="T181" s="160">
        <f>IF(COUNTA(E181:F181)&lt;2,"",(IF(L181=TRUE,6,IF(M181=TRUE,5,IF(N181=TRUE,4,IF(O181=TRUE,3,IF(P181=TRUE,2,IF(Q181=TRUE,1,IF(R181=TRUE,0,0)))))))))</f>
        <v>0</v>
      </c>
      <c r="U181" s="161">
        <f>T181*10+H181</f>
        <v>0</v>
      </c>
      <c r="V181" s="158" t="b">
        <f>OR(U181=61,U181=62,U181=63)</f>
        <v>0</v>
      </c>
      <c r="W181" s="158" t="b">
        <f>OR(U181=51,U181=52)</f>
        <v>0</v>
      </c>
      <c r="X181" s="158" t="b">
        <f>OR(U181=31,U181=41,U181=42,U181=53)</f>
        <v>0</v>
      </c>
      <c r="Y181" s="158" t="b">
        <f>OR(U181=21,U181=32)</f>
        <v>0</v>
      </c>
      <c r="Z181" s="158" t="b">
        <f>AND(V181=FALSE,W181=FALSE,X181=FALSE,Y181=FALSE)</f>
        <v>1</v>
      </c>
      <c r="AA181" s="162" t="str">
        <f>IF(COUNTA(E181:F181:H181)&lt;3,"",(IF(V181=TRUE,$V$3,IF(W181=TRUE,$W$3,IF(X181=TRUE,$X$3,IF(Y181=TRUE,$Y$3,"Non"))))))</f>
        <v>Non</v>
      </c>
      <c r="AB181" s="158" t="b">
        <f>OR(U181=61,U181=62,U181=51,U181=52)</f>
        <v>0</v>
      </c>
      <c r="AC181" s="158" t="b">
        <f>OR(U181=41,U181=42)</f>
        <v>0</v>
      </c>
      <c r="AD181" s="158" t="b">
        <f>OR(U181=31,U181=32,U181=63,U181=64,U181=53,U181=54,)</f>
        <v>0</v>
      </c>
      <c r="AE181" s="158" t="b">
        <f>OR(U181=21,U181=22,)</f>
        <v>0</v>
      </c>
      <c r="AF181" s="158" t="b">
        <f>OR(U181=11,U181=12,U181=13,U181=23,)</f>
        <v>0</v>
      </c>
      <c r="AG181" s="162" t="str">
        <f>IF(COUNTA(E181:F181:H181)&lt;3,"",(IF(AB181=TRUE,$AB$3,IF(AC181=TRUE,$AC$3,IF(AD181=TRUE,$AD$3,IF(AE181=TRUE,$AE$3,IF(AF181=TRUE,$AF$3,"Aucune")))))))</f>
        <v>Aucune</v>
      </c>
      <c r="AH181" s="158" t="b">
        <f t="shared" si="486"/>
        <v>0</v>
      </c>
      <c r="AI181" s="158" t="b">
        <f t="shared" si="487"/>
        <v>0</v>
      </c>
      <c r="AJ181" s="158" t="b">
        <f t="shared" si="488"/>
        <v>0</v>
      </c>
      <c r="AK181" s="158" t="b">
        <f t="shared" si="489"/>
        <v>0</v>
      </c>
      <c r="AL181" s="158" t="b">
        <f t="shared" si="490"/>
        <v>0</v>
      </c>
      <c r="AM181" s="158" t="b">
        <f t="shared" si="491"/>
        <v>0</v>
      </c>
      <c r="AN181" s="158" t="b">
        <f t="shared" si="492"/>
        <v>0</v>
      </c>
      <c r="AO181" s="158" t="b">
        <f t="shared" si="493"/>
        <v>0</v>
      </c>
      <c r="AP181" s="158" t="b">
        <f t="shared" si="494"/>
        <v>0</v>
      </c>
      <c r="AQ181" s="158" t="b">
        <f t="shared" si="495"/>
        <v>0</v>
      </c>
      <c r="AR181" s="158" t="b">
        <f t="shared" si="496"/>
        <v>0</v>
      </c>
      <c r="AS181" s="158" t="b">
        <f t="shared" si="497"/>
        <v>0</v>
      </c>
      <c r="AT181" s="158" t="b">
        <f t="shared" si="498"/>
        <v>0</v>
      </c>
      <c r="AU181" s="158" t="b">
        <f t="shared" si="499"/>
        <v>0</v>
      </c>
      <c r="AV181" s="158" t="b">
        <f t="shared" si="500"/>
        <v>0</v>
      </c>
      <c r="AW181" s="158" t="b">
        <f t="shared" si="501"/>
        <v>0</v>
      </c>
      <c r="AX181" s="162" t="str">
        <f>IF(COUNTA(E181:F181:H181)&lt;3,"",(IF(AH181=TRUE,AH$3,IF(AI181=TRUE,AI$3,IF(AJ181=TRUE,AJ$3,IF(AK181=TRUE,AK$3,IF(AL181=TRUE,AL$3,IF(AM181=TRUE,AM$3,IF(AN181=TRUE,AN$3,IF(AO181=TRUE,AO$3,IF(AP181=TRUE,AP$3,IF(AQ181=TRUE,AQ$3,IF(AR181=TRUE,AR$3,IF(AS181=TRUE,AS$3,IF(AT181=TRUE,AT$3,IF(AU181=TRUE,AU$3,IF(AV181=TRUE,AV$3,IF(AW181=TRUE,AW$3,"Aucune"))))))))))))))))))</f>
        <v>Aucune</v>
      </c>
      <c r="AY181" s="158" t="b">
        <f>OR(U181=61,U181=62,U181=63,U181=51,U181=52,U181=53)</f>
        <v>0</v>
      </c>
      <c r="AZ181" s="158" t="b">
        <f>OR(U181=41,U181=42,U181=43,U181=31,U181=32,U181=33)</f>
        <v>0</v>
      </c>
      <c r="BA181" s="158" t="b">
        <f>OR(U181=21,U181=22,U181=23,U181=11,U181=12,U181=13)</f>
        <v>0</v>
      </c>
      <c r="BB181" s="162" t="str">
        <f>IF(COUNTA(E181:F181:H181)&lt;3,"",(IF(AY181=TRUE,$AY$3,IF(AZ181=TRUE,$AZ$3,IF(BA181=TRUE,$BA$3,"Aucune action requise")))))</f>
        <v>Aucune action requise</v>
      </c>
      <c r="BC181" s="158" t="b">
        <f>OR(U181=61,U181=51,U181=41,U181=31,U181=21)</f>
        <v>0</v>
      </c>
      <c r="BD181" s="158" t="b">
        <f>OR(U181=62,U181=52,U181=42,U181=32,U181=22,U181=63,U181=53)</f>
        <v>0</v>
      </c>
      <c r="BE181" s="158" t="b">
        <f>OR(U181=43,U181=33,U181=23,U181=34,U181=24)</f>
        <v>0</v>
      </c>
      <c r="BF181" s="158" t="b">
        <f>OR(U181=64,U181=54,U181=44)</f>
        <v>0</v>
      </c>
      <c r="BG181" s="162" t="str">
        <f>IF(COUNTA(E181:F181:H181)&lt;3,"",(IF(BC181=TRUE,$BC$3,IF(BD181=TRUE,$BD$3,IF(BE181=TRUE,$BE$3,IF(BF181=TRUE,$BF$3,"Aucun"))))))</f>
        <v>Aucun</v>
      </c>
      <c r="BH181" s="322">
        <f>G181</f>
        <v>0</v>
      </c>
      <c r="BI181" s="322">
        <f>'ODD 17'!AX17</f>
        <v>0</v>
      </c>
      <c r="BJ181" s="313"/>
      <c r="BK181" s="313"/>
      <c r="BL181" s="330">
        <f>I181</f>
        <v>0</v>
      </c>
      <c r="BM181" s="330">
        <f>D181</f>
        <v>0</v>
      </c>
      <c r="BR181" s="58">
        <f>IF(K181=0,1,0)</f>
        <v>1</v>
      </c>
      <c r="BS181" s="58">
        <f t="shared" ref="BS181:BY181" si="612">IF(L181=TRUE,1,0)</f>
        <v>0</v>
      </c>
      <c r="BT181" s="58">
        <f t="shared" si="612"/>
        <v>0</v>
      </c>
      <c r="BU181" s="58">
        <f t="shared" si="612"/>
        <v>0</v>
      </c>
      <c r="BV181" s="58">
        <f t="shared" si="612"/>
        <v>0</v>
      </c>
      <c r="BW181" s="58">
        <f t="shared" si="612"/>
        <v>0</v>
      </c>
      <c r="BX181" s="58">
        <f t="shared" si="612"/>
        <v>0</v>
      </c>
      <c r="BY181" s="58">
        <f t="shared" si="612"/>
        <v>0</v>
      </c>
    </row>
    <row r="182" spans="1:77" s="57" customFormat="1" ht="25" customHeight="1" x14ac:dyDescent="0.35">
      <c r="A182" s="56"/>
      <c r="B182" s="447" t="s">
        <v>229</v>
      </c>
      <c r="C182" s="447"/>
      <c r="D182" s="447"/>
      <c r="E182" s="447"/>
      <c r="F182" s="447"/>
      <c r="G182" s="447"/>
      <c r="H182" s="447"/>
      <c r="I182" s="447"/>
      <c r="J182" s="447"/>
      <c r="K182" s="447"/>
      <c r="L182" s="447"/>
      <c r="M182" s="447"/>
      <c r="N182" s="447"/>
      <c r="O182" s="447"/>
      <c r="P182" s="447"/>
      <c r="Q182" s="447"/>
      <c r="R182" s="447"/>
      <c r="S182" s="447"/>
      <c r="T182" s="447"/>
      <c r="U182" s="447"/>
      <c r="V182" s="447"/>
      <c r="W182" s="447"/>
      <c r="X182" s="447"/>
      <c r="Y182" s="447"/>
      <c r="Z182" s="447"/>
      <c r="AA182" s="447"/>
      <c r="AB182" s="447"/>
      <c r="AC182" s="447"/>
      <c r="AD182" s="447"/>
      <c r="AE182" s="447"/>
      <c r="AF182" s="447"/>
      <c r="AG182" s="447"/>
      <c r="AH182" s="447"/>
      <c r="AI182" s="447"/>
      <c r="AJ182" s="447"/>
      <c r="AK182" s="447"/>
      <c r="AL182" s="447"/>
      <c r="AM182" s="447"/>
      <c r="AN182" s="447"/>
      <c r="AO182" s="447"/>
      <c r="AP182" s="447"/>
      <c r="AQ182" s="447"/>
      <c r="AR182" s="447"/>
      <c r="AS182" s="447"/>
      <c r="AT182" s="447"/>
      <c r="AU182" s="447"/>
      <c r="AV182" s="447"/>
      <c r="AW182" s="447"/>
      <c r="AX182" s="447"/>
      <c r="AY182" s="447"/>
      <c r="AZ182" s="447"/>
      <c r="BA182" s="447"/>
      <c r="BB182" s="447"/>
      <c r="BC182" s="447"/>
      <c r="BD182" s="447"/>
      <c r="BE182" s="447"/>
      <c r="BF182" s="447"/>
      <c r="BG182" s="447"/>
      <c r="BH182" s="447"/>
      <c r="BI182" s="447"/>
      <c r="BJ182" s="447"/>
      <c r="BK182" s="447"/>
      <c r="BL182" s="447"/>
      <c r="BM182" s="447"/>
      <c r="BR182" s="58"/>
      <c r="BS182" s="58"/>
      <c r="BT182" s="58"/>
      <c r="BU182" s="58"/>
      <c r="BV182" s="58"/>
      <c r="BW182" s="58"/>
      <c r="BX182" s="58"/>
      <c r="BY182" s="58"/>
    </row>
    <row r="183" spans="1:77" ht="114" customHeight="1" x14ac:dyDescent="0.35">
      <c r="B183" s="378" t="s">
        <v>230</v>
      </c>
      <c r="C183" s="386" t="s">
        <v>640</v>
      </c>
      <c r="D183" s="189">
        <f>'ODD 17'!D19</f>
        <v>0</v>
      </c>
      <c r="E183" s="268">
        <f>'ODD 17'!E19</f>
        <v>0</v>
      </c>
      <c r="F183" s="283">
        <f>'ODD 17'!F19</f>
        <v>0</v>
      </c>
      <c r="G183" s="190">
        <f>'ODD 17'!G19</f>
        <v>0</v>
      </c>
      <c r="H183" s="304">
        <f>'ODD 17'!H19</f>
        <v>0</v>
      </c>
      <c r="I183" s="191">
        <f>'ODD 17'!I19</f>
        <v>0</v>
      </c>
      <c r="J183" s="157">
        <f>S183</f>
        <v>0</v>
      </c>
      <c r="K183" s="158">
        <f>E183*10+F183</f>
        <v>0</v>
      </c>
      <c r="L183" s="158" t="b">
        <f>OR(K183=31)</f>
        <v>0</v>
      </c>
      <c r="M183" s="158" t="b">
        <f>OR(K183=21,K183=32)</f>
        <v>0</v>
      </c>
      <c r="N183" s="158" t="b">
        <f>OR(K183=22,K183=33)</f>
        <v>0</v>
      </c>
      <c r="O183" s="158" t="b">
        <f>OR(K183=11,K183=12)</f>
        <v>0</v>
      </c>
      <c r="P183" s="158" t="b">
        <f>OR(K183=23,K183=34)</f>
        <v>0</v>
      </c>
      <c r="Q183" s="158" t="b">
        <f>OR(K183=13,K183=14,K183=24)</f>
        <v>0</v>
      </c>
      <c r="R183" s="158" t="b">
        <f>OR(K183=1,K183=2,K183=3,K183=4)</f>
        <v>0</v>
      </c>
      <c r="S183" s="159">
        <f>IF(COUNTA(E183:F183)&lt;2,"",(IF(L183=TRUE,$L$3,IF(M183=TRUE,$M$3,IF(N183=TRUE,$N$3,IF(O183=TRUE,$O$3,IF(P183=TRUE,$P$3,IF(Q183=TRUE,$Q$3,IF(R183=TRUE,$R$3,0)))))))))</f>
        <v>0</v>
      </c>
      <c r="T183" s="160">
        <f>IF(COUNTA(E183:F183)&lt;2,"",(IF(L183=TRUE,6,IF(M183=TRUE,5,IF(N183=TRUE,4,IF(O183=TRUE,3,IF(P183=TRUE,2,IF(Q183=TRUE,1,IF(R183=TRUE,0,0)))))))))</f>
        <v>0</v>
      </c>
      <c r="U183" s="161">
        <f>T183*10+H183</f>
        <v>0</v>
      </c>
      <c r="V183" s="158" t="b">
        <f>OR(U183=61,U183=62,U183=63)</f>
        <v>0</v>
      </c>
      <c r="W183" s="158" t="b">
        <f>OR(U183=51,U183=52)</f>
        <v>0</v>
      </c>
      <c r="X183" s="158" t="b">
        <f>OR(U183=31,U183=41,U183=42,U183=53)</f>
        <v>0</v>
      </c>
      <c r="Y183" s="158" t="b">
        <f>OR(U183=21,U183=32)</f>
        <v>0</v>
      </c>
      <c r="Z183" s="158" t="b">
        <f>AND(V183=FALSE,W183=FALSE,X183=FALSE,Y183=FALSE)</f>
        <v>1</v>
      </c>
      <c r="AA183" s="162" t="str">
        <f>IF(COUNTA(E183:F183:H183)&lt;3,"",(IF(V183=TRUE,$V$3,IF(W183=TRUE,$W$3,IF(X183=TRUE,$X$3,IF(Y183=TRUE,$Y$3,"Non"))))))</f>
        <v>Non</v>
      </c>
      <c r="AB183" s="158" t="b">
        <f>OR(U183=61,U183=62,U183=51,U183=52)</f>
        <v>0</v>
      </c>
      <c r="AC183" s="158" t="b">
        <f>OR(U183=41,U183=42)</f>
        <v>0</v>
      </c>
      <c r="AD183" s="158" t="b">
        <f>OR(U183=31,U183=32,U183=63,U183=64,U183=53,U183=54,)</f>
        <v>0</v>
      </c>
      <c r="AE183" s="158" t="b">
        <f>OR(U183=21,U183=22,)</f>
        <v>0</v>
      </c>
      <c r="AF183" s="158" t="b">
        <f>OR(U183=11,U183=12,U183=13,U183=23,)</f>
        <v>0</v>
      </c>
      <c r="AG183" s="162" t="str">
        <f>IF(COUNTA(E183:F183:H183)&lt;3,"",(IF(AB183=TRUE,$AB$3,IF(AC183=TRUE,$AC$3,IF(AD183=TRUE,$AD$3,IF(AE183=TRUE,$AE$3,IF(AF183=TRUE,$AF$3,"Aucune")))))))</f>
        <v>Aucune</v>
      </c>
      <c r="AH183" s="158" t="b">
        <f t="shared" si="486"/>
        <v>0</v>
      </c>
      <c r="AI183" s="158" t="b">
        <f t="shared" si="487"/>
        <v>0</v>
      </c>
      <c r="AJ183" s="158" t="b">
        <f t="shared" si="488"/>
        <v>0</v>
      </c>
      <c r="AK183" s="158" t="b">
        <f t="shared" si="489"/>
        <v>0</v>
      </c>
      <c r="AL183" s="158" t="b">
        <f t="shared" si="490"/>
        <v>0</v>
      </c>
      <c r="AM183" s="158" t="b">
        <f t="shared" si="491"/>
        <v>0</v>
      </c>
      <c r="AN183" s="158" t="b">
        <f t="shared" si="492"/>
        <v>0</v>
      </c>
      <c r="AO183" s="158" t="b">
        <f t="shared" si="493"/>
        <v>0</v>
      </c>
      <c r="AP183" s="158" t="b">
        <f t="shared" si="494"/>
        <v>0</v>
      </c>
      <c r="AQ183" s="158" t="b">
        <f t="shared" si="495"/>
        <v>0</v>
      </c>
      <c r="AR183" s="158" t="b">
        <f t="shared" si="496"/>
        <v>0</v>
      </c>
      <c r="AS183" s="158" t="b">
        <f t="shared" si="497"/>
        <v>0</v>
      </c>
      <c r="AT183" s="158" t="b">
        <f t="shared" si="498"/>
        <v>0</v>
      </c>
      <c r="AU183" s="158" t="b">
        <f t="shared" si="499"/>
        <v>0</v>
      </c>
      <c r="AV183" s="158" t="b">
        <f t="shared" si="500"/>
        <v>0</v>
      </c>
      <c r="AW183" s="158" t="b">
        <f t="shared" si="501"/>
        <v>0</v>
      </c>
      <c r="AX183" s="162" t="str">
        <f>IF(COUNTA(E183:F183:H183)&lt;3,"",(IF(AH183=TRUE,AH$3,IF(AI183=TRUE,AI$3,IF(AJ183=TRUE,AJ$3,IF(AK183=TRUE,AK$3,IF(AL183=TRUE,AL$3,IF(AM183=TRUE,AM$3,IF(AN183=TRUE,AN$3,IF(AO183=TRUE,AO$3,IF(AP183=TRUE,AP$3,IF(AQ183=TRUE,AQ$3,IF(AR183=TRUE,AR$3,IF(AS183=TRUE,AS$3,IF(AT183=TRUE,AT$3,IF(AU183=TRUE,AU$3,IF(AV183=TRUE,AV$3,IF(AW183=TRUE,AW$3,"Aucune"))))))))))))))))))</f>
        <v>Aucune</v>
      </c>
      <c r="AY183" s="158" t="b">
        <f>OR(U183=61,U183=62,U183=63,U183=51,U183=52,U183=53)</f>
        <v>0</v>
      </c>
      <c r="AZ183" s="158" t="b">
        <f>OR(U183=41,U183=42,U183=43,U183=31,U183=32,U183=33)</f>
        <v>0</v>
      </c>
      <c r="BA183" s="158" t="b">
        <f>OR(U183=21,U183=22,U183=23,U183=11,U183=12,U183=13)</f>
        <v>0</v>
      </c>
      <c r="BB183" s="162" t="str">
        <f>IF(COUNTA(E183:F183:H183)&lt;3,"",(IF(AY183=TRUE,$AY$3,IF(AZ183=TRUE,$AZ$3,IF(BA183=TRUE,$BA$3,"Aucune action requise")))))</f>
        <v>Aucune action requise</v>
      </c>
      <c r="BC183" s="158" t="b">
        <f>OR(U183=61,U183=51,U183=41,U183=31,U183=21)</f>
        <v>0</v>
      </c>
      <c r="BD183" s="158" t="b">
        <f>OR(U183=62,U183=52,U183=42,U183=32,U183=22,U183=63,U183=53)</f>
        <v>0</v>
      </c>
      <c r="BE183" s="158" t="b">
        <f>OR(U183=43,U183=33,U183=23,U183=34,U183=24)</f>
        <v>0</v>
      </c>
      <c r="BF183" s="158" t="b">
        <f>OR(U183=64,U183=54,U183=44)</f>
        <v>0</v>
      </c>
      <c r="BG183" s="162" t="str">
        <f>IF(COUNTA(E183:F183:H183)&lt;3,"",(IF(BC183=TRUE,$BC$3,IF(BD183=TRUE,$BD$3,IF(BE183=TRUE,$BE$3,IF(BF183=TRUE,$BF$3,"Aucun"))))))</f>
        <v>Aucun</v>
      </c>
      <c r="BH183" s="322">
        <f>G183</f>
        <v>0</v>
      </c>
      <c r="BI183" s="322">
        <f>'ODD 17'!AX19</f>
        <v>0</v>
      </c>
      <c r="BJ183" s="313"/>
      <c r="BK183" s="313"/>
      <c r="BL183" s="330">
        <f>I183</f>
        <v>0</v>
      </c>
      <c r="BM183" s="330">
        <f>D183</f>
        <v>0</v>
      </c>
      <c r="BR183" s="58">
        <f>IF(K183=0,1,0)</f>
        <v>1</v>
      </c>
      <c r="BS183" s="58">
        <f t="shared" ref="BS183:BY185" si="613">IF(L183=TRUE,1,0)</f>
        <v>0</v>
      </c>
      <c r="BT183" s="58">
        <f t="shared" si="613"/>
        <v>0</v>
      </c>
      <c r="BU183" s="58">
        <f t="shared" si="613"/>
        <v>0</v>
      </c>
      <c r="BV183" s="58">
        <f t="shared" si="613"/>
        <v>0</v>
      </c>
      <c r="BW183" s="58">
        <f t="shared" si="613"/>
        <v>0</v>
      </c>
      <c r="BX183" s="58">
        <f t="shared" si="613"/>
        <v>0</v>
      </c>
      <c r="BY183" s="58">
        <f t="shared" si="613"/>
        <v>0</v>
      </c>
    </row>
    <row r="184" spans="1:77" ht="114" customHeight="1" x14ac:dyDescent="0.35">
      <c r="B184" s="378" t="s">
        <v>231</v>
      </c>
      <c r="C184" s="386" t="s">
        <v>468</v>
      </c>
      <c r="D184" s="189">
        <f>'ODD 17'!D20</f>
        <v>0</v>
      </c>
      <c r="E184" s="268">
        <f>'ODD 17'!E20</f>
        <v>0</v>
      </c>
      <c r="F184" s="283">
        <f>'ODD 17'!F20</f>
        <v>0</v>
      </c>
      <c r="G184" s="190">
        <f>'ODD 17'!G20</f>
        <v>0</v>
      </c>
      <c r="H184" s="304">
        <f>'ODD 17'!H20</f>
        <v>0</v>
      </c>
      <c r="I184" s="191">
        <f>'ODD 17'!I20</f>
        <v>0</v>
      </c>
      <c r="J184" s="157">
        <f>S184</f>
        <v>0</v>
      </c>
      <c r="K184" s="158">
        <f>E184*10+F184</f>
        <v>0</v>
      </c>
      <c r="L184" s="158" t="b">
        <f>OR(K184=31)</f>
        <v>0</v>
      </c>
      <c r="M184" s="158" t="b">
        <f>OR(K184=21,K184=32)</f>
        <v>0</v>
      </c>
      <c r="N184" s="158" t="b">
        <f>OR(K184=22,K184=33)</f>
        <v>0</v>
      </c>
      <c r="O184" s="158" t="b">
        <f>OR(K184=11,K184=12)</f>
        <v>0</v>
      </c>
      <c r="P184" s="158" t="b">
        <f>OR(K184=23,K184=34)</f>
        <v>0</v>
      </c>
      <c r="Q184" s="158" t="b">
        <f>OR(K184=13,K184=14,K184=24)</f>
        <v>0</v>
      </c>
      <c r="R184" s="158" t="b">
        <f>OR(K184=1,K184=2,K184=3,K184=4)</f>
        <v>0</v>
      </c>
      <c r="S184" s="159">
        <f>IF(COUNTA(E184:F184)&lt;2,"",(IF(L184=TRUE,$L$3,IF(M184=TRUE,$M$3,IF(N184=TRUE,$N$3,IF(O184=TRUE,$O$3,IF(P184=TRUE,$P$3,IF(Q184=TRUE,$Q$3,IF(R184=TRUE,$R$3,0)))))))))</f>
        <v>0</v>
      </c>
      <c r="T184" s="160">
        <f>IF(COUNTA(E184:F184)&lt;2,"",(IF(L184=TRUE,6,IF(M184=TRUE,5,IF(N184=TRUE,4,IF(O184=TRUE,3,IF(P184=TRUE,2,IF(Q184=TRUE,1,IF(R184=TRUE,0,0)))))))))</f>
        <v>0</v>
      </c>
      <c r="U184" s="161">
        <f>T184*10+H184</f>
        <v>0</v>
      </c>
      <c r="V184" s="158" t="b">
        <f>OR(U184=61,U184=62,U184=63)</f>
        <v>0</v>
      </c>
      <c r="W184" s="158" t="b">
        <f>OR(U184=51,U184=52)</f>
        <v>0</v>
      </c>
      <c r="X184" s="158" t="b">
        <f>OR(U184=31,U184=41,U184=42,U184=53)</f>
        <v>0</v>
      </c>
      <c r="Y184" s="158" t="b">
        <f>OR(U184=21,U184=32)</f>
        <v>0</v>
      </c>
      <c r="Z184" s="158" t="b">
        <f>AND(V184=FALSE,W184=FALSE,X184=FALSE,Y184=FALSE)</f>
        <v>1</v>
      </c>
      <c r="AA184" s="162" t="str">
        <f>IF(COUNTA(E184:F184:H184)&lt;3,"",(IF(V184=TRUE,$V$3,IF(W184=TRUE,$W$3,IF(X184=TRUE,$X$3,IF(Y184=TRUE,$Y$3,"Non"))))))</f>
        <v>Non</v>
      </c>
      <c r="AB184" s="158" t="b">
        <f>OR(U184=61,U184=62,U184=51,U184=52)</f>
        <v>0</v>
      </c>
      <c r="AC184" s="158" t="b">
        <f>OR(U184=41,U184=42)</f>
        <v>0</v>
      </c>
      <c r="AD184" s="158" t="b">
        <f>OR(U184=31,U184=32,U184=63,U184=64,U184=53,U184=54,)</f>
        <v>0</v>
      </c>
      <c r="AE184" s="158" t="b">
        <f>OR(U184=21,U184=22,)</f>
        <v>0</v>
      </c>
      <c r="AF184" s="158" t="b">
        <f>OR(U184=11,U184=12,U184=13,U184=23,)</f>
        <v>0</v>
      </c>
      <c r="AG184" s="162" t="str">
        <f>IF(COUNTA(E184:F184:H184)&lt;3,"",(IF(AB184=TRUE,$AB$3,IF(AC184=TRUE,$AC$3,IF(AD184=TRUE,$AD$3,IF(AE184=TRUE,$AE$3,IF(AF184=TRUE,$AF$3,"Aucune")))))))</f>
        <v>Aucune</v>
      </c>
      <c r="AH184" s="158" t="b">
        <f t="shared" si="486"/>
        <v>0</v>
      </c>
      <c r="AI184" s="158" t="b">
        <f t="shared" si="487"/>
        <v>0</v>
      </c>
      <c r="AJ184" s="158" t="b">
        <f t="shared" si="488"/>
        <v>0</v>
      </c>
      <c r="AK184" s="158" t="b">
        <f t="shared" si="489"/>
        <v>0</v>
      </c>
      <c r="AL184" s="158" t="b">
        <f t="shared" si="490"/>
        <v>0</v>
      </c>
      <c r="AM184" s="158" t="b">
        <f t="shared" si="491"/>
        <v>0</v>
      </c>
      <c r="AN184" s="158" t="b">
        <f t="shared" si="492"/>
        <v>0</v>
      </c>
      <c r="AO184" s="158" t="b">
        <f t="shared" si="493"/>
        <v>0</v>
      </c>
      <c r="AP184" s="158" t="b">
        <f t="shared" si="494"/>
        <v>0</v>
      </c>
      <c r="AQ184" s="158" t="b">
        <f t="shared" si="495"/>
        <v>0</v>
      </c>
      <c r="AR184" s="158" t="b">
        <f t="shared" si="496"/>
        <v>0</v>
      </c>
      <c r="AS184" s="158" t="b">
        <f t="shared" si="497"/>
        <v>0</v>
      </c>
      <c r="AT184" s="158" t="b">
        <f t="shared" si="498"/>
        <v>0</v>
      </c>
      <c r="AU184" s="158" t="b">
        <f t="shared" si="499"/>
        <v>0</v>
      </c>
      <c r="AV184" s="158" t="b">
        <f t="shared" si="500"/>
        <v>0</v>
      </c>
      <c r="AW184" s="158" t="b">
        <f t="shared" si="501"/>
        <v>0</v>
      </c>
      <c r="AX184" s="162" t="str">
        <f>IF(COUNTA(E184:F184:H184)&lt;3,"",(IF(AH184=TRUE,AH$3,IF(AI184=TRUE,AI$3,IF(AJ184=TRUE,AJ$3,IF(AK184=TRUE,AK$3,IF(AL184=TRUE,AL$3,IF(AM184=TRUE,AM$3,IF(AN184=TRUE,AN$3,IF(AO184=TRUE,AO$3,IF(AP184=TRUE,AP$3,IF(AQ184=TRUE,AQ$3,IF(AR184=TRUE,AR$3,IF(AS184=TRUE,AS$3,IF(AT184=TRUE,AT$3,IF(AU184=TRUE,AU$3,IF(AV184=TRUE,AV$3,IF(AW184=TRUE,AW$3,"Aucune"))))))))))))))))))</f>
        <v>Aucune</v>
      </c>
      <c r="AY184" s="158" t="b">
        <f>OR(U184=61,U184=62,U184=63,U184=51,U184=52,U184=53)</f>
        <v>0</v>
      </c>
      <c r="AZ184" s="158" t="b">
        <f>OR(U184=41,U184=42,U184=43,U184=31,U184=32,U184=33)</f>
        <v>0</v>
      </c>
      <c r="BA184" s="158" t="b">
        <f>OR(U184=21,U184=22,U184=23,U184=11,U184=12,U184=13)</f>
        <v>0</v>
      </c>
      <c r="BB184" s="162" t="str">
        <f>IF(COUNTA(E184:F184:H184)&lt;3,"",(IF(AY184=TRUE,$AY$3,IF(AZ184=TRUE,$AZ$3,IF(BA184=TRUE,$BA$3,"Aucune action requise")))))</f>
        <v>Aucune action requise</v>
      </c>
      <c r="BC184" s="158" t="b">
        <f>OR(U184=61,U184=51,U184=41,U184=31,U184=21)</f>
        <v>0</v>
      </c>
      <c r="BD184" s="158" t="b">
        <f>OR(U184=62,U184=52,U184=42,U184=32,U184=22,U184=63,U184=53)</f>
        <v>0</v>
      </c>
      <c r="BE184" s="158" t="b">
        <f>OR(U184=43,U184=33,U184=23,U184=34,U184=24)</f>
        <v>0</v>
      </c>
      <c r="BF184" s="158" t="b">
        <f>OR(U184=64,U184=54,U184=44)</f>
        <v>0</v>
      </c>
      <c r="BG184" s="162" t="str">
        <f>IF(COUNTA(E184:F184:H184)&lt;3,"",(IF(BC184=TRUE,$BC$3,IF(BD184=TRUE,$BD$3,IF(BE184=TRUE,$BE$3,IF(BF184=TRUE,$BF$3,"Aucun"))))))</f>
        <v>Aucun</v>
      </c>
      <c r="BH184" s="322">
        <f>G184</f>
        <v>0</v>
      </c>
      <c r="BI184" s="322">
        <f>'ODD 17'!AX20</f>
        <v>0</v>
      </c>
      <c r="BJ184" s="313"/>
      <c r="BK184" s="313"/>
      <c r="BL184" s="330">
        <f>I184</f>
        <v>0</v>
      </c>
      <c r="BM184" s="330">
        <f>D184</f>
        <v>0</v>
      </c>
      <c r="BR184" s="58">
        <f>IF(K184=0,1,0)</f>
        <v>1</v>
      </c>
      <c r="BS184" s="58">
        <f t="shared" si="613"/>
        <v>0</v>
      </c>
      <c r="BT184" s="58">
        <f t="shared" si="613"/>
        <v>0</v>
      </c>
      <c r="BU184" s="58">
        <f t="shared" si="613"/>
        <v>0</v>
      </c>
      <c r="BV184" s="58">
        <f t="shared" si="613"/>
        <v>0</v>
      </c>
      <c r="BW184" s="58">
        <f t="shared" si="613"/>
        <v>0</v>
      </c>
      <c r="BX184" s="58">
        <f t="shared" si="613"/>
        <v>0</v>
      </c>
      <c r="BY184" s="58">
        <f t="shared" si="613"/>
        <v>0</v>
      </c>
    </row>
    <row r="185" spans="1:77" ht="114" customHeight="1" x14ac:dyDescent="0.35">
      <c r="B185" s="378" t="s">
        <v>232</v>
      </c>
      <c r="C185" s="386" t="s">
        <v>641</v>
      </c>
      <c r="D185" s="189">
        <f>'ODD 17'!D21</f>
        <v>0</v>
      </c>
      <c r="E185" s="268">
        <f>'ODD 17'!E21</f>
        <v>0</v>
      </c>
      <c r="F185" s="283">
        <f>'ODD 17'!F21</f>
        <v>0</v>
      </c>
      <c r="G185" s="190">
        <f>'ODD 17'!G21</f>
        <v>0</v>
      </c>
      <c r="H185" s="304">
        <f>'ODD 17'!H21</f>
        <v>0</v>
      </c>
      <c r="I185" s="191">
        <f>'ODD 17'!I21</f>
        <v>0</v>
      </c>
      <c r="J185" s="157">
        <f>S185</f>
        <v>0</v>
      </c>
      <c r="K185" s="158">
        <f>E185*10+F185</f>
        <v>0</v>
      </c>
      <c r="L185" s="158" t="b">
        <f>OR(K185=31)</f>
        <v>0</v>
      </c>
      <c r="M185" s="158" t="b">
        <f>OR(K185=21,K185=32)</f>
        <v>0</v>
      </c>
      <c r="N185" s="158" t="b">
        <f>OR(K185=22,K185=33)</f>
        <v>0</v>
      </c>
      <c r="O185" s="158" t="b">
        <f>OR(K185=11,K185=12)</f>
        <v>0</v>
      </c>
      <c r="P185" s="158" t="b">
        <f>OR(K185=23,K185=34)</f>
        <v>0</v>
      </c>
      <c r="Q185" s="158" t="b">
        <f>OR(K185=13,K185=14,K185=24)</f>
        <v>0</v>
      </c>
      <c r="R185" s="158" t="b">
        <f>OR(K185=1,K185=2,K185=3,K185=4)</f>
        <v>0</v>
      </c>
      <c r="S185" s="159">
        <f>IF(COUNTA(E185:F185)&lt;2,"",(IF(L185=TRUE,$L$3,IF(M185=TRUE,$M$3,IF(N185=TRUE,$N$3,IF(O185=TRUE,$O$3,IF(P185=TRUE,$P$3,IF(Q185=TRUE,$Q$3,IF(R185=TRUE,$R$3,0)))))))))</f>
        <v>0</v>
      </c>
      <c r="T185" s="160">
        <f>IF(COUNTA(E185:F185)&lt;2,"",(IF(L185=TRUE,6,IF(M185=TRUE,5,IF(N185=TRUE,4,IF(O185=TRUE,3,IF(P185=TRUE,2,IF(Q185=TRUE,1,IF(R185=TRUE,0,0)))))))))</f>
        <v>0</v>
      </c>
      <c r="U185" s="161">
        <f>T185*10+H185</f>
        <v>0</v>
      </c>
      <c r="V185" s="158" t="b">
        <f>OR(U185=61,U185=62,U185=63)</f>
        <v>0</v>
      </c>
      <c r="W185" s="158" t="b">
        <f>OR(U185=51,U185=52)</f>
        <v>0</v>
      </c>
      <c r="X185" s="158" t="b">
        <f>OR(U185=31,U185=41,U185=42,U185=53)</f>
        <v>0</v>
      </c>
      <c r="Y185" s="158" t="b">
        <f>OR(U185=21,U185=32)</f>
        <v>0</v>
      </c>
      <c r="Z185" s="158" t="b">
        <f>AND(V185=FALSE,W185=FALSE,X185=FALSE,Y185=FALSE)</f>
        <v>1</v>
      </c>
      <c r="AA185" s="162" t="str">
        <f>IF(COUNTA(E185:F185:H185)&lt;3,"",(IF(V185=TRUE,$V$3,IF(W185=TRUE,$W$3,IF(X185=TRUE,$X$3,IF(Y185=TRUE,$Y$3,"Non"))))))</f>
        <v>Non</v>
      </c>
      <c r="AB185" s="158" t="b">
        <f>OR(U185=61,U185=62,U185=51,U185=52)</f>
        <v>0</v>
      </c>
      <c r="AC185" s="158" t="b">
        <f>OR(U185=41,U185=42)</f>
        <v>0</v>
      </c>
      <c r="AD185" s="158" t="b">
        <f>OR(U185=31,U185=32,U185=63,U185=64,U185=53,U185=54,)</f>
        <v>0</v>
      </c>
      <c r="AE185" s="158" t="b">
        <f>OR(U185=21,U185=22,)</f>
        <v>0</v>
      </c>
      <c r="AF185" s="158" t="b">
        <f>OR(U185=11,U185=12,U185=13,U185=23,)</f>
        <v>0</v>
      </c>
      <c r="AG185" s="162" t="str">
        <f>IF(COUNTA(E185:F185:H185)&lt;3,"",(IF(AB185=TRUE,$AB$3,IF(AC185=TRUE,$AC$3,IF(AD185=TRUE,$AD$3,IF(AE185=TRUE,$AE$3,IF(AF185=TRUE,$AF$3,"Aucune")))))))</f>
        <v>Aucune</v>
      </c>
      <c r="AH185" s="158" t="b">
        <f t="shared" si="486"/>
        <v>0</v>
      </c>
      <c r="AI185" s="158" t="b">
        <f t="shared" si="487"/>
        <v>0</v>
      </c>
      <c r="AJ185" s="158" t="b">
        <f t="shared" si="488"/>
        <v>0</v>
      </c>
      <c r="AK185" s="158" t="b">
        <f t="shared" si="489"/>
        <v>0</v>
      </c>
      <c r="AL185" s="158" t="b">
        <f t="shared" si="490"/>
        <v>0</v>
      </c>
      <c r="AM185" s="158" t="b">
        <f t="shared" si="491"/>
        <v>0</v>
      </c>
      <c r="AN185" s="158" t="b">
        <f t="shared" si="492"/>
        <v>0</v>
      </c>
      <c r="AO185" s="158" t="b">
        <f t="shared" si="493"/>
        <v>0</v>
      </c>
      <c r="AP185" s="158" t="b">
        <f t="shared" si="494"/>
        <v>0</v>
      </c>
      <c r="AQ185" s="158" t="b">
        <f t="shared" si="495"/>
        <v>0</v>
      </c>
      <c r="AR185" s="158" t="b">
        <f t="shared" si="496"/>
        <v>0</v>
      </c>
      <c r="AS185" s="158" t="b">
        <f t="shared" si="497"/>
        <v>0</v>
      </c>
      <c r="AT185" s="158" t="b">
        <f t="shared" si="498"/>
        <v>0</v>
      </c>
      <c r="AU185" s="158" t="b">
        <f t="shared" si="499"/>
        <v>0</v>
      </c>
      <c r="AV185" s="158" t="b">
        <f t="shared" si="500"/>
        <v>0</v>
      </c>
      <c r="AW185" s="158" t="b">
        <f t="shared" si="501"/>
        <v>0</v>
      </c>
      <c r="AX185" s="162" t="str">
        <f>IF(COUNTA(E185:F185:H185)&lt;3,"",(IF(AH185=TRUE,AH$3,IF(AI185=TRUE,AI$3,IF(AJ185=TRUE,AJ$3,IF(AK185=TRUE,AK$3,IF(AL185=TRUE,AL$3,IF(AM185=TRUE,AM$3,IF(AN185=TRUE,AN$3,IF(AO185=TRUE,AO$3,IF(AP185=TRUE,AP$3,IF(AQ185=TRUE,AQ$3,IF(AR185=TRUE,AR$3,IF(AS185=TRUE,AS$3,IF(AT185=TRUE,AT$3,IF(AU185=TRUE,AU$3,IF(AV185=TRUE,AV$3,IF(AW185=TRUE,AW$3,"Aucune"))))))))))))))))))</f>
        <v>Aucune</v>
      </c>
      <c r="AY185" s="158" t="b">
        <f>OR(U185=61,U185=62,U185=63,U185=51,U185=52,U185=53)</f>
        <v>0</v>
      </c>
      <c r="AZ185" s="158" t="b">
        <f>OR(U185=41,U185=42,U185=43,U185=31,U185=32,U185=33)</f>
        <v>0</v>
      </c>
      <c r="BA185" s="158" t="b">
        <f>OR(U185=21,U185=22,U185=23,U185=11,U185=12,U185=13)</f>
        <v>0</v>
      </c>
      <c r="BB185" s="162" t="str">
        <f>IF(COUNTA(E185:F185:H185)&lt;3,"",(IF(AY185=TRUE,$AY$3,IF(AZ185=TRUE,$AZ$3,IF(BA185=TRUE,$BA$3,"Aucune action requise")))))</f>
        <v>Aucune action requise</v>
      </c>
      <c r="BC185" s="158" t="b">
        <f>OR(U185=61,U185=51,U185=41,U185=31,U185=21)</f>
        <v>0</v>
      </c>
      <c r="BD185" s="158" t="b">
        <f>OR(U185=62,U185=52,U185=42,U185=32,U185=22,U185=63,U185=53)</f>
        <v>0</v>
      </c>
      <c r="BE185" s="158" t="b">
        <f>OR(U185=43,U185=33,U185=23,U185=34,U185=24)</f>
        <v>0</v>
      </c>
      <c r="BF185" s="158" t="b">
        <f>OR(U185=64,U185=54,U185=44)</f>
        <v>0</v>
      </c>
      <c r="BG185" s="162" t="str">
        <f>IF(COUNTA(E185:F185:H185)&lt;3,"",(IF(BC185=TRUE,$BC$3,IF(BD185=TRUE,$BD$3,IF(BE185=TRUE,$BE$3,IF(BF185=TRUE,$BF$3,"Aucun"))))))</f>
        <v>Aucun</v>
      </c>
      <c r="BH185" s="322">
        <f>G185</f>
        <v>0</v>
      </c>
      <c r="BI185" s="322">
        <f>'ODD 17'!AX21</f>
        <v>0</v>
      </c>
      <c r="BJ185" s="313"/>
      <c r="BK185" s="313"/>
      <c r="BL185" s="330">
        <f>I185</f>
        <v>0</v>
      </c>
      <c r="BM185" s="330">
        <f>D185</f>
        <v>0</v>
      </c>
      <c r="BR185" s="58">
        <f>IF(K185=0,1,0)</f>
        <v>1</v>
      </c>
      <c r="BS185" s="58">
        <f t="shared" si="613"/>
        <v>0</v>
      </c>
      <c r="BT185" s="58">
        <f t="shared" si="613"/>
        <v>0</v>
      </c>
      <c r="BU185" s="58">
        <f t="shared" si="613"/>
        <v>0</v>
      </c>
      <c r="BV185" s="58">
        <f t="shared" si="613"/>
        <v>0</v>
      </c>
      <c r="BW185" s="58">
        <f t="shared" si="613"/>
        <v>0</v>
      </c>
      <c r="BX185" s="58">
        <f t="shared" si="613"/>
        <v>0</v>
      </c>
      <c r="BY185" s="58">
        <f t="shared" si="613"/>
        <v>0</v>
      </c>
    </row>
    <row r="186" spans="1:77" s="57" customFormat="1" ht="25" customHeight="1" x14ac:dyDescent="0.35">
      <c r="A186" s="56"/>
      <c r="B186" s="447" t="s">
        <v>233</v>
      </c>
      <c r="C186" s="447"/>
      <c r="D186" s="447"/>
      <c r="E186" s="447"/>
      <c r="F186" s="447"/>
      <c r="G186" s="447"/>
      <c r="H186" s="447"/>
      <c r="I186" s="447"/>
      <c r="J186" s="447"/>
      <c r="K186" s="447"/>
      <c r="L186" s="447"/>
      <c r="M186" s="447"/>
      <c r="N186" s="447"/>
      <c r="O186" s="447"/>
      <c r="P186" s="447"/>
      <c r="Q186" s="447"/>
      <c r="R186" s="447"/>
      <c r="S186" s="447"/>
      <c r="T186" s="447"/>
      <c r="U186" s="447"/>
      <c r="V186" s="447"/>
      <c r="W186" s="447"/>
      <c r="X186" s="447"/>
      <c r="Y186" s="447"/>
      <c r="Z186" s="447"/>
      <c r="AA186" s="447"/>
      <c r="AB186" s="447"/>
      <c r="AC186" s="447"/>
      <c r="AD186" s="447"/>
      <c r="AE186" s="447"/>
      <c r="AF186" s="447"/>
      <c r="AG186" s="447"/>
      <c r="AH186" s="447"/>
      <c r="AI186" s="447"/>
      <c r="AJ186" s="447"/>
      <c r="AK186" s="447"/>
      <c r="AL186" s="447"/>
      <c r="AM186" s="447"/>
      <c r="AN186" s="447"/>
      <c r="AO186" s="447"/>
      <c r="AP186" s="447"/>
      <c r="AQ186" s="447"/>
      <c r="AR186" s="447"/>
      <c r="AS186" s="447"/>
      <c r="AT186" s="447"/>
      <c r="AU186" s="447"/>
      <c r="AV186" s="447"/>
      <c r="AW186" s="447"/>
      <c r="AX186" s="447"/>
      <c r="AY186" s="447"/>
      <c r="AZ186" s="447"/>
      <c r="BA186" s="447"/>
      <c r="BB186" s="447"/>
      <c r="BC186" s="447"/>
      <c r="BD186" s="447"/>
      <c r="BE186" s="447"/>
      <c r="BF186" s="447"/>
      <c r="BG186" s="447"/>
      <c r="BH186" s="447"/>
      <c r="BI186" s="447"/>
      <c r="BJ186" s="447"/>
      <c r="BK186" s="447"/>
      <c r="BL186" s="447"/>
      <c r="BM186" s="447"/>
      <c r="BR186" s="58"/>
      <c r="BS186" s="58"/>
      <c r="BT186" s="58"/>
      <c r="BU186" s="58"/>
      <c r="BV186" s="58"/>
      <c r="BW186" s="58"/>
      <c r="BX186" s="58"/>
      <c r="BY186" s="58"/>
    </row>
    <row r="187" spans="1:77" ht="25" customHeight="1" x14ac:dyDescent="0.35">
      <c r="B187" s="445" t="s">
        <v>234</v>
      </c>
      <c r="C187" s="445"/>
      <c r="D187" s="445"/>
      <c r="E187" s="445"/>
      <c r="F187" s="445"/>
      <c r="G187" s="445"/>
      <c r="H187" s="445"/>
      <c r="I187" s="445"/>
      <c r="J187" s="445"/>
      <c r="K187" s="445"/>
      <c r="L187" s="445"/>
      <c r="M187" s="445"/>
      <c r="N187" s="445"/>
      <c r="O187" s="445"/>
      <c r="P187" s="445"/>
      <c r="Q187" s="445"/>
      <c r="R187" s="445"/>
      <c r="S187" s="445"/>
      <c r="T187" s="445"/>
      <c r="U187" s="445"/>
      <c r="V187" s="445"/>
      <c r="W187" s="445"/>
      <c r="X187" s="445"/>
      <c r="Y187" s="445"/>
      <c r="Z187" s="445"/>
      <c r="AA187" s="445"/>
      <c r="AB187" s="445"/>
      <c r="AC187" s="445"/>
      <c r="AD187" s="445"/>
      <c r="AE187" s="445"/>
      <c r="AF187" s="445"/>
      <c r="AG187" s="445"/>
      <c r="AH187" s="445"/>
      <c r="AI187" s="445"/>
      <c r="AJ187" s="445"/>
      <c r="AK187" s="445"/>
      <c r="AL187" s="445"/>
      <c r="AM187" s="445"/>
      <c r="AN187" s="445"/>
      <c r="AO187" s="445"/>
      <c r="AP187" s="445"/>
      <c r="AQ187" s="445"/>
      <c r="AR187" s="445"/>
      <c r="AS187" s="445"/>
      <c r="AT187" s="445"/>
      <c r="AU187" s="445"/>
      <c r="AV187" s="445"/>
      <c r="AW187" s="445"/>
      <c r="AX187" s="445"/>
      <c r="AY187" s="445"/>
      <c r="AZ187" s="445"/>
      <c r="BA187" s="445"/>
      <c r="BB187" s="445"/>
      <c r="BC187" s="445"/>
      <c r="BD187" s="445"/>
      <c r="BE187" s="445"/>
      <c r="BF187" s="445"/>
      <c r="BG187" s="445"/>
      <c r="BH187" s="445"/>
      <c r="BI187" s="445"/>
      <c r="BJ187" s="445"/>
      <c r="BK187" s="445"/>
      <c r="BL187" s="445"/>
      <c r="BM187" s="445"/>
      <c r="BR187" s="58"/>
      <c r="BS187" s="58"/>
      <c r="BT187" s="58"/>
      <c r="BU187" s="58"/>
      <c r="BV187" s="58"/>
      <c r="BW187" s="58"/>
      <c r="BX187" s="58"/>
      <c r="BY187" s="58"/>
    </row>
    <row r="188" spans="1:77" ht="114" customHeight="1" x14ac:dyDescent="0.35">
      <c r="B188" s="378" t="s">
        <v>235</v>
      </c>
      <c r="C188" s="386" t="s">
        <v>642</v>
      </c>
      <c r="D188" s="189">
        <f>'ODD 17'!D24</f>
        <v>0</v>
      </c>
      <c r="E188" s="268">
        <f>'ODD 17'!E24</f>
        <v>0</v>
      </c>
      <c r="F188" s="283">
        <f>'ODD 17'!F24</f>
        <v>0</v>
      </c>
      <c r="G188" s="190">
        <f>'ODD 17'!G24</f>
        <v>0</v>
      </c>
      <c r="H188" s="304">
        <f>'ODD 17'!H24</f>
        <v>0</v>
      </c>
      <c r="I188" s="191">
        <f>'ODD 17'!I24</f>
        <v>0</v>
      </c>
      <c r="J188" s="157">
        <f>S188</f>
        <v>0</v>
      </c>
      <c r="K188" s="158">
        <f>E188*10+F188</f>
        <v>0</v>
      </c>
      <c r="L188" s="158" t="b">
        <f>OR(K188=31)</f>
        <v>0</v>
      </c>
      <c r="M188" s="158" t="b">
        <f>OR(K188=21,K188=32)</f>
        <v>0</v>
      </c>
      <c r="N188" s="158" t="b">
        <f>OR(K188=22,K188=33)</f>
        <v>0</v>
      </c>
      <c r="O188" s="158" t="b">
        <f>OR(K188=11,K188=12)</f>
        <v>0</v>
      </c>
      <c r="P188" s="158" t="b">
        <f>OR(K188=23,K188=34)</f>
        <v>0</v>
      </c>
      <c r="Q188" s="158" t="b">
        <f>OR(K188=13,K188=14,K188=24)</f>
        <v>0</v>
      </c>
      <c r="R188" s="158" t="b">
        <f>OR(K188=1,K188=2,K188=3,K188=4)</f>
        <v>0</v>
      </c>
      <c r="S188" s="159">
        <f>IF(COUNTA(E188:F188)&lt;2,"",(IF(L188=TRUE,$L$3,IF(M188=TRUE,$M$3,IF(N188=TRUE,$N$3,IF(O188=TRUE,$O$3,IF(P188=TRUE,$P$3,IF(Q188=TRUE,$Q$3,IF(R188=TRUE,$R$3,0)))))))))</f>
        <v>0</v>
      </c>
      <c r="T188" s="160">
        <f>IF(COUNTA(E188:F188)&lt;2,"",(IF(L188=TRUE,6,IF(M188=TRUE,5,IF(N188=TRUE,4,IF(O188=TRUE,3,IF(P188=TRUE,2,IF(Q188=TRUE,1,IF(R188=TRUE,0,0)))))))))</f>
        <v>0</v>
      </c>
      <c r="U188" s="161">
        <f>T188*10+H188</f>
        <v>0</v>
      </c>
      <c r="V188" s="158" t="b">
        <f>OR(U188=61,U188=62,U188=63)</f>
        <v>0</v>
      </c>
      <c r="W188" s="158" t="b">
        <f>OR(U188=51,U188=52)</f>
        <v>0</v>
      </c>
      <c r="X188" s="158" t="b">
        <f>OR(U188=31,U188=41,U188=42,U188=53)</f>
        <v>0</v>
      </c>
      <c r="Y188" s="158" t="b">
        <f>OR(U188=21,U188=32)</f>
        <v>0</v>
      </c>
      <c r="Z188" s="158" t="b">
        <f>AND(V188=FALSE,W188=FALSE,X188=FALSE,Y188=FALSE)</f>
        <v>1</v>
      </c>
      <c r="AA188" s="162" t="str">
        <f>IF(COUNTA(E188:F188:H188)&lt;3,"",(IF(V188=TRUE,$V$3,IF(W188=TRUE,$W$3,IF(X188=TRUE,$X$3,IF(Y188=TRUE,$Y$3,"Non"))))))</f>
        <v>Non</v>
      </c>
      <c r="AB188" s="158" t="b">
        <f>OR(U188=61,U188=62,U188=51,U188=52)</f>
        <v>0</v>
      </c>
      <c r="AC188" s="158" t="b">
        <f>OR(U188=41,U188=42)</f>
        <v>0</v>
      </c>
      <c r="AD188" s="158" t="b">
        <f>OR(U188=31,U188=32,U188=63,U188=64,U188=53,U188=54,)</f>
        <v>0</v>
      </c>
      <c r="AE188" s="158" t="b">
        <f>OR(U188=21,U188=22,)</f>
        <v>0</v>
      </c>
      <c r="AF188" s="158" t="b">
        <f>OR(U188=11,U188=12,U188=13,U188=23,)</f>
        <v>0</v>
      </c>
      <c r="AG188" s="162" t="str">
        <f>IF(COUNTA(E188:F188:H188)&lt;3,"",(IF(AB188=TRUE,$AB$3,IF(AC188=TRUE,$AC$3,IF(AD188=TRUE,$AD$3,IF(AE188=TRUE,$AE$3,IF(AF188=TRUE,$AF$3,"Aucune")))))))</f>
        <v>Aucune</v>
      </c>
      <c r="AH188" s="158" t="b">
        <f>OR($U188=61,$U188=62)</f>
        <v>0</v>
      </c>
      <c r="AI188" s="158" t="b">
        <f>OR($U188=63)</f>
        <v>0</v>
      </c>
      <c r="AJ188" s="158" t="b">
        <f>OR($U188=64)</f>
        <v>0</v>
      </c>
      <c r="AK188" s="158" t="b">
        <f>OR($U188=51,$U188=52)</f>
        <v>0</v>
      </c>
      <c r="AL188" s="158" t="b">
        <f>OR($U188=53)</f>
        <v>0</v>
      </c>
      <c r="AM188" s="158" t="b">
        <f>OR($U188=54)</f>
        <v>0</v>
      </c>
      <c r="AN188" s="158" t="b">
        <f>OR($U188=41)</f>
        <v>0</v>
      </c>
      <c r="AO188" s="158" t="b">
        <f>OR($U188=42,$U188=43)</f>
        <v>0</v>
      </c>
      <c r="AP188" s="158" t="b">
        <f>OR($U188=44)</f>
        <v>0</v>
      </c>
      <c r="AQ188" s="158" t="b">
        <f>OR($U188=31)</f>
        <v>0</v>
      </c>
      <c r="AR188" s="158" t="b">
        <f>OR($U188=32,$U188=33)</f>
        <v>0</v>
      </c>
      <c r="AS188" s="158" t="b">
        <f>OR($U188=34)</f>
        <v>0</v>
      </c>
      <c r="AT188" s="158" t="b">
        <f>OR($U188=22,$U188=23)</f>
        <v>0</v>
      </c>
      <c r="AU188" s="158" t="b">
        <f>OR($U188=24)</f>
        <v>0</v>
      </c>
      <c r="AV188" s="158" t="b">
        <f>OR($U188=12,$U188=13)</f>
        <v>0</v>
      </c>
      <c r="AW188" s="158" t="b">
        <f>OR($U188=14)</f>
        <v>0</v>
      </c>
      <c r="AX188" s="162" t="str">
        <f>IF(COUNTA(E188:F188:H188)&lt;3,"",(IF(AH188=TRUE,AH$3,IF(AI188=TRUE,AI$3,IF(AJ188=TRUE,AJ$3,IF(AK188=TRUE,AK$3,IF(AL188=TRUE,AL$3,IF(AM188=TRUE,AM$3,IF(AN188=TRUE,AN$3,IF(AO188=TRUE,AO$3,IF(AP188=TRUE,AP$3,IF(AQ188=TRUE,AQ$3,IF(AR188=TRUE,AR$3,IF(AS188=TRUE,AS$3,IF(AT188=TRUE,AT$3,IF(AU188=TRUE,AU$3,IF(AV188=TRUE,AV$3,IF(AW188=TRUE,AW$3,"Aucune"))))))))))))))))))</f>
        <v>Aucune</v>
      </c>
      <c r="AY188" s="158" t="b">
        <f>OR(U188=61,U188=62,U188=63,U188=51,U188=52,U188=53)</f>
        <v>0</v>
      </c>
      <c r="AZ188" s="158" t="b">
        <f>OR(U188=41,U188=42,U188=43,U188=31,U188=32,U188=33)</f>
        <v>0</v>
      </c>
      <c r="BA188" s="158" t="b">
        <f>OR(U188=21,U188=22,U188=23,U188=11,U188=12,U188=13)</f>
        <v>0</v>
      </c>
      <c r="BB188" s="162" t="str">
        <f>IF(COUNTA(E188:F188:H188)&lt;3,"",(IF(AY188=TRUE,$AY$3,IF(AZ188=TRUE,$AZ$3,IF(BA188=TRUE,$BA$3,"Aucune action requise")))))</f>
        <v>Aucune action requise</v>
      </c>
      <c r="BC188" s="158" t="b">
        <f>OR(U188=61,U188=51,U188=41,U188=31,U188=21)</f>
        <v>0</v>
      </c>
      <c r="BD188" s="158" t="b">
        <f>OR(U188=62,U188=52,U188=42,U188=32,U188=22,U188=63,U188=53)</f>
        <v>0</v>
      </c>
      <c r="BE188" s="158" t="b">
        <f>OR(U188=43,U188=33,U188=23,U188=34,U188=24)</f>
        <v>0</v>
      </c>
      <c r="BF188" s="158" t="b">
        <f>OR(U188=64,U188=54,U188=44)</f>
        <v>0</v>
      </c>
      <c r="BG188" s="162" t="str">
        <f>IF(COUNTA(E188:F188:H188)&lt;3,"",(IF(BC188=TRUE,$BC$3,IF(BD188=TRUE,$BD$3,IF(BE188=TRUE,$BE$3,IF(BF188=TRUE,$BF$3,"Aucun"))))))</f>
        <v>Aucun</v>
      </c>
      <c r="BH188" s="322">
        <f>G188</f>
        <v>0</v>
      </c>
      <c r="BI188" s="322">
        <f>'ODD 17'!AX24</f>
        <v>0</v>
      </c>
      <c r="BJ188" s="313"/>
      <c r="BK188" s="313"/>
      <c r="BL188" s="330">
        <f>I188</f>
        <v>0</v>
      </c>
      <c r="BM188" s="330">
        <f>D188</f>
        <v>0</v>
      </c>
      <c r="BR188" s="58">
        <f>IF(K188=0,1,0)</f>
        <v>1</v>
      </c>
      <c r="BS188" s="58">
        <f t="shared" ref="BS188:BY190" si="614">IF(L188=TRUE,1,0)</f>
        <v>0</v>
      </c>
      <c r="BT188" s="58">
        <f t="shared" si="614"/>
        <v>0</v>
      </c>
      <c r="BU188" s="58">
        <f t="shared" si="614"/>
        <v>0</v>
      </c>
      <c r="BV188" s="58">
        <f t="shared" si="614"/>
        <v>0</v>
      </c>
      <c r="BW188" s="58">
        <f t="shared" si="614"/>
        <v>0</v>
      </c>
      <c r="BX188" s="58">
        <f t="shared" si="614"/>
        <v>0</v>
      </c>
      <c r="BY188" s="58">
        <f t="shared" si="614"/>
        <v>0</v>
      </c>
    </row>
    <row r="189" spans="1:77" ht="114" customHeight="1" x14ac:dyDescent="0.35">
      <c r="B189" s="378" t="s">
        <v>236</v>
      </c>
      <c r="C189" s="386" t="s">
        <v>471</v>
      </c>
      <c r="D189" s="189">
        <f>'ODD 17'!D25</f>
        <v>0</v>
      </c>
      <c r="E189" s="268">
        <f>'ODD 17'!E25</f>
        <v>0</v>
      </c>
      <c r="F189" s="283">
        <f>'ODD 17'!F25</f>
        <v>0</v>
      </c>
      <c r="G189" s="190">
        <f>'ODD 17'!G25</f>
        <v>0</v>
      </c>
      <c r="H189" s="304">
        <f>'ODD 17'!H25</f>
        <v>0</v>
      </c>
      <c r="I189" s="191">
        <f>'ODD 17'!I25</f>
        <v>0</v>
      </c>
      <c r="J189" s="157">
        <f>S189</f>
        <v>0</v>
      </c>
      <c r="K189" s="158">
        <f>E189*10+F189</f>
        <v>0</v>
      </c>
      <c r="L189" s="158" t="b">
        <f>OR(K189=31)</f>
        <v>0</v>
      </c>
      <c r="M189" s="158" t="b">
        <f>OR(K189=21,K189=32)</f>
        <v>0</v>
      </c>
      <c r="N189" s="158" t="b">
        <f>OR(K189=22,K189=33)</f>
        <v>0</v>
      </c>
      <c r="O189" s="158" t="b">
        <f>OR(K189=11,K189=12)</f>
        <v>0</v>
      </c>
      <c r="P189" s="158" t="b">
        <f>OR(K189=23,K189=34)</f>
        <v>0</v>
      </c>
      <c r="Q189" s="158" t="b">
        <f>OR(K189=13,K189=14,K189=24)</f>
        <v>0</v>
      </c>
      <c r="R189" s="158" t="b">
        <f>OR(K189=1,K189=2,K189=3,K189=4)</f>
        <v>0</v>
      </c>
      <c r="S189" s="159">
        <f>IF(COUNTA(E189:F189)&lt;2,"",(IF(L189=TRUE,$L$3,IF(M189=TRUE,$M$3,IF(N189=TRUE,$N$3,IF(O189=TRUE,$O$3,IF(P189=TRUE,$P$3,IF(Q189=TRUE,$Q$3,IF(R189=TRUE,$R$3,0)))))))))</f>
        <v>0</v>
      </c>
      <c r="T189" s="160">
        <f>IF(COUNTA(E189:F189)&lt;2,"",(IF(L189=TRUE,6,IF(M189=TRUE,5,IF(N189=TRUE,4,IF(O189=TRUE,3,IF(P189=TRUE,2,IF(Q189=TRUE,1,IF(R189=TRUE,0,0)))))))))</f>
        <v>0</v>
      </c>
      <c r="U189" s="161">
        <f>T189*10+H189</f>
        <v>0</v>
      </c>
      <c r="V189" s="158" t="b">
        <f>OR(U189=61,U189=62,U189=63)</f>
        <v>0</v>
      </c>
      <c r="W189" s="158" t="b">
        <f>OR(U189=51,U189=52)</f>
        <v>0</v>
      </c>
      <c r="X189" s="158" t="b">
        <f>OR(U189=31,U189=41,U189=42,U189=53)</f>
        <v>0</v>
      </c>
      <c r="Y189" s="158" t="b">
        <f>OR(U189=21,U189=32)</f>
        <v>0</v>
      </c>
      <c r="Z189" s="158" t="b">
        <f>AND(V189=FALSE,W189=FALSE,X189=FALSE,Y189=FALSE)</f>
        <v>1</v>
      </c>
      <c r="AA189" s="162" t="str">
        <f>IF(COUNTA(E189:F189:H189)&lt;3,"",(IF(V189=TRUE,$V$3,IF(W189=TRUE,$W$3,IF(X189=TRUE,$X$3,IF(Y189=TRUE,$Y$3,"Non"))))))</f>
        <v>Non</v>
      </c>
      <c r="AB189" s="158" t="b">
        <f>OR(U189=61,U189=62,U189=51,U189=52)</f>
        <v>0</v>
      </c>
      <c r="AC189" s="158" t="b">
        <f>OR(U189=41,U189=42)</f>
        <v>0</v>
      </c>
      <c r="AD189" s="158" t="b">
        <f>OR(U189=31,U189=32,U189=63,U189=64,U189=53,U189=54,)</f>
        <v>0</v>
      </c>
      <c r="AE189" s="158" t="b">
        <f>OR(U189=21,U189=22,)</f>
        <v>0</v>
      </c>
      <c r="AF189" s="158" t="b">
        <f>OR(U189=11,U189=12,U189=13,U189=23,)</f>
        <v>0</v>
      </c>
      <c r="AG189" s="162" t="str">
        <f>IF(COUNTA(E189:F189:H189)&lt;3,"",(IF(AB189=TRUE,$AB$3,IF(AC189=TRUE,$AC$3,IF(AD189=TRUE,$AD$3,IF(AE189=TRUE,$AE$3,IF(AF189=TRUE,$AF$3,"Aucune")))))))</f>
        <v>Aucune</v>
      </c>
      <c r="AH189" s="158" t="b">
        <f>OR($U189=61,$U189=62)</f>
        <v>0</v>
      </c>
      <c r="AI189" s="158" t="b">
        <f>OR($U189=63)</f>
        <v>0</v>
      </c>
      <c r="AJ189" s="158" t="b">
        <f>OR($U189=64)</f>
        <v>0</v>
      </c>
      <c r="AK189" s="158" t="b">
        <f>OR($U189=51,$U189=52)</f>
        <v>0</v>
      </c>
      <c r="AL189" s="158" t="b">
        <f>OR($U189=53)</f>
        <v>0</v>
      </c>
      <c r="AM189" s="158" t="b">
        <f>OR($U189=54)</f>
        <v>0</v>
      </c>
      <c r="AN189" s="158" t="b">
        <f>OR($U189=41)</f>
        <v>0</v>
      </c>
      <c r="AO189" s="158" t="b">
        <f>OR($U189=42,$U189=43)</f>
        <v>0</v>
      </c>
      <c r="AP189" s="158" t="b">
        <f>OR($U189=44)</f>
        <v>0</v>
      </c>
      <c r="AQ189" s="158" t="b">
        <f>OR($U189=31)</f>
        <v>0</v>
      </c>
      <c r="AR189" s="158" t="b">
        <f>OR($U189=32,$U189=33)</f>
        <v>0</v>
      </c>
      <c r="AS189" s="158" t="b">
        <f>OR($U189=34)</f>
        <v>0</v>
      </c>
      <c r="AT189" s="158" t="b">
        <f>OR($U189=22,$U189=23)</f>
        <v>0</v>
      </c>
      <c r="AU189" s="158" t="b">
        <f>OR($U189=24)</f>
        <v>0</v>
      </c>
      <c r="AV189" s="158" t="b">
        <f>OR($U189=12,$U189=13)</f>
        <v>0</v>
      </c>
      <c r="AW189" s="158" t="b">
        <f>OR($U189=14)</f>
        <v>0</v>
      </c>
      <c r="AX189" s="162" t="str">
        <f>IF(COUNTA(E189:F189:H189)&lt;3,"",(IF(AH189=TRUE,AH$3,IF(AI189=TRUE,AI$3,IF(AJ189=TRUE,AJ$3,IF(AK189=TRUE,AK$3,IF(AL189=TRUE,AL$3,IF(AM189=TRUE,AM$3,IF(AN189=TRUE,AN$3,IF(AO189=TRUE,AO$3,IF(AP189=TRUE,AP$3,IF(AQ189=TRUE,AQ$3,IF(AR189=TRUE,AR$3,IF(AS189=TRUE,AS$3,IF(AT189=TRUE,AT$3,IF(AU189=TRUE,AU$3,IF(AV189=TRUE,AV$3,IF(AW189=TRUE,AW$3,"Aucune"))))))))))))))))))</f>
        <v>Aucune</v>
      </c>
      <c r="AY189" s="158" t="b">
        <f>OR(U189=61,U189=62,U189=63,U189=51,U189=52,U189=53)</f>
        <v>0</v>
      </c>
      <c r="AZ189" s="158" t="b">
        <f>OR(U189=41,U189=42,U189=43,U189=31,U189=32,U189=33)</f>
        <v>0</v>
      </c>
      <c r="BA189" s="158" t="b">
        <f>OR(U189=21,U189=22,U189=23,U189=11,U189=12,U189=13)</f>
        <v>0</v>
      </c>
      <c r="BB189" s="162" t="str">
        <f>IF(COUNTA(E189:F189:H189)&lt;3,"",(IF(AY189=TRUE,$AY$3,IF(AZ189=TRUE,$AZ$3,IF(BA189=TRUE,$BA$3,"Aucune action requise")))))</f>
        <v>Aucune action requise</v>
      </c>
      <c r="BC189" s="158" t="b">
        <f>OR(U189=61,U189=51,U189=41,U189=31,U189=21)</f>
        <v>0</v>
      </c>
      <c r="BD189" s="158" t="b">
        <f>OR(U189=62,U189=52,U189=42,U189=32,U189=22,U189=63,U189=53)</f>
        <v>0</v>
      </c>
      <c r="BE189" s="158" t="b">
        <f>OR(U189=43,U189=33,U189=23,U189=34,U189=24)</f>
        <v>0</v>
      </c>
      <c r="BF189" s="158" t="b">
        <f>OR(U189=64,U189=54,U189=44)</f>
        <v>0</v>
      </c>
      <c r="BG189" s="162" t="str">
        <f>IF(COUNTA(E189:F189:H189)&lt;3,"",(IF(BC189=TRUE,$BC$3,IF(BD189=TRUE,$BD$3,IF(BE189=TRUE,$BE$3,IF(BF189=TRUE,$BF$3,"Aucun"))))))</f>
        <v>Aucun</v>
      </c>
      <c r="BH189" s="322">
        <f>G189</f>
        <v>0</v>
      </c>
      <c r="BI189" s="322">
        <f>'ODD 17'!AX25</f>
        <v>0</v>
      </c>
      <c r="BJ189" s="313"/>
      <c r="BK189" s="313"/>
      <c r="BL189" s="330">
        <f>I189</f>
        <v>0</v>
      </c>
      <c r="BM189" s="330">
        <f>D189</f>
        <v>0</v>
      </c>
      <c r="BR189" s="58">
        <f>IF(K189=0,1,0)</f>
        <v>1</v>
      </c>
      <c r="BS189" s="58">
        <f t="shared" si="614"/>
        <v>0</v>
      </c>
      <c r="BT189" s="58">
        <f t="shared" si="614"/>
        <v>0</v>
      </c>
      <c r="BU189" s="58">
        <f t="shared" si="614"/>
        <v>0</v>
      </c>
      <c r="BV189" s="58">
        <f t="shared" si="614"/>
        <v>0</v>
      </c>
      <c r="BW189" s="58">
        <f t="shared" si="614"/>
        <v>0</v>
      </c>
      <c r="BX189" s="58">
        <f t="shared" si="614"/>
        <v>0</v>
      </c>
      <c r="BY189" s="58">
        <f t="shared" si="614"/>
        <v>0</v>
      </c>
    </row>
    <row r="190" spans="1:77" ht="114" customHeight="1" x14ac:dyDescent="0.35">
      <c r="B190" s="378" t="s">
        <v>237</v>
      </c>
      <c r="C190" s="386" t="s">
        <v>643</v>
      </c>
      <c r="D190" s="189">
        <f>'ODD 17'!D26</f>
        <v>0</v>
      </c>
      <c r="E190" s="268">
        <f>'ODD 17'!E26</f>
        <v>0</v>
      </c>
      <c r="F190" s="283">
        <f>'ODD 17'!F26</f>
        <v>0</v>
      </c>
      <c r="G190" s="190">
        <f>'ODD 17'!G26</f>
        <v>0</v>
      </c>
      <c r="H190" s="304">
        <f>'ODD 17'!H26</f>
        <v>0</v>
      </c>
      <c r="I190" s="191">
        <f>'ODD 17'!I26</f>
        <v>0</v>
      </c>
      <c r="J190" s="157">
        <f>S190</f>
        <v>0</v>
      </c>
      <c r="K190" s="158">
        <f>E190*10+F190</f>
        <v>0</v>
      </c>
      <c r="L190" s="158" t="b">
        <f>OR(K190=31)</f>
        <v>0</v>
      </c>
      <c r="M190" s="158" t="b">
        <f>OR(K190=21,K190=32)</f>
        <v>0</v>
      </c>
      <c r="N190" s="158" t="b">
        <f>OR(K190=22,K190=33)</f>
        <v>0</v>
      </c>
      <c r="O190" s="158" t="b">
        <f>OR(K190=11,K190=12)</f>
        <v>0</v>
      </c>
      <c r="P190" s="158" t="b">
        <f>OR(K190=23,K190=34)</f>
        <v>0</v>
      </c>
      <c r="Q190" s="158" t="b">
        <f>OR(K190=13,K190=14,K190=24)</f>
        <v>0</v>
      </c>
      <c r="R190" s="158" t="b">
        <f>OR(K190=1,K190=2,K190=3,K190=4)</f>
        <v>0</v>
      </c>
      <c r="S190" s="159">
        <f>IF(COUNTA(E190:F190)&lt;2,"",(IF(L190=TRUE,$L$3,IF(M190=TRUE,$M$3,IF(N190=TRUE,$N$3,IF(O190=TRUE,$O$3,IF(P190=TRUE,$P$3,IF(Q190=TRUE,$Q$3,IF(R190=TRUE,$R$3,0)))))))))</f>
        <v>0</v>
      </c>
      <c r="T190" s="160">
        <f>IF(COUNTA(E190:F190)&lt;2,"",(IF(L190=TRUE,6,IF(M190=TRUE,5,IF(N190=TRUE,4,IF(O190=TRUE,3,IF(P190=TRUE,2,IF(Q190=TRUE,1,IF(R190=TRUE,0,0)))))))))</f>
        <v>0</v>
      </c>
      <c r="U190" s="161">
        <f>T190*10+H190</f>
        <v>0</v>
      </c>
      <c r="V190" s="158" t="b">
        <f>OR(U190=61,U190=62,U190=63)</f>
        <v>0</v>
      </c>
      <c r="W190" s="158" t="b">
        <f>OR(U190=51,U190=52)</f>
        <v>0</v>
      </c>
      <c r="X190" s="158" t="b">
        <f>OR(U190=31,U190=41,U190=42,U190=53)</f>
        <v>0</v>
      </c>
      <c r="Y190" s="158" t="b">
        <f>OR(U190=21,U190=32)</f>
        <v>0</v>
      </c>
      <c r="Z190" s="158" t="b">
        <f>AND(V190=FALSE,W190=FALSE,X190=FALSE,Y190=FALSE)</f>
        <v>1</v>
      </c>
      <c r="AA190" s="162" t="str">
        <f>IF(COUNTA(E190:F190:H190)&lt;3,"",(IF(V190=TRUE,$V$3,IF(W190=TRUE,$W$3,IF(X190=TRUE,$X$3,IF(Y190=TRUE,$Y$3,"Non"))))))</f>
        <v>Non</v>
      </c>
      <c r="AB190" s="158" t="b">
        <f>OR(U190=61,U190=62,U190=51,U190=52)</f>
        <v>0</v>
      </c>
      <c r="AC190" s="158" t="b">
        <f>OR(U190=41,U190=42)</f>
        <v>0</v>
      </c>
      <c r="AD190" s="158" t="b">
        <f>OR(U190=31,U190=32,U190=63,U190=64,U190=53,U190=54,)</f>
        <v>0</v>
      </c>
      <c r="AE190" s="158" t="b">
        <f>OR(U190=21,U190=22,)</f>
        <v>0</v>
      </c>
      <c r="AF190" s="158" t="b">
        <f>OR(U190=11,U190=12,U190=13,U190=23,)</f>
        <v>0</v>
      </c>
      <c r="AG190" s="162" t="str">
        <f>IF(COUNTA(E190:F190:H190)&lt;3,"",(IF(AB190=TRUE,$AB$3,IF(AC190=TRUE,$AC$3,IF(AD190=TRUE,$AD$3,IF(AE190=TRUE,$AE$3,IF(AF190=TRUE,$AF$3,"Aucune")))))))</f>
        <v>Aucune</v>
      </c>
      <c r="AH190" s="158" t="b">
        <f>OR($U190=61,$U190=62)</f>
        <v>0</v>
      </c>
      <c r="AI190" s="158" t="b">
        <f>OR($U190=63)</f>
        <v>0</v>
      </c>
      <c r="AJ190" s="158" t="b">
        <f>OR($U190=64)</f>
        <v>0</v>
      </c>
      <c r="AK190" s="158" t="b">
        <f>OR($U190=51,$U190=52)</f>
        <v>0</v>
      </c>
      <c r="AL190" s="158" t="b">
        <f>OR($U190=53)</f>
        <v>0</v>
      </c>
      <c r="AM190" s="158" t="b">
        <f>OR($U190=54)</f>
        <v>0</v>
      </c>
      <c r="AN190" s="158" t="b">
        <f>OR($U190=41)</f>
        <v>0</v>
      </c>
      <c r="AO190" s="158" t="b">
        <f>OR($U190=42,$U190=43)</f>
        <v>0</v>
      </c>
      <c r="AP190" s="158" t="b">
        <f>OR($U190=44)</f>
        <v>0</v>
      </c>
      <c r="AQ190" s="158" t="b">
        <f>OR($U190=31)</f>
        <v>0</v>
      </c>
      <c r="AR190" s="158" t="b">
        <f>OR($U190=32,$U190=33)</f>
        <v>0</v>
      </c>
      <c r="AS190" s="158" t="b">
        <f>OR($U190=34)</f>
        <v>0</v>
      </c>
      <c r="AT190" s="158" t="b">
        <f>OR($U190=22,$U190=23)</f>
        <v>0</v>
      </c>
      <c r="AU190" s="158" t="b">
        <f>OR($U190=24)</f>
        <v>0</v>
      </c>
      <c r="AV190" s="158" t="b">
        <f>OR($U190=12,$U190=13)</f>
        <v>0</v>
      </c>
      <c r="AW190" s="158" t="b">
        <f>OR($U190=14)</f>
        <v>0</v>
      </c>
      <c r="AX190" s="162" t="str">
        <f>IF(COUNTA(E190:F190:H190)&lt;3,"",(IF(AH190=TRUE,AH$3,IF(AI190=TRUE,AI$3,IF(AJ190=TRUE,AJ$3,IF(AK190=TRUE,AK$3,IF(AL190=TRUE,AL$3,IF(AM190=TRUE,AM$3,IF(AN190=TRUE,AN$3,IF(AO190=TRUE,AO$3,IF(AP190=TRUE,AP$3,IF(AQ190=TRUE,AQ$3,IF(AR190=TRUE,AR$3,IF(AS190=TRUE,AS$3,IF(AT190=TRUE,AT$3,IF(AU190=TRUE,AU$3,IF(AV190=TRUE,AV$3,IF(AW190=TRUE,AW$3,"Aucune"))))))))))))))))))</f>
        <v>Aucune</v>
      </c>
      <c r="AY190" s="158" t="b">
        <f>OR(U190=61,U190=62,U190=63,U190=51,U190=52,U190=53)</f>
        <v>0</v>
      </c>
      <c r="AZ190" s="158" t="b">
        <f>OR(U190=41,U190=42,U190=43,U190=31,U190=32,U190=33)</f>
        <v>0</v>
      </c>
      <c r="BA190" s="158" t="b">
        <f>OR(U190=21,U190=22,U190=23,U190=11,U190=12,U190=13)</f>
        <v>0</v>
      </c>
      <c r="BB190" s="162" t="str">
        <f>IF(COUNTA(E190:F190:H190)&lt;3,"",(IF(AY190=TRUE,$AY$3,IF(AZ190=TRUE,$AZ$3,IF(BA190=TRUE,$BA$3,"Aucune action requise")))))</f>
        <v>Aucune action requise</v>
      </c>
      <c r="BC190" s="158" t="b">
        <f>OR(U190=61,U190=51,U190=41,U190=31,U190=21)</f>
        <v>0</v>
      </c>
      <c r="BD190" s="158" t="b">
        <f>OR(U190=62,U190=52,U190=42,U190=32,U190=22,U190=63,U190=53)</f>
        <v>0</v>
      </c>
      <c r="BE190" s="158" t="b">
        <f>OR(U190=43,U190=33,U190=23,U190=34,U190=24)</f>
        <v>0</v>
      </c>
      <c r="BF190" s="158" t="b">
        <f>OR(U190=64,U190=54,U190=44)</f>
        <v>0</v>
      </c>
      <c r="BG190" s="162" t="str">
        <f>IF(COUNTA(E190:F190:H190)&lt;3,"",(IF(BC190=TRUE,$BC$3,IF(BD190=TRUE,$BD$3,IF(BE190=TRUE,$BE$3,IF(BF190=TRUE,$BF$3,"Aucun"))))))</f>
        <v>Aucun</v>
      </c>
      <c r="BH190" s="322">
        <f>G190</f>
        <v>0</v>
      </c>
      <c r="BI190" s="322">
        <f>'ODD 17'!AX26</f>
        <v>0</v>
      </c>
      <c r="BJ190" s="313"/>
      <c r="BK190" s="313"/>
      <c r="BL190" s="330">
        <f>I190</f>
        <v>0</v>
      </c>
      <c r="BM190" s="330">
        <f>D190</f>
        <v>0</v>
      </c>
      <c r="BR190" s="58">
        <f>IF(K190=0,1,0)</f>
        <v>1</v>
      </c>
      <c r="BS190" s="58">
        <f t="shared" si="614"/>
        <v>0</v>
      </c>
      <c r="BT190" s="58">
        <f t="shared" si="614"/>
        <v>0</v>
      </c>
      <c r="BU190" s="58">
        <f t="shared" si="614"/>
        <v>0</v>
      </c>
      <c r="BV190" s="58">
        <f t="shared" si="614"/>
        <v>0</v>
      </c>
      <c r="BW190" s="58">
        <f t="shared" si="614"/>
        <v>0</v>
      </c>
      <c r="BX190" s="58">
        <f t="shared" si="614"/>
        <v>0</v>
      </c>
      <c r="BY190" s="58">
        <f t="shared" si="614"/>
        <v>0</v>
      </c>
    </row>
    <row r="191" spans="1:77" ht="25" customHeight="1" x14ac:dyDescent="0.35">
      <c r="B191" s="461" t="s">
        <v>238</v>
      </c>
      <c r="C191" s="461"/>
      <c r="D191" s="461"/>
      <c r="E191" s="461"/>
      <c r="F191" s="461"/>
      <c r="G191" s="461"/>
      <c r="H191" s="461"/>
      <c r="I191" s="461"/>
      <c r="J191" s="461"/>
      <c r="K191" s="461"/>
      <c r="L191" s="461"/>
      <c r="M191" s="461"/>
      <c r="N191" s="461"/>
      <c r="O191" s="461"/>
      <c r="P191" s="461"/>
      <c r="Q191" s="461"/>
      <c r="R191" s="461"/>
      <c r="S191" s="461"/>
      <c r="T191" s="461"/>
      <c r="U191" s="461"/>
      <c r="V191" s="461"/>
      <c r="W191" s="461"/>
      <c r="X191" s="461"/>
      <c r="Y191" s="461"/>
      <c r="Z191" s="461"/>
      <c r="AA191" s="461"/>
      <c r="AB191" s="461"/>
      <c r="AC191" s="461"/>
      <c r="AD191" s="461"/>
      <c r="AE191" s="461"/>
      <c r="AF191" s="461"/>
      <c r="AG191" s="461"/>
      <c r="AH191" s="461"/>
      <c r="AI191" s="461"/>
      <c r="AJ191" s="461"/>
      <c r="AK191" s="461"/>
      <c r="AL191" s="461"/>
      <c r="AM191" s="461"/>
      <c r="AN191" s="461"/>
      <c r="AO191" s="461"/>
      <c r="AP191" s="461"/>
      <c r="AQ191" s="461"/>
      <c r="AR191" s="461"/>
      <c r="AS191" s="461"/>
      <c r="AT191" s="461"/>
      <c r="AU191" s="461"/>
      <c r="AV191" s="461"/>
      <c r="AW191" s="461"/>
      <c r="AX191" s="461"/>
      <c r="AY191" s="461"/>
      <c r="AZ191" s="461"/>
      <c r="BA191" s="461"/>
      <c r="BB191" s="461"/>
      <c r="BC191" s="461"/>
      <c r="BD191" s="461"/>
      <c r="BE191" s="461"/>
      <c r="BF191" s="461"/>
      <c r="BG191" s="461"/>
      <c r="BH191" s="461"/>
      <c r="BI191" s="461"/>
      <c r="BJ191" s="461"/>
      <c r="BK191" s="461"/>
      <c r="BL191" s="461"/>
      <c r="BM191" s="461"/>
      <c r="BR191" s="58"/>
      <c r="BS191" s="58"/>
      <c r="BT191" s="58"/>
      <c r="BU191" s="58"/>
      <c r="BV191" s="58"/>
      <c r="BW191" s="58"/>
      <c r="BX191" s="58"/>
      <c r="BY191" s="58"/>
    </row>
    <row r="192" spans="1:77" ht="114" customHeight="1" x14ac:dyDescent="0.35">
      <c r="B192" s="378" t="s">
        <v>239</v>
      </c>
      <c r="C192" s="386" t="s">
        <v>644</v>
      </c>
      <c r="D192" s="189">
        <f>'ODD 17'!D28</f>
        <v>0</v>
      </c>
      <c r="E192" s="268">
        <f>'ODD 17'!E28</f>
        <v>0</v>
      </c>
      <c r="F192" s="283">
        <f>'ODD 17'!F28</f>
        <v>0</v>
      </c>
      <c r="G192" s="190">
        <f>'ODD 17'!G28</f>
        <v>0</v>
      </c>
      <c r="H192" s="304">
        <f>'ODD 17'!H28</f>
        <v>0</v>
      </c>
      <c r="I192" s="191">
        <f>'ODD 17'!I28</f>
        <v>0</v>
      </c>
      <c r="J192" s="157">
        <f>S192</f>
        <v>0</v>
      </c>
      <c r="K192" s="158">
        <f>E192*10+F192</f>
        <v>0</v>
      </c>
      <c r="L192" s="158" t="b">
        <f>OR(K192=31)</f>
        <v>0</v>
      </c>
      <c r="M192" s="158" t="b">
        <f>OR(K192=21,K192=32)</f>
        <v>0</v>
      </c>
      <c r="N192" s="158" t="b">
        <f>OR(K192=22,K192=33)</f>
        <v>0</v>
      </c>
      <c r="O192" s="158" t="b">
        <f>OR(K192=11,K192=12)</f>
        <v>0</v>
      </c>
      <c r="P192" s="158" t="b">
        <f>OR(K192=23,K192=34)</f>
        <v>0</v>
      </c>
      <c r="Q192" s="158" t="b">
        <f>OR(K192=13,K192=14,K192=24)</f>
        <v>0</v>
      </c>
      <c r="R192" s="158" t="b">
        <f>OR(K192=1,K192=2,K192=3,K192=4)</f>
        <v>0</v>
      </c>
      <c r="S192" s="159">
        <f>IF(COUNTA(E192:F192)&lt;2,"",(IF(L192=TRUE,$L$3,IF(M192=TRUE,$M$3,IF(N192=TRUE,$N$3,IF(O192=TRUE,$O$3,IF(P192=TRUE,$P$3,IF(Q192=TRUE,$Q$3,IF(R192=TRUE,$R$3,0)))))))))</f>
        <v>0</v>
      </c>
      <c r="T192" s="160">
        <f>IF(COUNTA(E192:F192)&lt;2,"",(IF(L192=TRUE,6,IF(M192=TRUE,5,IF(N192=TRUE,4,IF(O192=TRUE,3,IF(P192=TRUE,2,IF(Q192=TRUE,1,IF(R192=TRUE,0,0)))))))))</f>
        <v>0</v>
      </c>
      <c r="U192" s="161">
        <f>T192*10+H192</f>
        <v>0</v>
      </c>
      <c r="V192" s="158" t="b">
        <f>OR(U192=61,U192=62,U192=63)</f>
        <v>0</v>
      </c>
      <c r="W192" s="158" t="b">
        <f>OR(U192=51,U192=52)</f>
        <v>0</v>
      </c>
      <c r="X192" s="158" t="b">
        <f>OR(U192=31,U192=41,U192=42,U192=53)</f>
        <v>0</v>
      </c>
      <c r="Y192" s="158" t="b">
        <f>OR(U192=21,U192=32)</f>
        <v>0</v>
      </c>
      <c r="Z192" s="158" t="b">
        <f>AND(V192=FALSE,W192=FALSE,X192=FALSE,Y192=FALSE)</f>
        <v>1</v>
      </c>
      <c r="AA192" s="162" t="str">
        <f>IF(COUNTA(E192:F192:H192)&lt;3,"",(IF(V192=TRUE,$V$3,IF(W192=TRUE,$W$3,IF(X192=TRUE,$X$3,IF(Y192=TRUE,$Y$3,"Non"))))))</f>
        <v>Non</v>
      </c>
      <c r="AB192" s="158" t="b">
        <f>OR(U192=61,U192=62,U192=51,U192=52)</f>
        <v>0</v>
      </c>
      <c r="AC192" s="158" t="b">
        <f>OR(U192=41,U192=42)</f>
        <v>0</v>
      </c>
      <c r="AD192" s="158" t="b">
        <f>OR(U192=31,U192=32,U192=63,U192=64,U192=53,U192=54,)</f>
        <v>0</v>
      </c>
      <c r="AE192" s="158" t="b">
        <f>OR(U192=21,U192=22,)</f>
        <v>0</v>
      </c>
      <c r="AF192" s="158" t="b">
        <f>OR(U192=11,U192=12,U192=13,U192=23,)</f>
        <v>0</v>
      </c>
      <c r="AG192" s="162" t="str">
        <f>IF(COUNTA(E192:F192:H192)&lt;3,"",(IF(AB192=TRUE,$AB$3,IF(AC192=TRUE,$AC$3,IF(AD192=TRUE,$AD$3,IF(AE192=TRUE,$AE$3,IF(AF192=TRUE,$AF$3,"Aucune")))))))</f>
        <v>Aucune</v>
      </c>
      <c r="AH192" s="158" t="b">
        <f>OR($U192=61,$U192=62)</f>
        <v>0</v>
      </c>
      <c r="AI192" s="158" t="b">
        <f>OR($U192=63)</f>
        <v>0</v>
      </c>
      <c r="AJ192" s="158" t="b">
        <f>OR($U192=64)</f>
        <v>0</v>
      </c>
      <c r="AK192" s="158" t="b">
        <f>OR($U192=51,$U192=52)</f>
        <v>0</v>
      </c>
      <c r="AL192" s="158" t="b">
        <f>OR($U192=53)</f>
        <v>0</v>
      </c>
      <c r="AM192" s="158" t="b">
        <f>OR($U192=54)</f>
        <v>0</v>
      </c>
      <c r="AN192" s="158" t="b">
        <f>OR($U192=41)</f>
        <v>0</v>
      </c>
      <c r="AO192" s="158" t="b">
        <f>OR($U192=42,$U192=43)</f>
        <v>0</v>
      </c>
      <c r="AP192" s="158" t="b">
        <f>OR($U192=44)</f>
        <v>0</v>
      </c>
      <c r="AQ192" s="158" t="b">
        <f>OR($U192=31)</f>
        <v>0</v>
      </c>
      <c r="AR192" s="158" t="b">
        <f>OR($U192=32,$U192=33)</f>
        <v>0</v>
      </c>
      <c r="AS192" s="158" t="b">
        <f>OR($U192=34)</f>
        <v>0</v>
      </c>
      <c r="AT192" s="158" t="b">
        <f>OR($U192=22,$U192=23)</f>
        <v>0</v>
      </c>
      <c r="AU192" s="158" t="b">
        <f>OR($U192=24)</f>
        <v>0</v>
      </c>
      <c r="AV192" s="158" t="b">
        <f>OR($U192=12,$U192=13)</f>
        <v>0</v>
      </c>
      <c r="AW192" s="158" t="b">
        <f>OR($U192=14)</f>
        <v>0</v>
      </c>
      <c r="AX192" s="162" t="str">
        <f>IF(COUNTA(E192:F192:H192)&lt;3,"",(IF(AH192=TRUE,AH$3,IF(AI192=TRUE,AI$3,IF(AJ192=TRUE,AJ$3,IF(AK192=TRUE,AK$3,IF(AL192=TRUE,AL$3,IF(AM192=TRUE,AM$3,IF(AN192=TRUE,AN$3,IF(AO192=TRUE,AO$3,IF(AP192=TRUE,AP$3,IF(AQ192=TRUE,AQ$3,IF(AR192=TRUE,AR$3,IF(AS192=TRUE,AS$3,IF(AT192=TRUE,AT$3,IF(AU192=TRUE,AU$3,IF(AV192=TRUE,AV$3,IF(AW192=TRUE,AW$3,"Aucune"))))))))))))))))))</f>
        <v>Aucune</v>
      </c>
      <c r="AY192" s="158" t="b">
        <f>OR(U192=61,U192=62,U192=63,U192=51,U192=52,U192=53)</f>
        <v>0</v>
      </c>
      <c r="AZ192" s="158" t="b">
        <f>OR(U192=41,U192=42,U192=43,U192=31,U192=32,U192=33)</f>
        <v>0</v>
      </c>
      <c r="BA192" s="158" t="b">
        <f>OR(U192=21,U192=22,U192=23,U192=11,U192=12,U192=13)</f>
        <v>0</v>
      </c>
      <c r="BB192" s="162" t="str">
        <f>IF(COUNTA(E192:F192:H192)&lt;3,"",(IF(AY192=TRUE,$AY$3,IF(AZ192=TRUE,$AZ$3,IF(BA192=TRUE,$BA$3,"Aucune action requise")))))</f>
        <v>Aucune action requise</v>
      </c>
      <c r="BC192" s="158" t="b">
        <f>OR(U192=61,U192=51,U192=41,U192=31,U192=21)</f>
        <v>0</v>
      </c>
      <c r="BD192" s="158" t="b">
        <f>OR(U192=62,U192=52,U192=42,U192=32,U192=22,U192=63,U192=53)</f>
        <v>0</v>
      </c>
      <c r="BE192" s="158" t="b">
        <f>OR(U192=43,U192=33,U192=23,U192=34,U192=24)</f>
        <v>0</v>
      </c>
      <c r="BF192" s="158" t="b">
        <f>OR(U192=64,U192=54,U192=44)</f>
        <v>0</v>
      </c>
      <c r="BG192" s="162" t="str">
        <f>IF(COUNTA(E192:F192:H192)&lt;3,"",(IF(BC192=TRUE,$BC$3,IF(BD192=TRUE,$BD$3,IF(BE192=TRUE,$BE$3,IF(BF192=TRUE,$BF$3,"Aucun"))))))</f>
        <v>Aucun</v>
      </c>
      <c r="BH192" s="322">
        <f>G192</f>
        <v>0</v>
      </c>
      <c r="BI192" s="322">
        <f>'ODD 17'!AX28</f>
        <v>0</v>
      </c>
      <c r="BJ192" s="313"/>
      <c r="BK192" s="313"/>
      <c r="BL192" s="330">
        <f>I192</f>
        <v>0</v>
      </c>
      <c r="BM192" s="330">
        <f>D192</f>
        <v>0</v>
      </c>
      <c r="BR192" s="58">
        <f>IF(K192=0,1,0)</f>
        <v>1</v>
      </c>
      <c r="BS192" s="58">
        <f t="shared" ref="BS192:BY193" si="615">IF(L192=TRUE,1,0)</f>
        <v>0</v>
      </c>
      <c r="BT192" s="58">
        <f t="shared" si="615"/>
        <v>0</v>
      </c>
      <c r="BU192" s="58">
        <f t="shared" si="615"/>
        <v>0</v>
      </c>
      <c r="BV192" s="58">
        <f t="shared" si="615"/>
        <v>0</v>
      </c>
      <c r="BW192" s="58">
        <f t="shared" si="615"/>
        <v>0</v>
      </c>
      <c r="BX192" s="58">
        <f t="shared" si="615"/>
        <v>0</v>
      </c>
      <c r="BY192" s="58">
        <f t="shared" si="615"/>
        <v>0</v>
      </c>
    </row>
    <row r="193" spans="2:77" ht="114" customHeight="1" x14ac:dyDescent="0.35">
      <c r="B193" s="374" t="s">
        <v>240</v>
      </c>
      <c r="C193" s="380" t="s">
        <v>645</v>
      </c>
      <c r="D193" s="176">
        <f>'ODD 17'!D29</f>
        <v>0</v>
      </c>
      <c r="E193" s="264">
        <f>'ODD 17'!E29</f>
        <v>0</v>
      </c>
      <c r="F193" s="282">
        <f>'ODD 17'!F29</f>
        <v>0</v>
      </c>
      <c r="G193" s="177">
        <f>'ODD 17'!G29</f>
        <v>0</v>
      </c>
      <c r="H193" s="300">
        <f>'ODD 17'!H29</f>
        <v>0</v>
      </c>
      <c r="I193" s="178">
        <f>'ODD 17'!I29</f>
        <v>0</v>
      </c>
      <c r="J193" s="136">
        <f>S193</f>
        <v>0</v>
      </c>
      <c r="K193" s="137">
        <f>E193*10+F193</f>
        <v>0</v>
      </c>
      <c r="L193" s="137" t="b">
        <f>OR(K193=31)</f>
        <v>0</v>
      </c>
      <c r="M193" s="137" t="b">
        <f>OR(K193=21,K193=32)</f>
        <v>0</v>
      </c>
      <c r="N193" s="137" t="b">
        <f>OR(K193=22,K193=33)</f>
        <v>0</v>
      </c>
      <c r="O193" s="137" t="b">
        <f>OR(K193=11,K193=12)</f>
        <v>0</v>
      </c>
      <c r="P193" s="137" t="b">
        <f>OR(K193=23,K193=34)</f>
        <v>0</v>
      </c>
      <c r="Q193" s="137" t="b">
        <f>OR(K193=13,K193=14,K193=24)</f>
        <v>0</v>
      </c>
      <c r="R193" s="137" t="b">
        <f>OR(K193=1,K193=2,K193=3,K193=4)</f>
        <v>0</v>
      </c>
      <c r="S193" s="138">
        <f>IF(COUNTA(E193:F193)&lt;2,"",(IF(L193=TRUE,$L$3,IF(M193=TRUE,$M$3,IF(N193=TRUE,$N$3,IF(O193=TRUE,$O$3,IF(P193=TRUE,$P$3,IF(Q193=TRUE,$Q$3,IF(R193=TRUE,$R$3,0)))))))))</f>
        <v>0</v>
      </c>
      <c r="T193" s="139">
        <f>IF(COUNTA(E193:F193)&lt;2,"",(IF(L193=TRUE,6,IF(M193=TRUE,5,IF(N193=TRUE,4,IF(O193=TRUE,3,IF(P193=TRUE,2,IF(Q193=TRUE,1,IF(R193=TRUE,0,0)))))))))</f>
        <v>0</v>
      </c>
      <c r="U193" s="140">
        <f>T193*10+H193</f>
        <v>0</v>
      </c>
      <c r="V193" s="137" t="b">
        <f>OR(U193=61,U193=62,U193=63)</f>
        <v>0</v>
      </c>
      <c r="W193" s="137" t="b">
        <f>OR(U193=51,U193=52)</f>
        <v>0</v>
      </c>
      <c r="X193" s="137" t="b">
        <f>OR(U193=31,U193=41,U193=42,U193=53)</f>
        <v>0</v>
      </c>
      <c r="Y193" s="137" t="b">
        <f>OR(U193=21,U193=32)</f>
        <v>0</v>
      </c>
      <c r="Z193" s="137" t="b">
        <f>AND(V193=FALSE,W193=FALSE,X193=FALSE,Y193=FALSE)</f>
        <v>1</v>
      </c>
      <c r="AA193" s="141" t="str">
        <f>IF(COUNTA(E193:F193:H193)&lt;3,"",(IF(V193=TRUE,$V$3,IF(W193=TRUE,$W$3,IF(X193=TRUE,$X$3,IF(Y193=TRUE,$Y$3,"Non"))))))</f>
        <v>Non</v>
      </c>
      <c r="AB193" s="137" t="b">
        <f>OR(U193=61,U193=62,U193=51,U193=52)</f>
        <v>0</v>
      </c>
      <c r="AC193" s="137" t="b">
        <f>OR(U193=41,U193=42)</f>
        <v>0</v>
      </c>
      <c r="AD193" s="137" t="b">
        <f>OR(U193=31,U193=32,U193=63,U193=64,U193=53,U193=54,)</f>
        <v>0</v>
      </c>
      <c r="AE193" s="137" t="b">
        <f>OR(U193=21,U193=22,)</f>
        <v>0</v>
      </c>
      <c r="AF193" s="137" t="b">
        <f>OR(U193=11,U193=12,U193=13,U193=23,)</f>
        <v>0</v>
      </c>
      <c r="AG193" s="141" t="str">
        <f>IF(COUNTA(E193:F193:H193)&lt;3,"",(IF(AB193=TRUE,$AB$3,IF(AC193=TRUE,$AC$3,IF(AD193=TRUE,$AD$3,IF(AE193=TRUE,$AE$3,IF(AF193=TRUE,$AF$3,"Aucune")))))))</f>
        <v>Aucune</v>
      </c>
      <c r="AH193" s="180" t="b">
        <f>OR($U193=61,$U193=62)</f>
        <v>0</v>
      </c>
      <c r="AI193" s="180" t="b">
        <f>OR($U193=63)</f>
        <v>0</v>
      </c>
      <c r="AJ193" s="180" t="b">
        <f>OR($U193=64)</f>
        <v>0</v>
      </c>
      <c r="AK193" s="180" t="b">
        <f>OR($U193=51,$U193=52)</f>
        <v>0</v>
      </c>
      <c r="AL193" s="180" t="b">
        <f>OR($U193=53)</f>
        <v>0</v>
      </c>
      <c r="AM193" s="180" t="b">
        <f>OR($U193=54)</f>
        <v>0</v>
      </c>
      <c r="AN193" s="180" t="b">
        <f>OR($U193=41)</f>
        <v>0</v>
      </c>
      <c r="AO193" s="180" t="b">
        <f>OR($U193=42,$U193=43)</f>
        <v>0</v>
      </c>
      <c r="AP193" s="180" t="b">
        <f>OR($U193=44)</f>
        <v>0</v>
      </c>
      <c r="AQ193" s="180" t="b">
        <f>OR($U193=31)</f>
        <v>0</v>
      </c>
      <c r="AR193" s="180" t="b">
        <f>OR($U193=32,$U193=33)</f>
        <v>0</v>
      </c>
      <c r="AS193" s="180" t="b">
        <f>OR($U193=34)</f>
        <v>0</v>
      </c>
      <c r="AT193" s="180" t="b">
        <f>OR($U193=22,$U193=23)</f>
        <v>0</v>
      </c>
      <c r="AU193" s="180" t="b">
        <f>OR($U193=24)</f>
        <v>0</v>
      </c>
      <c r="AV193" s="180" t="b">
        <f>OR($U193=12,$U193=13)</f>
        <v>0</v>
      </c>
      <c r="AW193" s="180" t="b">
        <f>OR($U193=14)</f>
        <v>0</v>
      </c>
      <c r="AX193" s="179" t="str">
        <f>IF(COUNTA(E193:F193:H193)&lt;3,"",(IF(AH193=TRUE,AH$3,IF(AI193=TRUE,AI$3,IF(AJ193=TRUE,AJ$3,IF(AK193=TRUE,AK$3,IF(AL193=TRUE,AL$3,IF(AM193=TRUE,AM$3,IF(AN193=TRUE,AN$3,IF(AO193=TRUE,AO$3,IF(AP193=TRUE,AP$3,IF(AQ193=TRUE,AQ$3,IF(AR193=TRUE,AR$3,IF(AS193=TRUE,AS$3,IF(AT193=TRUE,AT$3,IF(AU193=TRUE,AU$3,IF(AV193=TRUE,AV$3,IF(AW193=TRUE,AW$3,"Aucune"))))))))))))))))))</f>
        <v>Aucune</v>
      </c>
      <c r="AY193" s="137" t="b">
        <f>OR(U193=61,U193=62,U193=63,U193=51,U193=52,U193=53)</f>
        <v>0</v>
      </c>
      <c r="AZ193" s="137" t="b">
        <f>OR(U193=41,U193=42,U193=43,U193=31,U193=32,U193=33)</f>
        <v>0</v>
      </c>
      <c r="BA193" s="137" t="b">
        <f>OR(U193=21,U193=22,U193=23,U193=11,U193=12,U193=13)</f>
        <v>0</v>
      </c>
      <c r="BB193" s="141" t="str">
        <f>IF(COUNTA(E193:F193:H193)&lt;3,"",(IF(AY193=TRUE,$AY$3,IF(AZ193=TRUE,$AZ$3,IF(BA193=TRUE,$BA$3,"Aucune action requise")))))</f>
        <v>Aucune action requise</v>
      </c>
      <c r="BC193" s="137" t="b">
        <f>OR(U193=61,U193=51,U193=41,U193=31,U193=21)</f>
        <v>0</v>
      </c>
      <c r="BD193" s="137" t="b">
        <f>OR(U193=62,U193=52,U193=42,U193=32,U193=22,U193=63,U193=53)</f>
        <v>0</v>
      </c>
      <c r="BE193" s="137" t="b">
        <f>OR(U193=43,U193=33,U193=23,U193=34,U193=24)</f>
        <v>0</v>
      </c>
      <c r="BF193" s="137" t="b">
        <f>OR(U193=64,U193=54,U193=44)</f>
        <v>0</v>
      </c>
      <c r="BG193" s="141" t="str">
        <f>IF(COUNTA(E193:F193:H193)&lt;3,"",(IF(BC193=TRUE,$BC$3,IF(BD193=TRUE,$BD$3,IF(BE193=TRUE,$BE$3,IF(BF193=TRUE,$BF$3,"Aucun"))))))</f>
        <v>Aucun</v>
      </c>
      <c r="BH193" s="318">
        <f>G193</f>
        <v>0</v>
      </c>
      <c r="BI193" s="318">
        <f>'ODD 17'!AX29</f>
        <v>0</v>
      </c>
      <c r="BJ193" s="309"/>
      <c r="BK193" s="309"/>
      <c r="BL193" s="327">
        <f>I193</f>
        <v>0</v>
      </c>
      <c r="BM193" s="327">
        <f>D193</f>
        <v>0</v>
      </c>
      <c r="BR193" s="58">
        <f>IF(K193=0,1,0)</f>
        <v>1</v>
      </c>
      <c r="BS193" s="58">
        <f t="shared" si="615"/>
        <v>0</v>
      </c>
      <c r="BT193" s="58">
        <f t="shared" si="615"/>
        <v>0</v>
      </c>
      <c r="BU193" s="58">
        <f t="shared" si="615"/>
        <v>0</v>
      </c>
      <c r="BV193" s="58">
        <f t="shared" si="615"/>
        <v>0</v>
      </c>
      <c r="BW193" s="58">
        <f t="shared" si="615"/>
        <v>0</v>
      </c>
      <c r="BX193" s="58">
        <f t="shared" si="615"/>
        <v>0</v>
      </c>
      <c r="BY193" s="58">
        <f t="shared" si="615"/>
        <v>0</v>
      </c>
    </row>
    <row r="194" spans="2:77" ht="25" customHeight="1" x14ac:dyDescent="0.35">
      <c r="B194" s="445" t="s">
        <v>241</v>
      </c>
      <c r="C194" s="445"/>
      <c r="D194" s="445"/>
      <c r="E194" s="445"/>
      <c r="F194" s="445"/>
      <c r="G194" s="445"/>
      <c r="H194" s="445"/>
      <c r="I194" s="445"/>
      <c r="J194" s="445"/>
      <c r="K194" s="445"/>
      <c r="L194" s="445"/>
      <c r="M194" s="445"/>
      <c r="N194" s="445"/>
      <c r="O194" s="445"/>
      <c r="P194" s="445"/>
      <c r="Q194" s="445"/>
      <c r="R194" s="445"/>
      <c r="S194" s="445"/>
      <c r="T194" s="445"/>
      <c r="U194" s="445"/>
      <c r="V194" s="445"/>
      <c r="W194" s="445"/>
      <c r="X194" s="445"/>
      <c r="Y194" s="445"/>
      <c r="Z194" s="445"/>
      <c r="AA194" s="445"/>
      <c r="AB194" s="445"/>
      <c r="AC194" s="445"/>
      <c r="AD194" s="445"/>
      <c r="AE194" s="445"/>
      <c r="AF194" s="445"/>
      <c r="AG194" s="445"/>
      <c r="AH194" s="445"/>
      <c r="AI194" s="445"/>
      <c r="AJ194" s="445"/>
      <c r="AK194" s="445"/>
      <c r="AL194" s="445"/>
      <c r="AM194" s="445"/>
      <c r="AN194" s="445"/>
      <c r="AO194" s="445"/>
      <c r="AP194" s="445"/>
      <c r="AQ194" s="445"/>
      <c r="AR194" s="445"/>
      <c r="AS194" s="445"/>
      <c r="AT194" s="445"/>
      <c r="AU194" s="445"/>
      <c r="AV194" s="445"/>
      <c r="AW194" s="445"/>
      <c r="AX194" s="445"/>
      <c r="AY194" s="445"/>
      <c r="AZ194" s="445"/>
      <c r="BA194" s="445"/>
      <c r="BB194" s="445"/>
      <c r="BC194" s="445"/>
      <c r="BD194" s="445"/>
      <c r="BE194" s="445"/>
      <c r="BF194" s="445"/>
      <c r="BG194" s="445"/>
      <c r="BH194" s="445"/>
      <c r="BI194" s="445"/>
      <c r="BJ194" s="445"/>
      <c r="BK194" s="445"/>
      <c r="BL194" s="445"/>
      <c r="BM194" s="445"/>
      <c r="BR194" s="58"/>
      <c r="BS194" s="58"/>
      <c r="BT194" s="58"/>
      <c r="BU194" s="58"/>
      <c r="BV194" s="58"/>
      <c r="BW194" s="58"/>
      <c r="BX194" s="58"/>
      <c r="BY194" s="58"/>
    </row>
    <row r="195" spans="2:77" ht="114" customHeight="1" x14ac:dyDescent="0.35">
      <c r="B195" s="374" t="s">
        <v>242</v>
      </c>
      <c r="C195" s="380" t="s">
        <v>646</v>
      </c>
      <c r="D195" s="176">
        <f>'ODD 17'!D31</f>
        <v>0</v>
      </c>
      <c r="E195" s="264">
        <f>'ODD 17'!E31</f>
        <v>0</v>
      </c>
      <c r="F195" s="282">
        <f>'ODD 17'!F31</f>
        <v>0</v>
      </c>
      <c r="G195" s="177">
        <f>'ODD 17'!G31</f>
        <v>0</v>
      </c>
      <c r="H195" s="300">
        <f>'ODD 17'!H31</f>
        <v>0</v>
      </c>
      <c r="I195" s="178">
        <f>'ODD 17'!I31</f>
        <v>0</v>
      </c>
      <c r="J195" s="136">
        <f>S195</f>
        <v>0</v>
      </c>
      <c r="K195" s="137">
        <f>E195*10+F195</f>
        <v>0</v>
      </c>
      <c r="L195" s="137" t="b">
        <f>OR(K195=31)</f>
        <v>0</v>
      </c>
      <c r="M195" s="137" t="b">
        <f>OR(K195=21,K195=32)</f>
        <v>0</v>
      </c>
      <c r="N195" s="137" t="b">
        <f>OR(K195=22,K195=33)</f>
        <v>0</v>
      </c>
      <c r="O195" s="137" t="b">
        <f>OR(K195=11,K195=12)</f>
        <v>0</v>
      </c>
      <c r="P195" s="137" t="b">
        <f>OR(K195=23,K195=34)</f>
        <v>0</v>
      </c>
      <c r="Q195" s="137" t="b">
        <f>OR(K195=13,K195=14,K195=24)</f>
        <v>0</v>
      </c>
      <c r="R195" s="137" t="b">
        <f>OR(K195=1,K195=2,K195=3,K195=4)</f>
        <v>0</v>
      </c>
      <c r="S195" s="138">
        <f>IF(COUNTA(E195:F195)&lt;2,"",(IF(L195=TRUE,$L$3,IF(M195=TRUE,$M$3,IF(N195=TRUE,$N$3,IF(O195=TRUE,$O$3,IF(P195=TRUE,$P$3,IF(Q195=TRUE,$Q$3,IF(R195=TRUE,$R$3,0)))))))))</f>
        <v>0</v>
      </c>
      <c r="T195" s="139">
        <f>IF(COUNTA(E195:F195)&lt;2,"",(IF(L195=TRUE,6,IF(M195=TRUE,5,IF(N195=TRUE,4,IF(O195=TRUE,3,IF(P195=TRUE,2,IF(Q195=TRUE,1,IF(R195=TRUE,0,0)))))))))</f>
        <v>0</v>
      </c>
      <c r="U195" s="140">
        <f>T195*10+H195</f>
        <v>0</v>
      </c>
      <c r="V195" s="137" t="b">
        <f>OR(U195=61,U195=62,U195=63)</f>
        <v>0</v>
      </c>
      <c r="W195" s="137" t="b">
        <f>OR(U195=51,U195=52)</f>
        <v>0</v>
      </c>
      <c r="X195" s="137" t="b">
        <f>OR(U195=31,U195=41,U195=42,U195=53)</f>
        <v>0</v>
      </c>
      <c r="Y195" s="137" t="b">
        <f>OR(U195=21,U195=32)</f>
        <v>0</v>
      </c>
      <c r="Z195" s="137" t="b">
        <f>AND(V195=FALSE,W195=FALSE,X195=FALSE,Y195=FALSE)</f>
        <v>1</v>
      </c>
      <c r="AA195" s="141" t="str">
        <f>IF(COUNTA(E195:F195:H195)&lt;3,"",(IF(V195=TRUE,$V$3,IF(W195=TRUE,$W$3,IF(X195=TRUE,$X$3,IF(Y195=TRUE,$Y$3,"Non"))))))</f>
        <v>Non</v>
      </c>
      <c r="AB195" s="137" t="b">
        <f>OR(U195=61,U195=62,U195=51,U195=52)</f>
        <v>0</v>
      </c>
      <c r="AC195" s="137" t="b">
        <f>OR(U195=41,U195=42)</f>
        <v>0</v>
      </c>
      <c r="AD195" s="137" t="b">
        <f>OR(U195=31,U195=32,U195=63,U195=64,U195=53,U195=54,)</f>
        <v>0</v>
      </c>
      <c r="AE195" s="137" t="b">
        <f>OR(U195=21,U195=22,)</f>
        <v>0</v>
      </c>
      <c r="AF195" s="137" t="b">
        <f>OR(U195=11,U195=12,U195=13,U195=23,)</f>
        <v>0</v>
      </c>
      <c r="AG195" s="141" t="str">
        <f>IF(COUNTA(E195:F195:H195)&lt;3,"",(IF(AB195=TRUE,$AB$3,IF(AC195=TRUE,$AC$3,IF(AD195=TRUE,$AD$3,IF(AE195=TRUE,$AE$3,IF(AF195=TRUE,$AF$3,"Aucune")))))))</f>
        <v>Aucune</v>
      </c>
      <c r="AH195" s="180" t="b">
        <f>OR($U195=61,$U195=62)</f>
        <v>0</v>
      </c>
      <c r="AI195" s="180" t="b">
        <f>OR($U195=63)</f>
        <v>0</v>
      </c>
      <c r="AJ195" s="180" t="b">
        <f>OR($U195=64)</f>
        <v>0</v>
      </c>
      <c r="AK195" s="180" t="b">
        <f>OR($U195=51,$U195=52)</f>
        <v>0</v>
      </c>
      <c r="AL195" s="180" t="b">
        <f>OR($U195=53)</f>
        <v>0</v>
      </c>
      <c r="AM195" s="180" t="b">
        <f>OR($U195=54)</f>
        <v>0</v>
      </c>
      <c r="AN195" s="180" t="b">
        <f>OR($U195=41)</f>
        <v>0</v>
      </c>
      <c r="AO195" s="180" t="b">
        <f>OR($U195=42,$U195=43)</f>
        <v>0</v>
      </c>
      <c r="AP195" s="180" t="b">
        <f>OR($U195=44)</f>
        <v>0</v>
      </c>
      <c r="AQ195" s="180" t="b">
        <f>OR($U195=31)</f>
        <v>0</v>
      </c>
      <c r="AR195" s="180" t="b">
        <f>OR($U195=32,$U195=33)</f>
        <v>0</v>
      </c>
      <c r="AS195" s="180" t="b">
        <f>OR($U195=34)</f>
        <v>0</v>
      </c>
      <c r="AT195" s="180" t="b">
        <f>OR($U195=22,$U195=23)</f>
        <v>0</v>
      </c>
      <c r="AU195" s="180" t="b">
        <f>OR($U195=24)</f>
        <v>0</v>
      </c>
      <c r="AV195" s="180" t="b">
        <f>OR($U195=12,$U195=13)</f>
        <v>0</v>
      </c>
      <c r="AW195" s="180" t="b">
        <f>OR($U195=14)</f>
        <v>0</v>
      </c>
      <c r="AX195" s="179" t="str">
        <f>IF(COUNTA(E195:F195:H195)&lt;3,"",(IF(AH195=TRUE,AH$3,IF(AI195=TRUE,AI$3,IF(AJ195=TRUE,AJ$3,IF(AK195=TRUE,AK$3,IF(AL195=TRUE,AL$3,IF(AM195=TRUE,AM$3,IF(AN195=TRUE,AN$3,IF(AO195=TRUE,AO$3,IF(AP195=TRUE,AP$3,IF(AQ195=TRUE,AQ$3,IF(AR195=TRUE,AR$3,IF(AS195=TRUE,AS$3,IF(AT195=TRUE,AT$3,IF(AU195=TRUE,AU$3,IF(AV195=TRUE,AV$3,IF(AW195=TRUE,AW$3,"Aucune"))))))))))))))))))</f>
        <v>Aucune</v>
      </c>
      <c r="AY195" s="137" t="b">
        <f>OR(U195=61,U195=62,U195=63,U195=51,U195=52,U195=53)</f>
        <v>0</v>
      </c>
      <c r="AZ195" s="137" t="b">
        <f>OR(U195=41,U195=42,U195=43,U195=31,U195=32,U195=33)</f>
        <v>0</v>
      </c>
      <c r="BA195" s="137" t="b">
        <f>OR(U195=21,U195=22,U195=23,U195=11,U195=12,U195=13)</f>
        <v>0</v>
      </c>
      <c r="BB195" s="141" t="str">
        <f>IF(COUNTA(E195:F195:H195)&lt;3,"",(IF(AY195=TRUE,$AY$3,IF(AZ195=TRUE,$AZ$3,IF(BA195=TRUE,$BA$3,"Aucune action requise")))))</f>
        <v>Aucune action requise</v>
      </c>
      <c r="BC195" s="137" t="b">
        <f>OR(U195=61,U195=51,U195=41,U195=31,U195=21)</f>
        <v>0</v>
      </c>
      <c r="BD195" s="137" t="b">
        <f>OR(U195=62,U195=52,U195=42,U195=32,U195=22,U195=63,U195=53)</f>
        <v>0</v>
      </c>
      <c r="BE195" s="137" t="b">
        <f>OR(U195=43,U195=33,U195=23,U195=34,U195=24)</f>
        <v>0</v>
      </c>
      <c r="BF195" s="137" t="b">
        <f>OR(U195=64,U195=54,U195=44)</f>
        <v>0</v>
      </c>
      <c r="BG195" s="141" t="str">
        <f>IF(COUNTA(E195:F195:H195)&lt;3,"",(IF(BC195=TRUE,$BC$3,IF(BD195=TRUE,$BD$3,IF(BE195=TRUE,$BE$3,IF(BF195=TRUE,$BF$3,"Aucun"))))))</f>
        <v>Aucun</v>
      </c>
      <c r="BH195" s="318">
        <f>G195</f>
        <v>0</v>
      </c>
      <c r="BI195" s="318">
        <f>'ODD 17'!AX31</f>
        <v>0</v>
      </c>
      <c r="BJ195" s="309"/>
      <c r="BK195" s="309"/>
      <c r="BL195" s="327">
        <f>I195</f>
        <v>0</v>
      </c>
      <c r="BM195" s="327">
        <f>D195</f>
        <v>0</v>
      </c>
      <c r="BR195" s="58">
        <f>IF(K195=0,1,0)</f>
        <v>1</v>
      </c>
      <c r="BS195" s="58">
        <f t="shared" ref="BS195:BY196" si="616">IF(L195=TRUE,1,0)</f>
        <v>0</v>
      </c>
      <c r="BT195" s="58">
        <f t="shared" si="616"/>
        <v>0</v>
      </c>
      <c r="BU195" s="58">
        <f t="shared" si="616"/>
        <v>0</v>
      </c>
      <c r="BV195" s="58">
        <f t="shared" si="616"/>
        <v>0</v>
      </c>
      <c r="BW195" s="58">
        <f t="shared" si="616"/>
        <v>0</v>
      </c>
      <c r="BX195" s="58">
        <f t="shared" si="616"/>
        <v>0</v>
      </c>
      <c r="BY195" s="58">
        <f t="shared" si="616"/>
        <v>0</v>
      </c>
    </row>
    <row r="196" spans="2:77" ht="114" customHeight="1" x14ac:dyDescent="0.35">
      <c r="B196" s="374" t="s">
        <v>243</v>
      </c>
      <c r="C196" s="380" t="s">
        <v>647</v>
      </c>
      <c r="D196" s="176">
        <f>'ODD 17'!D32</f>
        <v>0</v>
      </c>
      <c r="E196" s="264">
        <f>'ODD 17'!E32</f>
        <v>0</v>
      </c>
      <c r="F196" s="282">
        <f>'ODD 17'!F32</f>
        <v>0</v>
      </c>
      <c r="G196" s="177">
        <f>'ODD 17'!G32</f>
        <v>0</v>
      </c>
      <c r="H196" s="300">
        <f>'ODD 17'!H32</f>
        <v>0</v>
      </c>
      <c r="I196" s="178">
        <f>'ODD 17'!I32</f>
        <v>0</v>
      </c>
      <c r="J196" s="136">
        <f>S196</f>
        <v>0</v>
      </c>
      <c r="K196" s="137">
        <f>E196*10+F196</f>
        <v>0</v>
      </c>
      <c r="L196" s="137" t="b">
        <f>OR(K196=31)</f>
        <v>0</v>
      </c>
      <c r="M196" s="137" t="b">
        <f>OR(K196=21,K196=32)</f>
        <v>0</v>
      </c>
      <c r="N196" s="137" t="b">
        <f>OR(K196=22,K196=33)</f>
        <v>0</v>
      </c>
      <c r="O196" s="137" t="b">
        <f>OR(K196=11,K196=12)</f>
        <v>0</v>
      </c>
      <c r="P196" s="137" t="b">
        <f>OR(K196=23,K196=34)</f>
        <v>0</v>
      </c>
      <c r="Q196" s="137" t="b">
        <f>OR(K196=13,K196=14,K196=24)</f>
        <v>0</v>
      </c>
      <c r="R196" s="137" t="b">
        <f>OR(K196=1,K196=2,K196=3,K196=4)</f>
        <v>0</v>
      </c>
      <c r="S196" s="138">
        <f>IF(COUNTA(E196:F196)&lt;2,"",(IF(L196=TRUE,$L$3,IF(M196=TRUE,$M$3,IF(N196=TRUE,$N$3,IF(O196=TRUE,$O$3,IF(P196=TRUE,$P$3,IF(Q196=TRUE,$Q$3,IF(R196=TRUE,$R$3,0)))))))))</f>
        <v>0</v>
      </c>
      <c r="T196" s="139">
        <f>IF(COUNTA(E196:F196)&lt;2,"",(IF(L196=TRUE,6,IF(M196=TRUE,5,IF(N196=TRUE,4,IF(O196=TRUE,3,IF(P196=TRUE,2,IF(Q196=TRUE,1,IF(R196=TRUE,0,0)))))))))</f>
        <v>0</v>
      </c>
      <c r="U196" s="140">
        <f>T196*10+H196</f>
        <v>0</v>
      </c>
      <c r="V196" s="137" t="b">
        <f>OR(U196=61,U196=62,U196=63)</f>
        <v>0</v>
      </c>
      <c r="W196" s="137" t="b">
        <f>OR(U196=51,U196=52)</f>
        <v>0</v>
      </c>
      <c r="X196" s="137" t="b">
        <f>OR(U196=31,U196=41,U196=42,U196=53)</f>
        <v>0</v>
      </c>
      <c r="Y196" s="137" t="b">
        <f>OR(U196=21,U196=32)</f>
        <v>0</v>
      </c>
      <c r="Z196" s="137" t="b">
        <f>AND(V196=FALSE,W196=FALSE,X196=FALSE,Y196=FALSE)</f>
        <v>1</v>
      </c>
      <c r="AA196" s="141" t="str">
        <f>IF(COUNTA(E196:F196:H196)&lt;3,"",(IF(V196=TRUE,$V$3,IF(W196=TRUE,$W$3,IF(X196=TRUE,$X$3,IF(Y196=TRUE,$Y$3,"Non"))))))</f>
        <v>Non</v>
      </c>
      <c r="AB196" s="137" t="b">
        <f>OR(U196=61,U196=62,U196=51,U196=52)</f>
        <v>0</v>
      </c>
      <c r="AC196" s="137" t="b">
        <f>OR(U196=41,U196=42)</f>
        <v>0</v>
      </c>
      <c r="AD196" s="137" t="b">
        <f>OR(U196=31,U196=32,U196=63,U196=64,U196=53,U196=54,)</f>
        <v>0</v>
      </c>
      <c r="AE196" s="137" t="b">
        <f>OR(U196=21,U196=22,)</f>
        <v>0</v>
      </c>
      <c r="AF196" s="137" t="b">
        <f>OR(U196=11,U196=12,U196=13,U196=23,)</f>
        <v>0</v>
      </c>
      <c r="AG196" s="141" t="str">
        <f>IF(COUNTA(E196:F196:H196)&lt;3,"",(IF(AB196=TRUE,$AB$3,IF(AC196=TRUE,$AC$3,IF(AD196=TRUE,$AD$3,IF(AE196=TRUE,$AE$3,IF(AF196=TRUE,$AF$3,"Aucune")))))))</f>
        <v>Aucune</v>
      </c>
      <c r="AH196" s="180" t="b">
        <f>OR($U196=61,$U196=62)</f>
        <v>0</v>
      </c>
      <c r="AI196" s="180" t="b">
        <f>OR($U196=63)</f>
        <v>0</v>
      </c>
      <c r="AJ196" s="180" t="b">
        <f>OR($U196=64)</f>
        <v>0</v>
      </c>
      <c r="AK196" s="180" t="b">
        <f>OR($U196=51,$U196=52)</f>
        <v>0</v>
      </c>
      <c r="AL196" s="180" t="b">
        <f>OR($U196=53)</f>
        <v>0</v>
      </c>
      <c r="AM196" s="180" t="b">
        <f>OR($U196=54)</f>
        <v>0</v>
      </c>
      <c r="AN196" s="180" t="b">
        <f>OR($U196=41)</f>
        <v>0</v>
      </c>
      <c r="AO196" s="180" t="b">
        <f>OR($U196=42,$U196=43)</f>
        <v>0</v>
      </c>
      <c r="AP196" s="180" t="b">
        <f>OR($U196=44)</f>
        <v>0</v>
      </c>
      <c r="AQ196" s="180" t="b">
        <f>OR($U196=31)</f>
        <v>0</v>
      </c>
      <c r="AR196" s="180" t="b">
        <f>OR($U196=32,$U196=33)</f>
        <v>0</v>
      </c>
      <c r="AS196" s="180" t="b">
        <f>OR($U196=34)</f>
        <v>0</v>
      </c>
      <c r="AT196" s="180" t="b">
        <f>OR($U196=22,$U196=23)</f>
        <v>0</v>
      </c>
      <c r="AU196" s="180" t="b">
        <f>OR($U196=24)</f>
        <v>0</v>
      </c>
      <c r="AV196" s="180" t="b">
        <f>OR($U196=12,$U196=13)</f>
        <v>0</v>
      </c>
      <c r="AW196" s="180" t="b">
        <f>OR($U196=14)</f>
        <v>0</v>
      </c>
      <c r="AX196" s="179" t="str">
        <f>IF(COUNTA(E196:F196:H196)&lt;3,"",(IF(AH196=TRUE,AH$3,IF(AI196=TRUE,AI$3,IF(AJ196=TRUE,AJ$3,IF(AK196=TRUE,AK$3,IF(AL196=TRUE,AL$3,IF(AM196=TRUE,AM$3,IF(AN196=TRUE,AN$3,IF(AO196=TRUE,AO$3,IF(AP196=TRUE,AP$3,IF(AQ196=TRUE,AQ$3,IF(AR196=TRUE,AR$3,IF(AS196=TRUE,AS$3,IF(AT196=TRUE,AT$3,IF(AU196=TRUE,AU$3,IF(AV196=TRUE,AV$3,IF(AW196=TRUE,AW$3,"Aucune"))))))))))))))))))</f>
        <v>Aucune</v>
      </c>
      <c r="AY196" s="137" t="b">
        <f>OR(U196=61,U196=62,U196=63,U196=51,U196=52,U196=53)</f>
        <v>0</v>
      </c>
      <c r="AZ196" s="137" t="b">
        <f>OR(U196=41,U196=42,U196=43,U196=31,U196=32,U196=33)</f>
        <v>0</v>
      </c>
      <c r="BA196" s="137" t="b">
        <f>OR(U196=21,U196=22,U196=23,U196=11,U196=12,U196=13)</f>
        <v>0</v>
      </c>
      <c r="BB196" s="141" t="str">
        <f>IF(COUNTA(E196:F196:H196)&lt;3,"",(IF(AY196=TRUE,$AY$3,IF(AZ196=TRUE,$AZ$3,IF(BA196=TRUE,$BA$3,"Aucune action requise")))))</f>
        <v>Aucune action requise</v>
      </c>
      <c r="BC196" s="137" t="b">
        <f>OR(U196=61,U196=51,U196=41,U196=31,U196=21)</f>
        <v>0</v>
      </c>
      <c r="BD196" s="137" t="b">
        <f>OR(U196=62,U196=52,U196=42,U196=32,U196=22,U196=63,U196=53)</f>
        <v>0</v>
      </c>
      <c r="BE196" s="137" t="b">
        <f>OR(U196=43,U196=33,U196=23,U196=34,U196=24)</f>
        <v>0</v>
      </c>
      <c r="BF196" s="137" t="b">
        <f>OR(U196=64,U196=54,U196=44)</f>
        <v>0</v>
      </c>
      <c r="BG196" s="141" t="str">
        <f>IF(COUNTA(E196:F196:H196)&lt;3,"",(IF(BC196=TRUE,$BC$3,IF(BD196=TRUE,$BD$3,IF(BE196=TRUE,$BE$3,IF(BF196=TRUE,$BF$3,"Aucun"))))))</f>
        <v>Aucun</v>
      </c>
      <c r="BH196" s="318">
        <f>G196</f>
        <v>0</v>
      </c>
      <c r="BI196" s="318">
        <f>'ODD 17'!AX32</f>
        <v>0</v>
      </c>
      <c r="BJ196" s="309"/>
      <c r="BK196" s="309"/>
      <c r="BL196" s="327">
        <f>I196</f>
        <v>0</v>
      </c>
      <c r="BM196" s="327">
        <f>D196</f>
        <v>0</v>
      </c>
      <c r="BR196" s="58">
        <f>IF(K196=0,1,0)</f>
        <v>1</v>
      </c>
      <c r="BS196" s="58">
        <f t="shared" si="616"/>
        <v>0</v>
      </c>
      <c r="BT196" s="58">
        <f t="shared" si="616"/>
        <v>0</v>
      </c>
      <c r="BU196" s="58">
        <f t="shared" si="616"/>
        <v>0</v>
      </c>
      <c r="BV196" s="58">
        <f t="shared" si="616"/>
        <v>0</v>
      </c>
      <c r="BW196" s="58">
        <f t="shared" si="616"/>
        <v>0</v>
      </c>
      <c r="BX196" s="58">
        <f t="shared" si="616"/>
        <v>0</v>
      </c>
      <c r="BY196" s="58">
        <f t="shared" si="616"/>
        <v>0</v>
      </c>
    </row>
  </sheetData>
  <mergeCells count="31">
    <mergeCell ref="B35:BM35"/>
    <mergeCell ref="B84:BM84"/>
    <mergeCell ref="B71:BM71"/>
    <mergeCell ref="B65:BM65"/>
    <mergeCell ref="B56:BM56"/>
    <mergeCell ref="B46:BM46"/>
    <mergeCell ref="B133:BM133"/>
    <mergeCell ref="B127:BM127"/>
    <mergeCell ref="B115:BM115"/>
    <mergeCell ref="B104:BM104"/>
    <mergeCell ref="B93:BM93"/>
    <mergeCell ref="B180:BM180"/>
    <mergeCell ref="B176:BM176"/>
    <mergeCell ref="B170:BM170"/>
    <mergeCell ref="B157:BM157"/>
    <mergeCell ref="B144:BM144"/>
    <mergeCell ref="B194:BM194"/>
    <mergeCell ref="B191:BM191"/>
    <mergeCell ref="B187:BM187"/>
    <mergeCell ref="B186:BM186"/>
    <mergeCell ref="B182:BM182"/>
    <mergeCell ref="B21:BM21"/>
    <mergeCell ref="B12:BM12"/>
    <mergeCell ref="B4:BM4"/>
    <mergeCell ref="BL2:BM2"/>
    <mergeCell ref="B2:C3"/>
    <mergeCell ref="D2:E2"/>
    <mergeCell ref="F2:G2"/>
    <mergeCell ref="H2:I2"/>
    <mergeCell ref="BH2:BK2"/>
    <mergeCell ref="AA2:AX2"/>
  </mergeCells>
  <conditionalFormatting sqref="I16:I20 I22:I34 I36:I45 I47:I55 I57:I64 I66:I70 I72:I83 I85:I92 I94:I103 I105:I114 I116:I118">
    <cfRule type="expression" dxfId="3582" priority="5455" stopIfTrue="1">
      <formula>ISTEXT(I16)</formula>
    </cfRule>
    <cfRule type="expression" dxfId="3581" priority="5456">
      <formula>FIND("Agir",J16)</formula>
    </cfRule>
    <cfRule type="expression" dxfId="3580" priority="5457">
      <formula>FIND("Réagir",J16)</formula>
    </cfRule>
  </conditionalFormatting>
  <conditionalFormatting sqref="I13 I3:J3 BB3 AX3 AG3:AN3 AA3 I14:J20 BB13:BB20 AA13:AA20 AA5:AA11 BB5:BB11 I5:J11 AA22:AA34 BB22:BB34 I22:J34 BG22:BM34 I36:J45 BB36:BB45 AA36:AA45 BG36:BM45 I47:J55 BB47:BB55 AA47:AA55 BG47:BM55 I57:J64 BB57:BB64 AA57:AA64 BG57:BM64 I66:J70 BB66:BB70 AA66:AA70 BG66:BM70 AA72:AA83 BB72:BB83 I72:J83 BG72:BM83 I85:J92 BB85:BB92 AA85:AA92 BG85:BM92 I94:J103 BB94:BB103 AA94:AA103 BG94:BM103 BB105:BB114 I105:J114 AA105:AA114 BG105:BM114 AA116:AA126 BB116:BB126 I116:J126 BG116:BM126 I128:J132 BB128:BB132 AA128:AA132 BG128:BM132 AA134:AA143 BB134:BB143 I134:J143 BG134:BM143 AA145:AA156 BB145:BB156 I145:J156 BG145:BM156 I158:J169 AA158:AA169 BB158:BB169 BG158:BM169 BB195:BB196 AA195:AA196 BG195:BM196 BG3:BM3 BH1:BH2 AA192:AA193 BB192:BB193 I192:J193 I195:J196 BB188:BB190 AA188:AA190 BG188:BM190 BG192:BM193 BB183:BB185 I183:J185 BG183:BM185 I188:J190 I181:J181 BB181 AG181 AA181 AA183:AA185 BB177:BB179 I177:J179 BG177:BM179 BG181:BM181 BG171:BM175 I171:J175 BB171:BB175 AA171:AA175 AA177:AA179 BG13:BM20 BG5:BM11 AG5:AG11 AX5:AX11 AG13:AG20 AG22:AG34 AG36:AG45 AG47:AG55 AG57:AG64 AG66:AG70 AG72:AG83 AG85:AG92 AG94:AG103 AG105:AG114 AG116:AG126 AG128:AG132 AG134:AG143 AG145:AG156 AG158:AG169 AG171:AG175 AG177:AG179 AG183:AG185 AG188:AG190 AG192:AG193 AG195:AG196">
    <cfRule type="containsText" dxfId="3579" priority="5452" stopIfTrue="1" operator="containsText" text="Première">
      <formula>NOT(ISERROR(SEARCH("Première",I1)))</formula>
    </cfRule>
    <cfRule type="containsText" dxfId="3578" priority="5453" stopIfTrue="1" operator="containsText" text="Seconde">
      <formula>NOT(ISERROR(SEARCH("Seconde",I1)))</formula>
    </cfRule>
    <cfRule type="containsText" dxfId="3577" priority="5454" stopIfTrue="1" operator="containsText" text="Terme">
      <formula>NOT(ISERROR(SEARCH("Terme",I1)))</formula>
    </cfRule>
  </conditionalFormatting>
  <conditionalFormatting sqref="F16:F20 F22:F34 F36:F45 F47:F55 F57:F64 F66:F70 F72:F83 F85:F92 F94:F103 F105:F114 F116:F118">
    <cfRule type="expression" dxfId="3576" priority="5450" stopIfTrue="1">
      <formula>ISTEXT(F16)</formula>
    </cfRule>
    <cfRule type="expression" dxfId="3575" priority="5451">
      <formula>FIND("Conforter",I16)</formula>
    </cfRule>
  </conditionalFormatting>
  <conditionalFormatting sqref="G16:G20 G22:G34 G36:G45 G47:G55 G57:G64 G66:G70 G72:G83 G85:G92 G94:G103 G105:G114 G116:G118">
    <cfRule type="expression" dxfId="3574" priority="5447" stopIfTrue="1">
      <formula>ISTEXT(G16)</formula>
    </cfRule>
    <cfRule type="expression" dxfId="3573" priority="5448">
      <formula>FIND("Agir",I16)</formula>
    </cfRule>
    <cfRule type="expression" dxfId="3572" priority="5449">
      <formula>FIND("Réagir",I16)</formula>
    </cfRule>
  </conditionalFormatting>
  <conditionalFormatting sqref="G16:H20 G22:H34 G36:H45 G47:H55 G57:H64 G66:H70 G72:H83 G85:H92 G94:H103 G105:H114 G116:H118">
    <cfRule type="expression" dxfId="3571" priority="5445" stopIfTrue="1">
      <formula>ISTEXT(G16)</formula>
    </cfRule>
    <cfRule type="expression" dxfId="3570" priority="5446">
      <formula>FIND("Conforter",J16)</formula>
    </cfRule>
  </conditionalFormatting>
  <conditionalFormatting sqref="J14:J20 J6:J11 J22:J34 J36:J45 J47:J55 J57:J64 J66:J70 J72:J83 J85:J92 J94:J103 J105:J114 J116:J126 J128:J132 J134:J143 J145:J156 J158:J169 J195:J196 J192:J193 J188:J190 J183:J185 J181 J171:J175 J177:J179">
    <cfRule type="containsText" dxfId="3569" priority="5444" stopIfTrue="1" operator="containsText" text="Non">
      <formula>NOT(ISERROR(SEARCH("Non",J6)))</formula>
    </cfRule>
  </conditionalFormatting>
  <conditionalFormatting sqref="I18">
    <cfRule type="expression" dxfId="3568" priority="5441" stopIfTrue="1">
      <formula>ISTEXT(I18)</formula>
    </cfRule>
    <cfRule type="expression" dxfId="3567" priority="5442">
      <formula>FIND("Agir",J18)</formula>
    </cfRule>
    <cfRule type="expression" dxfId="3566" priority="5443">
      <formula>FIND("Réagir",J18)</formula>
    </cfRule>
  </conditionalFormatting>
  <conditionalFormatting sqref="G18:H18">
    <cfRule type="expression" dxfId="3565" priority="5439" stopIfTrue="1">
      <formula>ISTEXT(G18)</formula>
    </cfRule>
    <cfRule type="expression" dxfId="3564" priority="5440">
      <formula>FIND("Conforter",J18)</formula>
    </cfRule>
  </conditionalFormatting>
  <conditionalFormatting sqref="I19">
    <cfRule type="expression" dxfId="3563" priority="5436" stopIfTrue="1">
      <formula>ISTEXT(I19)</formula>
    </cfRule>
    <cfRule type="expression" dxfId="3562" priority="5437">
      <formula>FIND("Agir",J19)</formula>
    </cfRule>
    <cfRule type="expression" dxfId="3561" priority="5438">
      <formula>FIND("Réagir",J19)</formula>
    </cfRule>
  </conditionalFormatting>
  <conditionalFormatting sqref="G19:H19">
    <cfRule type="expression" dxfId="3560" priority="5434" stopIfTrue="1">
      <formula>ISTEXT(G19)</formula>
    </cfRule>
    <cfRule type="expression" dxfId="3559" priority="5435">
      <formula>FIND("Conforter",J19)</formula>
    </cfRule>
  </conditionalFormatting>
  <conditionalFormatting sqref="I20 I22:I34 I36:I45 I47:I55 I57:I64 I66:I70 I72:I83 I85:I92 I94:I103 I105:I114">
    <cfRule type="expression" dxfId="3558" priority="5431" stopIfTrue="1">
      <formula>ISTEXT(I20)</formula>
    </cfRule>
    <cfRule type="expression" dxfId="3557" priority="5432">
      <formula>FIND("Agir",J20)</formula>
    </cfRule>
    <cfRule type="expression" dxfId="3556" priority="5433">
      <formula>FIND("Réagir",J20)</formula>
    </cfRule>
  </conditionalFormatting>
  <conditionalFormatting sqref="G20:H20 G22:H34 G36:H45 G47:H55 G57:H64 G66:H70 G72:H83 G85:H92 G94:H103 G105:H114">
    <cfRule type="expression" dxfId="3555" priority="5429" stopIfTrue="1">
      <formula>ISTEXT(G20)</formula>
    </cfRule>
    <cfRule type="expression" dxfId="3554" priority="5430">
      <formula>FIND("Conforter",J20)</formula>
    </cfRule>
  </conditionalFormatting>
  <conditionalFormatting sqref="I116">
    <cfRule type="expression" dxfId="3553" priority="5426" stopIfTrue="1">
      <formula>ISTEXT(I116)</formula>
    </cfRule>
    <cfRule type="expression" dxfId="3552" priority="5427">
      <formula>FIND("Agir",J116)</formula>
    </cfRule>
    <cfRule type="expression" dxfId="3551" priority="5428">
      <formula>FIND("Réagir",J116)</formula>
    </cfRule>
  </conditionalFormatting>
  <conditionalFormatting sqref="G116:H116">
    <cfRule type="expression" dxfId="3550" priority="5424" stopIfTrue="1">
      <formula>ISTEXT(G116)</formula>
    </cfRule>
    <cfRule type="expression" dxfId="3549" priority="5425">
      <formula>FIND("Conforter",J116)</formula>
    </cfRule>
  </conditionalFormatting>
  <conditionalFormatting sqref="I117">
    <cfRule type="expression" dxfId="3548" priority="5421" stopIfTrue="1">
      <formula>ISTEXT(I117)</formula>
    </cfRule>
    <cfRule type="expression" dxfId="3547" priority="5422">
      <formula>FIND("Agir",J117)</formula>
    </cfRule>
    <cfRule type="expression" dxfId="3546" priority="5423">
      <formula>FIND("Réagir",J117)</formula>
    </cfRule>
  </conditionalFormatting>
  <conditionalFormatting sqref="G117:H117">
    <cfRule type="expression" dxfId="3545" priority="5419" stopIfTrue="1">
      <formula>ISTEXT(G117)</formula>
    </cfRule>
    <cfRule type="expression" dxfId="3544" priority="5420">
      <formula>FIND("Conforter",J117)</formula>
    </cfRule>
  </conditionalFormatting>
  <conditionalFormatting sqref="I118">
    <cfRule type="expression" dxfId="3543" priority="5416" stopIfTrue="1">
      <formula>ISTEXT(I118)</formula>
    </cfRule>
    <cfRule type="expression" dxfId="3542" priority="5417">
      <formula>FIND("Agir",J118)</formula>
    </cfRule>
    <cfRule type="expression" dxfId="3541" priority="5418">
      <formula>FIND("Réagir",J118)</formula>
    </cfRule>
  </conditionalFormatting>
  <conditionalFormatting sqref="G118:H118">
    <cfRule type="expression" dxfId="3540" priority="5414" stopIfTrue="1">
      <formula>ISTEXT(G118)</formula>
    </cfRule>
    <cfRule type="expression" dxfId="3539" priority="5415">
      <formula>FIND("Conforter",J118)</formula>
    </cfRule>
  </conditionalFormatting>
  <conditionalFormatting sqref="I17">
    <cfRule type="expression" dxfId="3538" priority="5411" stopIfTrue="1">
      <formula>ISTEXT(I17)</formula>
    </cfRule>
    <cfRule type="expression" dxfId="3537" priority="5412">
      <formula>FIND("Agir",J17)</formula>
    </cfRule>
    <cfRule type="expression" dxfId="3536" priority="5413">
      <formula>FIND("Réagir",J17)</formula>
    </cfRule>
  </conditionalFormatting>
  <conditionalFormatting sqref="J13:J20 J5:J11 J22:J34 J36:J45 J47:J55 J57:J64 J66:J70 J72:J83 J85:J92 J94:J103 J105:J114 J116:J126 J128:J132 J134:J143 J145:J156 J158:J169 J195:J196 J192:J193 J188:J190 J183:J185 J181 J171:J175 J177:J179">
    <cfRule type="containsText" dxfId="3535" priority="5404" operator="containsText" text="Intervention prioritaire">
      <formula>NOT(ISERROR(SEARCH("Intervention prioritaire",J5)))</formula>
    </cfRule>
    <cfRule type="containsText" dxfId="3534" priority="5405" stopIfTrue="1" operator="containsText" text="Non pertinent">
      <formula>NOT(ISERROR(SEARCH("Non pertinent",J5)))</formula>
    </cfRule>
    <cfRule type="containsText" dxfId="3533" priority="5406" stopIfTrue="1" operator="containsText" text="consolidation">
      <formula>NOT(ISERROR(SEARCH("consolidation",J5)))</formula>
    </cfRule>
    <cfRule type="containsText" dxfId="3532" priority="5407" stopIfTrue="1" operator="containsText" text="Non Prioritaire">
      <formula>NOT(ISERROR(SEARCH("Non Prioritaire",J5)))</formula>
    </cfRule>
    <cfRule type="containsText" dxfId="3531" priority="5408" stopIfTrue="1" operator="containsText" text="Urgent">
      <formula>NOT(ISERROR(SEARCH("Urgent",J5)))</formula>
    </cfRule>
    <cfRule type="containsText" dxfId="3530" priority="5409" stopIfTrue="1" operator="containsText" text="moyen">
      <formula>NOT(ISERROR(SEARCH("moyen",J5)))</formula>
    </cfRule>
    <cfRule type="containsText" dxfId="3529" priority="5410" stopIfTrue="1" operator="containsText" text="long">
      <formula>NOT(ISERROR(SEARCH("long",J5)))</formula>
    </cfRule>
  </conditionalFormatting>
  <conditionalFormatting sqref="D16:D20 D22:D34 D36:D45 D47:D55 D57:D64 D66:D70 D72:D83 D85:D92 D94:D103 D105:D114 D116:D118">
    <cfRule type="expression" dxfId="3528" priority="5401" stopIfTrue="1">
      <formula>ISTEXT(D16)</formula>
    </cfRule>
    <cfRule type="expression" dxfId="3527" priority="5402">
      <formula>FIND("Agir",E16)</formula>
    </cfRule>
    <cfRule type="expression" dxfId="3526" priority="5403">
      <formula>FIND("Réagir",E16)</formula>
    </cfRule>
  </conditionalFormatting>
  <conditionalFormatting sqref="D17:D20 D22:D34 D36:D45 D47:D55 D57:D64 D66:D70 D72:D83 D85:D92 D94:D103 D105:D114 D116:D118">
    <cfRule type="expression" dxfId="3525" priority="5399" stopIfTrue="1">
      <formula>ISTEXT(D17)</formula>
    </cfRule>
    <cfRule type="expression" dxfId="3524" priority="5400">
      <formula>FIND("Conforter",F17)</formula>
    </cfRule>
  </conditionalFormatting>
  <conditionalFormatting sqref="D16">
    <cfRule type="expression" dxfId="3523" priority="5397" stopIfTrue="1">
      <formula>ISTEXT(D16)</formula>
    </cfRule>
    <cfRule type="expression" dxfId="3522" priority="5398">
      <formula>FIND("Conforter",F16)</formula>
    </cfRule>
  </conditionalFormatting>
  <conditionalFormatting sqref="D18">
    <cfRule type="expression" dxfId="3521" priority="5395" stopIfTrue="1">
      <formula>ISTEXT(D18)</formula>
    </cfRule>
    <cfRule type="expression" dxfId="3520" priority="5396">
      <formula>FIND("Conforter",F18)</formula>
    </cfRule>
  </conditionalFormatting>
  <conditionalFormatting sqref="D19">
    <cfRule type="expression" dxfId="3519" priority="5393" stopIfTrue="1">
      <formula>ISTEXT(D19)</formula>
    </cfRule>
    <cfRule type="expression" dxfId="3518" priority="5394">
      <formula>FIND("Conforter",F19)</formula>
    </cfRule>
  </conditionalFormatting>
  <conditionalFormatting sqref="D20 D22:D34 D36:D45 D47:D55 D57:D64 D66:D70 D72:D83 D85:D92 D94:D103 D105:D114">
    <cfRule type="expression" dxfId="3517" priority="5391" stopIfTrue="1">
      <formula>ISTEXT(D20)</formula>
    </cfRule>
    <cfRule type="expression" dxfId="3516" priority="5392">
      <formula>FIND("Conforter",F20)</formula>
    </cfRule>
  </conditionalFormatting>
  <conditionalFormatting sqref="D116">
    <cfRule type="expression" dxfId="3515" priority="5389" stopIfTrue="1">
      <formula>ISTEXT(D116)</formula>
    </cfRule>
    <cfRule type="expression" dxfId="3514" priority="5390">
      <formula>FIND("Conforter",F116)</formula>
    </cfRule>
  </conditionalFormatting>
  <conditionalFormatting sqref="D117">
    <cfRule type="expression" dxfId="3513" priority="5387" stopIfTrue="1">
      <formula>ISTEXT(D117)</formula>
    </cfRule>
    <cfRule type="expression" dxfId="3512" priority="5388">
      <formula>FIND("Conforter",F117)</formula>
    </cfRule>
  </conditionalFormatting>
  <conditionalFormatting sqref="D118">
    <cfRule type="expression" dxfId="3511" priority="5385" stopIfTrue="1">
      <formula>ISTEXT(D118)</formula>
    </cfRule>
    <cfRule type="expression" dxfId="3510" priority="5386">
      <formula>FIND("Conforter",F118)</formula>
    </cfRule>
  </conditionalFormatting>
  <conditionalFormatting sqref="H16:H20 H22:H34 H36:H45 H47:H55 H57:H64 H66:H70 H72:H83 H85:H92 H94:H103 H105:H114 H116:H118">
    <cfRule type="expression" dxfId="3509" priority="5382" stopIfTrue="1">
      <formula>ISTEXT(H16)</formula>
    </cfRule>
    <cfRule type="expression" dxfId="3508" priority="5383">
      <formula>FIND("Agir",J16)</formula>
    </cfRule>
    <cfRule type="expression" dxfId="3507" priority="5384">
      <formula>FIND("Réagir",J16)</formula>
    </cfRule>
  </conditionalFormatting>
  <conditionalFormatting sqref="BG13:BG20 BB13:BB20 BB5:BB11 BG5:BG11 BI22:BM34 BB22:BB34 BG22:BG34 BI36:BM45 BG36:BG45 BB36:BB45 BI47:BM55 BG47:BG55 BB47:BB55 BI57:BM64 BG57:BG64 BB57:BB64 BG66:BG70 BB66:BB70 BI66:BM70 BI72:BM83 BB72:BB83 BG72:BG83 BI85:BM92 BG85:BG92 BB85:BB92 BI94:BM103 BG94:BG103 BB94:BB103 BI105:BM114 BB105:BB114 BG105:BG114 BI116:BM126 BB116:BB126 BG116:BG126 BG128:BG132 BB128:BB132 BI128:BM132 BI134:BM143 BB134:BB143 BG134:BG143 BI145:BM156 BB145:BB156 BG145:BG156 BI158:BM169 BB158:BB169 BG158:BG169 BG195:BG196 BB195:BB196 BB192:BB193 BG192:BG193 BI192:BM193 BI195:BM196 BG188:BG190 BB188:BB190 BB183:BB185 BG183:BG185 BI183:BM185 BI188:BM190 BI181:BM181 BG181 BB181 BB177:BB179 BG177:BG179 BI177:BM179 AG181 BI171:BM175 BG171:BG175 BB171:BB175 BI13:BM20 BI5:BM11 AG5:AG11 AX5:AX11 AG13:AG20 AG22:AG34 AG36:AG45 AG47:AG55 AG57:AG64 AG66:AG70 AG72:AG83 AG85:AG92 AG94:AG103 AG105:AG114 AG116:AG126 AG128:AG132 AG134:AG143 AG145:AG156 AG158:AG169 AG171:AG175 AG177:AG179 AG183:AG185 AG188:AG190 AG192:AG193 AG195:AG196">
    <cfRule type="expression" dxfId="3506" priority="5379" stopIfTrue="1">
      <formula>ISTEXT(AG5)</formula>
    </cfRule>
    <cfRule type="expression" dxfId="3505" priority="5380">
      <formula>FIND("Agir",#REF!)</formula>
    </cfRule>
    <cfRule type="expression" dxfId="3504" priority="5381">
      <formula>FIND("Réagir",#REF!)</formula>
    </cfRule>
  </conditionalFormatting>
  <conditionalFormatting sqref="BG13:BG20 BB13:BB20 BB5:BB11 BG5:BG11 BB22:BB34 BG22:BG34 BG36:BG45 BB36:BB45 BG47:BG55 BB47:BB55 BG57:BG64 BB57:BB64 BG66:BG70 BB66:BB70 BB72:BB83 BG72:BG83 BG85:BG92 BB85:BB92 BG94:BG103 BB94:BB103 BB105:BB114 BG105:BG114 BB116:BB126 BG116:BG126 BG128:BG132 BB128:BB132 BB134:BB143 BG134:BG143 BB145:BB156 BG145:BG156 BB158:BB169 BG158:BG169 BB195:BB196 BB192:BB193 BG192:BG193 BG195:BG196 BB188:BB190 BG183:BG185 BG188:BG190 BG181 BB181 BB183:BB185 BG177:BG179 BG171:BG175 BB171:BB175 BB177:BB179 AX5:AX11">
    <cfRule type="expression" dxfId="3503" priority="5376" stopIfTrue="1">
      <formula>ISTEXT(AX5)</formula>
    </cfRule>
    <cfRule type="expression" dxfId="3502" priority="5377">
      <formula>FIND("Agir",#REF!)</formula>
    </cfRule>
    <cfRule type="expression" dxfId="3501" priority="5378">
      <formula>FIND("Réagir",#REF!)</formula>
    </cfRule>
  </conditionalFormatting>
  <conditionalFormatting sqref="H16">
    <cfRule type="expression" dxfId="3500" priority="5374" stopIfTrue="1">
      <formula>ISTEXT(H16)</formula>
    </cfRule>
    <cfRule type="expression" dxfId="3499" priority="5375">
      <formula>FIND("Conforter",J16)</formula>
    </cfRule>
  </conditionalFormatting>
  <conditionalFormatting sqref="BB16:BB20 BB22:BB34 BB36:BB45 BB47:BB55 BB57:BB64 BB66:BB70 BB72:BB83 BB85:BB92 BB94:BB103 BB105:BB114 BB116:BB118">
    <cfRule type="expression" dxfId="3498" priority="5371" stopIfTrue="1">
      <formula>ISTEXT(BB16)</formula>
    </cfRule>
    <cfRule type="expression" dxfId="3497" priority="5372">
      <formula>FIND("Agir",BG16)</formula>
    </cfRule>
    <cfRule type="expression" dxfId="3496" priority="5373">
      <formula>FIND("Réagir",BG16)</formula>
    </cfRule>
  </conditionalFormatting>
  <conditionalFormatting sqref="BB18">
    <cfRule type="expression" dxfId="3495" priority="5368" stopIfTrue="1">
      <formula>ISTEXT(BB18)</formula>
    </cfRule>
    <cfRule type="expression" dxfId="3494" priority="5369">
      <formula>FIND("Agir",BG18)</formula>
    </cfRule>
    <cfRule type="expression" dxfId="3493" priority="5370">
      <formula>FIND("Réagir",BG18)</formula>
    </cfRule>
  </conditionalFormatting>
  <conditionalFormatting sqref="BB19">
    <cfRule type="expression" dxfId="3492" priority="5365" stopIfTrue="1">
      <formula>ISTEXT(BB19)</formula>
    </cfRule>
    <cfRule type="expression" dxfId="3491" priority="5366">
      <formula>FIND("Agir",BG19)</formula>
    </cfRule>
    <cfRule type="expression" dxfId="3490" priority="5367">
      <formula>FIND("Réagir",BG19)</formula>
    </cfRule>
  </conditionalFormatting>
  <conditionalFormatting sqref="BB20 BB22:BB34 BB36:BB45 BB47:BB55 BB57:BB64 BB66:BB70 BB72:BB83 BB85:BB92 BB94:BB103 BB105:BB114">
    <cfRule type="expression" dxfId="3489" priority="5362" stopIfTrue="1">
      <formula>ISTEXT(BB20)</formula>
    </cfRule>
    <cfRule type="expression" dxfId="3488" priority="5363">
      <formula>FIND("Agir",BG20)</formula>
    </cfRule>
    <cfRule type="expression" dxfId="3487" priority="5364">
      <formula>FIND("Réagir",BG20)</formula>
    </cfRule>
  </conditionalFormatting>
  <conditionalFormatting sqref="BB116">
    <cfRule type="expression" dxfId="3486" priority="5359" stopIfTrue="1">
      <formula>ISTEXT(BB116)</formula>
    </cfRule>
    <cfRule type="expression" dxfId="3485" priority="5360">
      <formula>FIND("Agir",BG116)</formula>
    </cfRule>
    <cfRule type="expression" dxfId="3484" priority="5361">
      <formula>FIND("Réagir",BG116)</formula>
    </cfRule>
  </conditionalFormatting>
  <conditionalFormatting sqref="BB117">
    <cfRule type="expression" dxfId="3483" priority="5356" stopIfTrue="1">
      <formula>ISTEXT(BB117)</formula>
    </cfRule>
    <cfRule type="expression" dxfId="3482" priority="5357">
      <formula>FIND("Agir",BG117)</formula>
    </cfRule>
    <cfRule type="expression" dxfId="3481" priority="5358">
      <formula>FIND("Réagir",BG117)</formula>
    </cfRule>
  </conditionalFormatting>
  <conditionalFormatting sqref="BB118">
    <cfRule type="expression" dxfId="3480" priority="5353" stopIfTrue="1">
      <formula>ISTEXT(BB118)</formula>
    </cfRule>
    <cfRule type="expression" dxfId="3479" priority="5354">
      <formula>FIND("Agir",BG118)</formula>
    </cfRule>
    <cfRule type="expression" dxfId="3478" priority="5355">
      <formula>FIND("Réagir",BG118)</formula>
    </cfRule>
  </conditionalFormatting>
  <conditionalFormatting sqref="BB17">
    <cfRule type="expression" dxfId="3477" priority="5350" stopIfTrue="1">
      <formula>ISTEXT(BB17)</formula>
    </cfRule>
    <cfRule type="expression" dxfId="3476" priority="5351">
      <formula>FIND("Agir",BG17)</formula>
    </cfRule>
    <cfRule type="expression" dxfId="3475" priority="5352">
      <formula>FIND("Réagir",BG17)</formula>
    </cfRule>
  </conditionalFormatting>
  <conditionalFormatting sqref="AA16:AA20 AA116:AA118 AA22:AA34 AA36:AA45 AA47:AA55 AA57:AA64 AA66:AA70 AA72:AA83 AA85:AA92 AA94:AA103 AA105:AA114 AA128:AA132 AA134:AA143 AA145:AA156 AA158:AA169 AA195:AA196 AA192:AA193 AA188:AA190 AA183:AA185 AA181 AA177:AA179 AA171:AA175">
    <cfRule type="expression" dxfId="3474" priority="5347" stopIfTrue="1">
      <formula>ISTEXT(AA16)</formula>
    </cfRule>
    <cfRule type="expression" dxfId="3473" priority="5348">
      <formula>FIND("Agir",BG16)</formula>
    </cfRule>
    <cfRule type="expression" dxfId="3472" priority="5349">
      <formula>FIND("Réagir",BG16)</formula>
    </cfRule>
  </conditionalFormatting>
  <conditionalFormatting sqref="BG13:BH20 BG5:BH11 BG22:BH34 BG36:BH45 BG47:BH55 BG57:BH64 BG66:BH70 BG72:BH83 BG85:BH92 BG94:BH103 BG105:BH114 BG116:BH126 BG128:BH132 BG134:BH143 BG145:BH156 BG158:BH169 BG195:BH196 BG188:BH190 BG192:BH193 BG183:BH185 AG181 BG177:BH179 BG181:BH181 BG171:BH175 AG5:AG11 AG13:AG20 AG22:AG34 AG36:AG45 AG47:AG55 AG57:AG64 AG66:AG70 AG72:AG83 AG85:AG92 AG94:AG103 AG105:AG114 AG116:AG126 AG128:AG132 AG134:AG143 AG145:AG156 AG158:AG169 AG171:AG175 AG177:AG179 AG183:AG185 AG188:AG190 AG192:AG193 AG195:AG196">
    <cfRule type="expression" dxfId="3471" priority="5338" stopIfTrue="1">
      <formula>ISTEXT(AG5)</formula>
    </cfRule>
    <cfRule type="expression" dxfId="3470" priority="5339">
      <formula>FIND("Agir",#REF!)</formula>
    </cfRule>
    <cfRule type="expression" dxfId="3469" priority="5340">
      <formula>FIND("Réagir",#REF!)</formula>
    </cfRule>
  </conditionalFormatting>
  <conditionalFormatting sqref="A1">
    <cfRule type="expression" dxfId="3468" priority="5329" stopIfTrue="1">
      <formula>ISTEXT(A1)</formula>
    </cfRule>
    <cfRule type="expression" dxfId="3467" priority="5330">
      <formula>FIND("Agir",B1)</formula>
    </cfRule>
    <cfRule type="expression" dxfId="3466" priority="5331">
      <formula>FIND("Réagir",B1)</formula>
    </cfRule>
  </conditionalFormatting>
  <conditionalFormatting sqref="A1">
    <cfRule type="expression" dxfId="3465" priority="5326" stopIfTrue="1">
      <formula>ISTEXT(A1)</formula>
    </cfRule>
    <cfRule type="expression" dxfId="3464" priority="5327">
      <formula>FIND("Agir",B1)</formula>
    </cfRule>
    <cfRule type="expression" dxfId="3463" priority="5328">
      <formula>FIND("Réagir",B1)</formula>
    </cfRule>
  </conditionalFormatting>
  <conditionalFormatting sqref="A1">
    <cfRule type="expression" dxfId="3462" priority="5323" stopIfTrue="1">
      <formula>ISTEXT(A1)</formula>
    </cfRule>
    <cfRule type="expression" dxfId="3461" priority="5324">
      <formula>FIND("Agir",B1)</formula>
    </cfRule>
    <cfRule type="expression" dxfId="3460" priority="5325">
      <formula>FIND("Réagir",B1)</formula>
    </cfRule>
  </conditionalFormatting>
  <conditionalFormatting sqref="A2 I13:I20 I22:I34 I36:I45 I47:I55 I57:I64 I66:I70 I72:I83 I85:I92 I94:I103 I105:I114">
    <cfRule type="expression" dxfId="3459" priority="5317" stopIfTrue="1">
      <formula>ISTEXT(A2)</formula>
    </cfRule>
    <cfRule type="expression" dxfId="3458" priority="5318">
      <formula>FIND("Agir",B2)</formula>
    </cfRule>
    <cfRule type="expression" dxfId="3457" priority="5319">
      <formula>FIND("Réagir",B2)</formula>
    </cfRule>
  </conditionalFormatting>
  <conditionalFormatting sqref="A2">
    <cfRule type="expression" dxfId="3456" priority="5314" stopIfTrue="1">
      <formula>ISTEXT(A2)</formula>
    </cfRule>
    <cfRule type="expression" dxfId="3455" priority="5315">
      <formula>FIND("Agir",B2)</formula>
    </cfRule>
    <cfRule type="expression" dxfId="3454" priority="5316">
      <formula>FIND("Réagir",B2)</formula>
    </cfRule>
  </conditionalFormatting>
  <conditionalFormatting sqref="A2">
    <cfRule type="expression" dxfId="3453" priority="5311" stopIfTrue="1">
      <formula>ISTEXT(A2)</formula>
    </cfRule>
    <cfRule type="expression" dxfId="3452" priority="5312">
      <formula>FIND("Agir",B2)</formula>
    </cfRule>
    <cfRule type="expression" dxfId="3451" priority="5313">
      <formula>FIND("Réagir",B2)</formula>
    </cfRule>
  </conditionalFormatting>
  <conditionalFormatting sqref="F13:F20 F22:F34 F36:F45 F47:F55 F57:F64 F66:F70 F72:F83 F85:F92 F94:F103 F105:F114">
    <cfRule type="expression" dxfId="3450" priority="5306" stopIfTrue="1">
      <formula>ISTEXT(F13)</formula>
    </cfRule>
    <cfRule type="expression" dxfId="3449" priority="5307">
      <formula>FIND("Conforter",I13)</formula>
    </cfRule>
  </conditionalFormatting>
  <conditionalFormatting sqref="G13:G20 G22:G34 G36:G45 G47:G55 G57:G64 G66:G70 G72:G83 G85:G92 G94:G103 G105:G114">
    <cfRule type="expression" dxfId="3448" priority="5303" stopIfTrue="1">
      <formula>ISTEXT(G13)</formula>
    </cfRule>
    <cfRule type="expression" dxfId="3447" priority="5304">
      <formula>FIND("Agir",I13)</formula>
    </cfRule>
    <cfRule type="expression" dxfId="3446" priority="5305">
      <formula>FIND("Réagir",I13)</formula>
    </cfRule>
  </conditionalFormatting>
  <conditionalFormatting sqref="G13:H20 G22:H34 G36:H45 G47:H55 G57:H64 G66:H70 G72:H83 G85:H92 G94:H103 G105:H114">
    <cfRule type="expression" dxfId="3445" priority="5301" stopIfTrue="1">
      <formula>ISTEXT(G13)</formula>
    </cfRule>
    <cfRule type="expression" dxfId="3444" priority="5302">
      <formula>FIND("Conforter",J13)</formula>
    </cfRule>
  </conditionalFormatting>
  <conditionalFormatting sqref="I15">
    <cfRule type="expression" dxfId="3443" priority="5297" stopIfTrue="1">
      <formula>ISTEXT(I15)</formula>
    </cfRule>
    <cfRule type="expression" dxfId="3442" priority="5298">
      <formula>FIND("Agir",J15)</formula>
    </cfRule>
    <cfRule type="expression" dxfId="3441" priority="5299">
      <formula>FIND("Réagir",J15)</formula>
    </cfRule>
  </conditionalFormatting>
  <conditionalFormatting sqref="G15:H15">
    <cfRule type="expression" dxfId="3440" priority="5295" stopIfTrue="1">
      <formula>ISTEXT(G15)</formula>
    </cfRule>
    <cfRule type="expression" dxfId="3439" priority="5296">
      <formula>FIND("Conforter",J15)</formula>
    </cfRule>
  </conditionalFormatting>
  <conditionalFormatting sqref="I16">
    <cfRule type="expression" dxfId="3438" priority="5292" stopIfTrue="1">
      <formula>ISTEXT(I16)</formula>
    </cfRule>
    <cfRule type="expression" dxfId="3437" priority="5293">
      <formula>FIND("Agir",J16)</formula>
    </cfRule>
    <cfRule type="expression" dxfId="3436" priority="5294">
      <formula>FIND("Réagir",J16)</formula>
    </cfRule>
  </conditionalFormatting>
  <conditionalFormatting sqref="G16:H16">
    <cfRule type="expression" dxfId="3435" priority="5290" stopIfTrue="1">
      <formula>ISTEXT(G16)</formula>
    </cfRule>
    <cfRule type="expression" dxfId="3434" priority="5291">
      <formula>FIND("Conforter",J16)</formula>
    </cfRule>
  </conditionalFormatting>
  <conditionalFormatting sqref="I17">
    <cfRule type="expression" dxfId="3433" priority="5287" stopIfTrue="1">
      <formula>ISTEXT(I17)</formula>
    </cfRule>
    <cfRule type="expression" dxfId="3432" priority="5288">
      <formula>FIND("Agir",J17)</formula>
    </cfRule>
    <cfRule type="expression" dxfId="3431" priority="5289">
      <formula>FIND("Réagir",J17)</formula>
    </cfRule>
  </conditionalFormatting>
  <conditionalFormatting sqref="G17:H17">
    <cfRule type="expression" dxfId="3430" priority="5285" stopIfTrue="1">
      <formula>ISTEXT(G17)</formula>
    </cfRule>
    <cfRule type="expression" dxfId="3429" priority="5286">
      <formula>FIND("Conforter",J17)</formula>
    </cfRule>
  </conditionalFormatting>
  <conditionalFormatting sqref="I18">
    <cfRule type="expression" dxfId="3428" priority="5282" stopIfTrue="1">
      <formula>ISTEXT(I18)</formula>
    </cfRule>
    <cfRule type="expression" dxfId="3427" priority="5283">
      <formula>FIND("Agir",J18)</formula>
    </cfRule>
    <cfRule type="expression" dxfId="3426" priority="5284">
      <formula>FIND("Réagir",J18)</formula>
    </cfRule>
  </conditionalFormatting>
  <conditionalFormatting sqref="G18:H18">
    <cfRule type="expression" dxfId="3425" priority="5280" stopIfTrue="1">
      <formula>ISTEXT(G18)</formula>
    </cfRule>
    <cfRule type="expression" dxfId="3424" priority="5281">
      <formula>FIND("Conforter",J18)</formula>
    </cfRule>
  </conditionalFormatting>
  <conditionalFormatting sqref="I19">
    <cfRule type="expression" dxfId="3423" priority="5277" stopIfTrue="1">
      <formula>ISTEXT(I19)</formula>
    </cfRule>
    <cfRule type="expression" dxfId="3422" priority="5278">
      <formula>FIND("Agir",J19)</formula>
    </cfRule>
    <cfRule type="expression" dxfId="3421" priority="5279">
      <formula>FIND("Réagir",J19)</formula>
    </cfRule>
  </conditionalFormatting>
  <conditionalFormatting sqref="G19:H19">
    <cfRule type="expression" dxfId="3420" priority="5275" stopIfTrue="1">
      <formula>ISTEXT(G19)</formula>
    </cfRule>
    <cfRule type="expression" dxfId="3419" priority="5276">
      <formula>FIND("Conforter",J19)</formula>
    </cfRule>
  </conditionalFormatting>
  <conditionalFormatting sqref="I20 I22:I34 I36:I45 I47:I55 I57:I64 I66:I70 I72:I83 I85:I92 I94:I103 I105:I114">
    <cfRule type="expression" dxfId="3418" priority="5272" stopIfTrue="1">
      <formula>ISTEXT(I20)</formula>
    </cfRule>
    <cfRule type="expression" dxfId="3417" priority="5273">
      <formula>FIND("Agir",J20)</formula>
    </cfRule>
    <cfRule type="expression" dxfId="3416" priority="5274">
      <formula>FIND("Réagir",J20)</formula>
    </cfRule>
  </conditionalFormatting>
  <conditionalFormatting sqref="G20:H20 G22:H34 G36:H45 G47:H55 G57:H64 G66:H70 G72:H83 G85:H92 G94:H103 G105:H114">
    <cfRule type="expression" dxfId="3415" priority="5270" stopIfTrue="1">
      <formula>ISTEXT(G20)</formula>
    </cfRule>
    <cfRule type="expression" dxfId="3414" priority="5271">
      <formula>FIND("Conforter",J20)</formula>
    </cfRule>
  </conditionalFormatting>
  <conditionalFormatting sqref="I14">
    <cfRule type="expression" dxfId="3413" priority="5267" stopIfTrue="1">
      <formula>ISTEXT(I14)</formula>
    </cfRule>
    <cfRule type="expression" dxfId="3412" priority="5268">
      <formula>FIND("Agir",J14)</formula>
    </cfRule>
    <cfRule type="expression" dxfId="3411" priority="5269">
      <formula>FIND("Réagir",J14)</formula>
    </cfRule>
  </conditionalFormatting>
  <conditionalFormatting sqref="D13:D20 D22:D34 D36:D45 D47:D55 D57:D64 D66:D70 D72:D83 D85:D92 D94:D103 D105:D114">
    <cfRule type="expression" dxfId="3410" priority="5257" stopIfTrue="1">
      <formula>ISTEXT(D13)</formula>
    </cfRule>
    <cfRule type="expression" dxfId="3409" priority="5258">
      <formula>FIND("Agir",E13)</formula>
    </cfRule>
    <cfRule type="expression" dxfId="3408" priority="5259">
      <formula>FIND("Réagir",E13)</formula>
    </cfRule>
  </conditionalFormatting>
  <conditionalFormatting sqref="D14:D20 D22:D34 D36:D45 D47:D55 D57:D64 D66:D70 D72:D83 D85:D92 D94:D103 D105:D114">
    <cfRule type="expression" dxfId="3407" priority="5255" stopIfTrue="1">
      <formula>ISTEXT(D14)</formula>
    </cfRule>
    <cfRule type="expression" dxfId="3406" priority="5256">
      <formula>FIND("Conforter",F14)</formula>
    </cfRule>
  </conditionalFormatting>
  <conditionalFormatting sqref="D13">
    <cfRule type="expression" dxfId="3405" priority="5253" stopIfTrue="1">
      <formula>ISTEXT(D13)</formula>
    </cfRule>
    <cfRule type="expression" dxfId="3404" priority="5254">
      <formula>FIND("Conforter",F13)</formula>
    </cfRule>
  </conditionalFormatting>
  <conditionalFormatting sqref="D15">
    <cfRule type="expression" dxfId="3403" priority="5251" stopIfTrue="1">
      <formula>ISTEXT(D15)</formula>
    </cfRule>
    <cfRule type="expression" dxfId="3402" priority="5252">
      <formula>FIND("Conforter",F15)</formula>
    </cfRule>
  </conditionalFormatting>
  <conditionalFormatting sqref="D16">
    <cfRule type="expression" dxfId="3401" priority="5249" stopIfTrue="1">
      <formula>ISTEXT(D16)</formula>
    </cfRule>
    <cfRule type="expression" dxfId="3400" priority="5250">
      <formula>FIND("Conforter",F16)</formula>
    </cfRule>
  </conditionalFormatting>
  <conditionalFormatting sqref="D17">
    <cfRule type="expression" dxfId="3399" priority="5247" stopIfTrue="1">
      <formula>ISTEXT(D17)</formula>
    </cfRule>
    <cfRule type="expression" dxfId="3398" priority="5248">
      <formula>FIND("Conforter",F17)</formula>
    </cfRule>
  </conditionalFormatting>
  <conditionalFormatting sqref="D18">
    <cfRule type="expression" dxfId="3397" priority="5245" stopIfTrue="1">
      <formula>ISTEXT(D18)</formula>
    </cfRule>
    <cfRule type="expression" dxfId="3396" priority="5246">
      <formula>FIND("Conforter",F18)</formula>
    </cfRule>
  </conditionalFormatting>
  <conditionalFormatting sqref="D19">
    <cfRule type="expression" dxfId="3395" priority="5243" stopIfTrue="1">
      <formula>ISTEXT(D19)</formula>
    </cfRule>
    <cfRule type="expression" dxfId="3394" priority="5244">
      <formula>FIND("Conforter",F19)</formula>
    </cfRule>
  </conditionalFormatting>
  <conditionalFormatting sqref="D20 D22:D34 D36:D45 D47:D55 D57:D64 D66:D70 D72:D83 D85:D92 D94:D103 D105:D114">
    <cfRule type="expression" dxfId="3393" priority="5241" stopIfTrue="1">
      <formula>ISTEXT(D20)</formula>
    </cfRule>
    <cfRule type="expression" dxfId="3392" priority="5242">
      <formula>FIND("Conforter",F20)</formula>
    </cfRule>
  </conditionalFormatting>
  <conditionalFormatting sqref="H13:H20 H22:H34 H36:H45 H47:H55 H57:H64 H66:H70 H72:H83 H85:H92 H94:H103 H105:H114">
    <cfRule type="expression" dxfId="3391" priority="5238" stopIfTrue="1">
      <formula>ISTEXT(H13)</formula>
    </cfRule>
    <cfRule type="expression" dxfId="3390" priority="5239">
      <formula>FIND("Agir",J13)</formula>
    </cfRule>
    <cfRule type="expression" dxfId="3389" priority="5240">
      <formula>FIND("Réagir",J13)</formula>
    </cfRule>
  </conditionalFormatting>
  <conditionalFormatting sqref="H13">
    <cfRule type="expression" dxfId="3388" priority="5230" stopIfTrue="1">
      <formula>ISTEXT(H13)</formula>
    </cfRule>
    <cfRule type="expression" dxfId="3387" priority="5231">
      <formula>FIND("Conforter",J13)</formula>
    </cfRule>
  </conditionalFormatting>
  <conditionalFormatting sqref="BB13:BB20 BB22:BB34 BB36:BB45 BB47:BB55 BB57:BB64 BB66:BB70 BB72:BB83 BB85:BB92 BB94:BB103 BB105:BB114">
    <cfRule type="expression" dxfId="3386" priority="5227" stopIfTrue="1">
      <formula>ISTEXT(BB13)</formula>
    </cfRule>
    <cfRule type="expression" dxfId="3385" priority="5228">
      <formula>FIND("Agir",BG13)</formula>
    </cfRule>
    <cfRule type="expression" dxfId="3384" priority="5229">
      <formula>FIND("Réagir",BG13)</formula>
    </cfRule>
  </conditionalFormatting>
  <conditionalFormatting sqref="BB15">
    <cfRule type="expression" dxfId="3383" priority="5224" stopIfTrue="1">
      <formula>ISTEXT(BB15)</formula>
    </cfRule>
    <cfRule type="expression" dxfId="3382" priority="5225">
      <formula>FIND("Agir",BG15)</formula>
    </cfRule>
    <cfRule type="expression" dxfId="3381" priority="5226">
      <formula>FIND("Réagir",BG15)</formula>
    </cfRule>
  </conditionalFormatting>
  <conditionalFormatting sqref="BB16">
    <cfRule type="expression" dxfId="3380" priority="5221" stopIfTrue="1">
      <formula>ISTEXT(BB16)</formula>
    </cfRule>
    <cfRule type="expression" dxfId="3379" priority="5222">
      <formula>FIND("Agir",BG16)</formula>
    </cfRule>
    <cfRule type="expression" dxfId="3378" priority="5223">
      <formula>FIND("Réagir",BG16)</formula>
    </cfRule>
  </conditionalFormatting>
  <conditionalFormatting sqref="BB17">
    <cfRule type="expression" dxfId="3377" priority="5218" stopIfTrue="1">
      <formula>ISTEXT(BB17)</formula>
    </cfRule>
    <cfRule type="expression" dxfId="3376" priority="5219">
      <formula>FIND("Agir",BG17)</formula>
    </cfRule>
    <cfRule type="expression" dxfId="3375" priority="5220">
      <formula>FIND("Réagir",BG17)</formula>
    </cfRule>
  </conditionalFormatting>
  <conditionalFormatting sqref="BB18">
    <cfRule type="expression" dxfId="3374" priority="5215" stopIfTrue="1">
      <formula>ISTEXT(BB18)</formula>
    </cfRule>
    <cfRule type="expression" dxfId="3373" priority="5216">
      <formula>FIND("Agir",BG18)</formula>
    </cfRule>
    <cfRule type="expression" dxfId="3372" priority="5217">
      <formula>FIND("Réagir",BG18)</formula>
    </cfRule>
  </conditionalFormatting>
  <conditionalFormatting sqref="BB19">
    <cfRule type="expression" dxfId="3371" priority="5212" stopIfTrue="1">
      <formula>ISTEXT(BB19)</formula>
    </cfRule>
    <cfRule type="expression" dxfId="3370" priority="5213">
      <formula>FIND("Agir",BG19)</formula>
    </cfRule>
    <cfRule type="expression" dxfId="3369" priority="5214">
      <formula>FIND("Réagir",BG19)</formula>
    </cfRule>
  </conditionalFormatting>
  <conditionalFormatting sqref="BB20 BB22:BB34 BB36:BB45 BB47:BB55 BB57:BB64 BB66:BB70 BB72:BB83 BB85:BB92 BB94:BB103 BB105:BB114">
    <cfRule type="expression" dxfId="3368" priority="5209" stopIfTrue="1">
      <formula>ISTEXT(BB20)</formula>
    </cfRule>
    <cfRule type="expression" dxfId="3367" priority="5210">
      <formula>FIND("Agir",BG20)</formula>
    </cfRule>
    <cfRule type="expression" dxfId="3366" priority="5211">
      <formula>FIND("Réagir",BG20)</formula>
    </cfRule>
  </conditionalFormatting>
  <conditionalFormatting sqref="BB14">
    <cfRule type="expression" dxfId="3365" priority="5206" stopIfTrue="1">
      <formula>ISTEXT(BB14)</formula>
    </cfRule>
    <cfRule type="expression" dxfId="3364" priority="5207">
      <formula>FIND("Agir",BG14)</formula>
    </cfRule>
    <cfRule type="expression" dxfId="3363" priority="5208">
      <formula>FIND("Réagir",BG14)</formula>
    </cfRule>
  </conditionalFormatting>
  <conditionalFormatting sqref="AA13:AA20">
    <cfRule type="expression" dxfId="3362" priority="5203" stopIfTrue="1">
      <formula>ISTEXT(AA13)</formula>
    </cfRule>
    <cfRule type="expression" dxfId="3361" priority="5204">
      <formula>FIND("Agir",BG13)</formula>
    </cfRule>
    <cfRule type="expression" dxfId="3360" priority="5205">
      <formula>FIND("Réagir",BG13)</formula>
    </cfRule>
  </conditionalFormatting>
  <conditionalFormatting sqref="D6:D11">
    <cfRule type="expression" dxfId="3359" priority="5139" stopIfTrue="1">
      <formula>ISTEXT(D6)</formula>
    </cfRule>
    <cfRule type="expression" dxfId="3358" priority="5140">
      <formula>FIND("Conforter",F6)</formula>
    </cfRule>
  </conditionalFormatting>
  <conditionalFormatting sqref="D5">
    <cfRule type="expression" dxfId="3357" priority="5137" stopIfTrue="1">
      <formula>ISTEXT(D5)</formula>
    </cfRule>
    <cfRule type="expression" dxfId="3356" priority="5138">
      <formula>FIND("Conforter",F5)</formula>
    </cfRule>
  </conditionalFormatting>
  <conditionalFormatting sqref="D7">
    <cfRule type="expression" dxfId="3355" priority="5135" stopIfTrue="1">
      <formula>ISTEXT(D7)</formula>
    </cfRule>
    <cfRule type="expression" dxfId="3354" priority="5136">
      <formula>FIND("Conforter",F7)</formula>
    </cfRule>
  </conditionalFormatting>
  <conditionalFormatting sqref="D8">
    <cfRule type="expression" dxfId="3353" priority="5133" stopIfTrue="1">
      <formula>ISTEXT(D8)</formula>
    </cfRule>
    <cfRule type="expression" dxfId="3352" priority="5134">
      <formula>FIND("Conforter",F8)</formula>
    </cfRule>
  </conditionalFormatting>
  <conditionalFormatting sqref="D9">
    <cfRule type="expression" dxfId="3351" priority="5131" stopIfTrue="1">
      <formula>ISTEXT(D9)</formula>
    </cfRule>
    <cfRule type="expression" dxfId="3350" priority="5132">
      <formula>FIND("Conforter",F9)</formula>
    </cfRule>
  </conditionalFormatting>
  <conditionalFormatting sqref="D10">
    <cfRule type="expression" dxfId="3349" priority="5129" stopIfTrue="1">
      <formula>ISTEXT(D10)</formula>
    </cfRule>
    <cfRule type="expression" dxfId="3348" priority="5130">
      <formula>FIND("Conforter",F10)</formula>
    </cfRule>
  </conditionalFormatting>
  <conditionalFormatting sqref="D11">
    <cfRule type="expression" dxfId="3347" priority="5127" stopIfTrue="1">
      <formula>ISTEXT(D11)</formula>
    </cfRule>
    <cfRule type="expression" dxfId="3346" priority="5128">
      <formula>FIND("Conforter",F11)</formula>
    </cfRule>
  </conditionalFormatting>
  <conditionalFormatting sqref="BB5:BB11">
    <cfRule type="expression" dxfId="3345" priority="5116" stopIfTrue="1">
      <formula>ISTEXT(BB5)</formula>
    </cfRule>
    <cfRule type="expression" dxfId="3344" priority="5117">
      <formula>FIND("Agir",BG5)</formula>
    </cfRule>
    <cfRule type="expression" dxfId="3343" priority="5118">
      <formula>FIND("Réagir",BG5)</formula>
    </cfRule>
  </conditionalFormatting>
  <conditionalFormatting sqref="BB7">
    <cfRule type="expression" dxfId="3342" priority="5113" stopIfTrue="1">
      <formula>ISTEXT(BB7)</formula>
    </cfRule>
    <cfRule type="expression" dxfId="3341" priority="5114">
      <formula>FIND("Agir",BG7)</formula>
    </cfRule>
    <cfRule type="expression" dxfId="3340" priority="5115">
      <formula>FIND("Réagir",BG7)</formula>
    </cfRule>
  </conditionalFormatting>
  <conditionalFormatting sqref="BB8">
    <cfRule type="expression" dxfId="3339" priority="5110" stopIfTrue="1">
      <formula>ISTEXT(BB8)</formula>
    </cfRule>
    <cfRule type="expression" dxfId="3338" priority="5111">
      <formula>FIND("Agir",BG8)</formula>
    </cfRule>
    <cfRule type="expression" dxfId="3337" priority="5112">
      <formula>FIND("Réagir",BG8)</formula>
    </cfRule>
  </conditionalFormatting>
  <conditionalFormatting sqref="BB9">
    <cfRule type="expression" dxfId="3336" priority="5107" stopIfTrue="1">
      <formula>ISTEXT(BB9)</formula>
    </cfRule>
    <cfRule type="expression" dxfId="3335" priority="5108">
      <formula>FIND("Agir",BG9)</formula>
    </cfRule>
    <cfRule type="expression" dxfId="3334" priority="5109">
      <formula>FIND("Réagir",BG9)</formula>
    </cfRule>
  </conditionalFormatting>
  <conditionalFormatting sqref="BB10">
    <cfRule type="expression" dxfId="3333" priority="5104" stopIfTrue="1">
      <formula>ISTEXT(BB10)</formula>
    </cfRule>
    <cfRule type="expression" dxfId="3332" priority="5105">
      <formula>FIND("Agir",BG10)</formula>
    </cfRule>
    <cfRule type="expression" dxfId="3331" priority="5106">
      <formula>FIND("Réagir",BG10)</formula>
    </cfRule>
  </conditionalFormatting>
  <conditionalFormatting sqref="BB11">
    <cfRule type="expression" dxfId="3330" priority="5101" stopIfTrue="1">
      <formula>ISTEXT(BB11)</formula>
    </cfRule>
    <cfRule type="expression" dxfId="3329" priority="5102">
      <formula>FIND("Agir",BG11)</formula>
    </cfRule>
    <cfRule type="expression" dxfId="3328" priority="5103">
      <formula>FIND("Réagir",BG11)</formula>
    </cfRule>
  </conditionalFormatting>
  <conditionalFormatting sqref="BB6">
    <cfRule type="expression" dxfId="3327" priority="5098" stopIfTrue="1">
      <formula>ISTEXT(BB6)</formula>
    </cfRule>
    <cfRule type="expression" dxfId="3326" priority="5099">
      <formula>FIND("Agir",BG6)</formula>
    </cfRule>
    <cfRule type="expression" dxfId="3325" priority="5100">
      <formula>FIND("Réagir",BG6)</formula>
    </cfRule>
  </conditionalFormatting>
  <conditionalFormatting sqref="AA5:AA11">
    <cfRule type="expression" dxfId="3324" priority="5095" stopIfTrue="1">
      <formula>ISTEXT(AA5)</formula>
    </cfRule>
    <cfRule type="expression" dxfId="3323" priority="5096">
      <formula>FIND("Agir",BG5)</formula>
    </cfRule>
    <cfRule type="expression" dxfId="3322" priority="5097">
      <formula>FIND("Réagir",BG5)</formula>
    </cfRule>
  </conditionalFormatting>
  <conditionalFormatting sqref="I22:I29">
    <cfRule type="expression" dxfId="3321" priority="5089" stopIfTrue="1">
      <formula>ISTEXT(I22)</formula>
    </cfRule>
    <cfRule type="expression" dxfId="3320" priority="5090">
      <formula>FIND("Agir",J22)</formula>
    </cfRule>
    <cfRule type="expression" dxfId="3319" priority="5091">
      <formula>FIND("Réagir",J22)</formula>
    </cfRule>
  </conditionalFormatting>
  <conditionalFormatting sqref="F22:F29">
    <cfRule type="expression" dxfId="3318" priority="5084" stopIfTrue="1">
      <formula>ISTEXT(F22)</formula>
    </cfRule>
    <cfRule type="expression" dxfId="3317" priority="5085">
      <formula>FIND("Conforter",I22)</formula>
    </cfRule>
  </conditionalFormatting>
  <conditionalFormatting sqref="G22:G29">
    <cfRule type="expression" dxfId="3316" priority="5081" stopIfTrue="1">
      <formula>ISTEXT(G22)</formula>
    </cfRule>
    <cfRule type="expression" dxfId="3315" priority="5082">
      <formula>FIND("Agir",I22)</formula>
    </cfRule>
    <cfRule type="expression" dxfId="3314" priority="5083">
      <formula>FIND("Réagir",I22)</formula>
    </cfRule>
  </conditionalFormatting>
  <conditionalFormatting sqref="G22:H29">
    <cfRule type="expression" dxfId="3313" priority="5079" stopIfTrue="1">
      <formula>ISTEXT(G22)</formula>
    </cfRule>
    <cfRule type="expression" dxfId="3312" priority="5080">
      <formula>FIND("Conforter",J22)</formula>
    </cfRule>
  </conditionalFormatting>
  <conditionalFormatting sqref="I24">
    <cfRule type="expression" dxfId="3311" priority="5075" stopIfTrue="1">
      <formula>ISTEXT(I24)</formula>
    </cfRule>
    <cfRule type="expression" dxfId="3310" priority="5076">
      <formula>FIND("Agir",J24)</formula>
    </cfRule>
    <cfRule type="expression" dxfId="3309" priority="5077">
      <formula>FIND("Réagir",J24)</formula>
    </cfRule>
  </conditionalFormatting>
  <conditionalFormatting sqref="G24:H24">
    <cfRule type="expression" dxfId="3308" priority="5073" stopIfTrue="1">
      <formula>ISTEXT(G24)</formula>
    </cfRule>
    <cfRule type="expression" dxfId="3307" priority="5074">
      <formula>FIND("Conforter",J24)</formula>
    </cfRule>
  </conditionalFormatting>
  <conditionalFormatting sqref="I25">
    <cfRule type="expression" dxfId="3306" priority="5070" stopIfTrue="1">
      <formula>ISTEXT(I25)</formula>
    </cfRule>
    <cfRule type="expression" dxfId="3305" priority="5071">
      <formula>FIND("Agir",J25)</formula>
    </cfRule>
    <cfRule type="expression" dxfId="3304" priority="5072">
      <formula>FIND("Réagir",J25)</formula>
    </cfRule>
  </conditionalFormatting>
  <conditionalFormatting sqref="G25:H25">
    <cfRule type="expression" dxfId="3303" priority="5068" stopIfTrue="1">
      <formula>ISTEXT(G25)</formula>
    </cfRule>
    <cfRule type="expression" dxfId="3302" priority="5069">
      <formula>FIND("Conforter",J25)</formula>
    </cfRule>
  </conditionalFormatting>
  <conditionalFormatting sqref="I26">
    <cfRule type="expression" dxfId="3301" priority="5065" stopIfTrue="1">
      <formula>ISTEXT(I26)</formula>
    </cfRule>
    <cfRule type="expression" dxfId="3300" priority="5066">
      <formula>FIND("Agir",J26)</formula>
    </cfRule>
    <cfRule type="expression" dxfId="3299" priority="5067">
      <formula>FIND("Réagir",J26)</formula>
    </cfRule>
  </conditionalFormatting>
  <conditionalFormatting sqref="G26:H26">
    <cfRule type="expression" dxfId="3298" priority="5063" stopIfTrue="1">
      <formula>ISTEXT(G26)</formula>
    </cfRule>
    <cfRule type="expression" dxfId="3297" priority="5064">
      <formula>FIND("Conforter",J26)</formula>
    </cfRule>
  </conditionalFormatting>
  <conditionalFormatting sqref="I27">
    <cfRule type="expression" dxfId="3296" priority="5060" stopIfTrue="1">
      <formula>ISTEXT(I27)</formula>
    </cfRule>
    <cfRule type="expression" dxfId="3295" priority="5061">
      <formula>FIND("Agir",J27)</formula>
    </cfRule>
    <cfRule type="expression" dxfId="3294" priority="5062">
      <formula>FIND("Réagir",J27)</formula>
    </cfRule>
  </conditionalFormatting>
  <conditionalFormatting sqref="G27:H27">
    <cfRule type="expression" dxfId="3293" priority="5058" stopIfTrue="1">
      <formula>ISTEXT(G27)</formula>
    </cfRule>
    <cfRule type="expression" dxfId="3292" priority="5059">
      <formula>FIND("Conforter",J27)</formula>
    </cfRule>
  </conditionalFormatting>
  <conditionalFormatting sqref="I28">
    <cfRule type="expression" dxfId="3291" priority="5055" stopIfTrue="1">
      <formula>ISTEXT(I28)</formula>
    </cfRule>
    <cfRule type="expression" dxfId="3290" priority="5056">
      <formula>FIND("Agir",J28)</formula>
    </cfRule>
    <cfRule type="expression" dxfId="3289" priority="5057">
      <formula>FIND("Réagir",J28)</formula>
    </cfRule>
  </conditionalFormatting>
  <conditionalFormatting sqref="G28:H28">
    <cfRule type="expression" dxfId="3288" priority="5053" stopIfTrue="1">
      <formula>ISTEXT(G28)</formula>
    </cfRule>
    <cfRule type="expression" dxfId="3287" priority="5054">
      <formula>FIND("Conforter",J28)</formula>
    </cfRule>
  </conditionalFormatting>
  <conditionalFormatting sqref="I29">
    <cfRule type="expression" dxfId="3286" priority="5050" stopIfTrue="1">
      <formula>ISTEXT(I29)</formula>
    </cfRule>
    <cfRule type="expression" dxfId="3285" priority="5051">
      <formula>FIND("Agir",J29)</formula>
    </cfRule>
    <cfRule type="expression" dxfId="3284" priority="5052">
      <formula>FIND("Réagir",J29)</formula>
    </cfRule>
  </conditionalFormatting>
  <conditionalFormatting sqref="G29:H29">
    <cfRule type="expression" dxfId="3283" priority="5048" stopIfTrue="1">
      <formula>ISTEXT(G29)</formula>
    </cfRule>
    <cfRule type="expression" dxfId="3282" priority="5049">
      <formula>FIND("Conforter",J29)</formula>
    </cfRule>
  </conditionalFormatting>
  <conditionalFormatting sqref="I23">
    <cfRule type="expression" dxfId="3281" priority="5045" stopIfTrue="1">
      <formula>ISTEXT(I23)</formula>
    </cfRule>
    <cfRule type="expression" dxfId="3280" priority="5046">
      <formula>FIND("Agir",J23)</formula>
    </cfRule>
    <cfRule type="expression" dxfId="3279" priority="5047">
      <formula>FIND("Réagir",J23)</formula>
    </cfRule>
  </conditionalFormatting>
  <conditionalFormatting sqref="D22:D29">
    <cfRule type="expression" dxfId="3278" priority="5035" stopIfTrue="1">
      <formula>ISTEXT(D22)</formula>
    </cfRule>
    <cfRule type="expression" dxfId="3277" priority="5036">
      <formula>FIND("Agir",E22)</formula>
    </cfRule>
    <cfRule type="expression" dxfId="3276" priority="5037">
      <formula>FIND("Réagir",E22)</formula>
    </cfRule>
  </conditionalFormatting>
  <conditionalFormatting sqref="D23:D29">
    <cfRule type="expression" dxfId="3275" priority="5033" stopIfTrue="1">
      <formula>ISTEXT(D23)</formula>
    </cfRule>
    <cfRule type="expression" dxfId="3274" priority="5034">
      <formula>FIND("Conforter",F23)</formula>
    </cfRule>
  </conditionalFormatting>
  <conditionalFormatting sqref="D22">
    <cfRule type="expression" dxfId="3273" priority="5031" stopIfTrue="1">
      <formula>ISTEXT(D22)</formula>
    </cfRule>
    <cfRule type="expression" dxfId="3272" priority="5032">
      <formula>FIND("Conforter",F22)</formula>
    </cfRule>
  </conditionalFormatting>
  <conditionalFormatting sqref="D24">
    <cfRule type="expression" dxfId="3271" priority="5029" stopIfTrue="1">
      <formula>ISTEXT(D24)</formula>
    </cfRule>
    <cfRule type="expression" dxfId="3270" priority="5030">
      <formula>FIND("Conforter",F24)</formula>
    </cfRule>
  </conditionalFormatting>
  <conditionalFormatting sqref="D25">
    <cfRule type="expression" dxfId="3269" priority="5027" stopIfTrue="1">
      <formula>ISTEXT(D25)</formula>
    </cfRule>
    <cfRule type="expression" dxfId="3268" priority="5028">
      <formula>FIND("Conforter",F25)</formula>
    </cfRule>
  </conditionalFormatting>
  <conditionalFormatting sqref="D26">
    <cfRule type="expression" dxfId="3267" priority="5025" stopIfTrue="1">
      <formula>ISTEXT(D26)</formula>
    </cfRule>
    <cfRule type="expression" dxfId="3266" priority="5026">
      <formula>FIND("Conforter",F26)</formula>
    </cfRule>
  </conditionalFormatting>
  <conditionalFormatting sqref="D27">
    <cfRule type="expression" dxfId="3265" priority="5023" stopIfTrue="1">
      <formula>ISTEXT(D27)</formula>
    </cfRule>
    <cfRule type="expression" dxfId="3264" priority="5024">
      <formula>FIND("Conforter",F27)</formula>
    </cfRule>
  </conditionalFormatting>
  <conditionalFormatting sqref="D28">
    <cfRule type="expression" dxfId="3263" priority="5021" stopIfTrue="1">
      <formula>ISTEXT(D28)</formula>
    </cfRule>
    <cfRule type="expression" dxfId="3262" priority="5022">
      <formula>FIND("Conforter",F28)</formula>
    </cfRule>
  </conditionalFormatting>
  <conditionalFormatting sqref="D29">
    <cfRule type="expression" dxfId="3261" priority="5019" stopIfTrue="1">
      <formula>ISTEXT(D29)</formula>
    </cfRule>
    <cfRule type="expression" dxfId="3260" priority="5020">
      <formula>FIND("Conforter",F29)</formula>
    </cfRule>
  </conditionalFormatting>
  <conditionalFormatting sqref="H22:H29">
    <cfRule type="expression" dxfId="3259" priority="5016" stopIfTrue="1">
      <formula>ISTEXT(H22)</formula>
    </cfRule>
    <cfRule type="expression" dxfId="3258" priority="5017">
      <formula>FIND("Agir",J22)</formula>
    </cfRule>
    <cfRule type="expression" dxfId="3257" priority="5018">
      <formula>FIND("Réagir",J22)</formula>
    </cfRule>
  </conditionalFormatting>
  <conditionalFormatting sqref="H22">
    <cfRule type="expression" dxfId="3256" priority="5008" stopIfTrue="1">
      <formula>ISTEXT(H22)</formula>
    </cfRule>
    <cfRule type="expression" dxfId="3255" priority="5009">
      <formula>FIND("Conforter",J22)</formula>
    </cfRule>
  </conditionalFormatting>
  <conditionalFormatting sqref="BB22:BB29">
    <cfRule type="expression" dxfId="3254" priority="5005" stopIfTrue="1">
      <formula>ISTEXT(BB22)</formula>
    </cfRule>
    <cfRule type="expression" dxfId="3253" priority="5006">
      <formula>FIND("Agir",BG22)</formula>
    </cfRule>
    <cfRule type="expression" dxfId="3252" priority="5007">
      <formula>FIND("Réagir",BG22)</formula>
    </cfRule>
  </conditionalFormatting>
  <conditionalFormatting sqref="BB24">
    <cfRule type="expression" dxfId="3251" priority="5002" stopIfTrue="1">
      <formula>ISTEXT(BB24)</formula>
    </cfRule>
    <cfRule type="expression" dxfId="3250" priority="5003">
      <formula>FIND("Agir",BG24)</formula>
    </cfRule>
    <cfRule type="expression" dxfId="3249" priority="5004">
      <formula>FIND("Réagir",BG24)</formula>
    </cfRule>
  </conditionalFormatting>
  <conditionalFormatting sqref="BB25">
    <cfRule type="expression" dxfId="3248" priority="4999" stopIfTrue="1">
      <formula>ISTEXT(BB25)</formula>
    </cfRule>
    <cfRule type="expression" dxfId="3247" priority="5000">
      <formula>FIND("Agir",BG25)</formula>
    </cfRule>
    <cfRule type="expression" dxfId="3246" priority="5001">
      <formula>FIND("Réagir",BG25)</formula>
    </cfRule>
  </conditionalFormatting>
  <conditionalFormatting sqref="BB26">
    <cfRule type="expression" dxfId="3245" priority="4996" stopIfTrue="1">
      <formula>ISTEXT(BB26)</formula>
    </cfRule>
    <cfRule type="expression" dxfId="3244" priority="4997">
      <formula>FIND("Agir",BG26)</formula>
    </cfRule>
    <cfRule type="expression" dxfId="3243" priority="4998">
      <formula>FIND("Réagir",BG26)</formula>
    </cfRule>
  </conditionalFormatting>
  <conditionalFormatting sqref="BB27">
    <cfRule type="expression" dxfId="3242" priority="4993" stopIfTrue="1">
      <formula>ISTEXT(BB27)</formula>
    </cfRule>
    <cfRule type="expression" dxfId="3241" priority="4994">
      <formula>FIND("Agir",BG27)</formula>
    </cfRule>
    <cfRule type="expression" dxfId="3240" priority="4995">
      <formula>FIND("Réagir",BG27)</formula>
    </cfRule>
  </conditionalFormatting>
  <conditionalFormatting sqref="BB28">
    <cfRule type="expression" dxfId="3239" priority="4990" stopIfTrue="1">
      <formula>ISTEXT(BB28)</formula>
    </cfRule>
    <cfRule type="expression" dxfId="3238" priority="4991">
      <formula>FIND("Agir",BG28)</formula>
    </cfRule>
    <cfRule type="expression" dxfId="3237" priority="4992">
      <formula>FIND("Réagir",BG28)</formula>
    </cfRule>
  </conditionalFormatting>
  <conditionalFormatting sqref="BB29">
    <cfRule type="expression" dxfId="3236" priority="4987" stopIfTrue="1">
      <formula>ISTEXT(BB29)</formula>
    </cfRule>
    <cfRule type="expression" dxfId="3235" priority="4988">
      <formula>FIND("Agir",BG29)</formula>
    </cfRule>
    <cfRule type="expression" dxfId="3234" priority="4989">
      <formula>FIND("Réagir",BG29)</formula>
    </cfRule>
  </conditionalFormatting>
  <conditionalFormatting sqref="BB23">
    <cfRule type="expression" dxfId="3233" priority="4984" stopIfTrue="1">
      <formula>ISTEXT(BB23)</formula>
    </cfRule>
    <cfRule type="expression" dxfId="3232" priority="4985">
      <formula>FIND("Agir",BG23)</formula>
    </cfRule>
    <cfRule type="expression" dxfId="3231" priority="4986">
      <formula>FIND("Réagir",BG23)</formula>
    </cfRule>
  </conditionalFormatting>
  <conditionalFormatting sqref="AA22:AA29">
    <cfRule type="expression" dxfId="3230" priority="4981" stopIfTrue="1">
      <formula>ISTEXT(AA22)</formula>
    </cfRule>
    <cfRule type="expression" dxfId="3229" priority="4982">
      <formula>FIND("Agir",BG22)</formula>
    </cfRule>
    <cfRule type="expression" dxfId="3228" priority="4983">
      <formula>FIND("Réagir",BG22)</formula>
    </cfRule>
  </conditionalFormatting>
  <conditionalFormatting sqref="I30:I34 I36:I45 I47:I55 I57:I64 I66:I70 I72:I83 I85:I92 I94:I103 I105:I114">
    <cfRule type="expression" dxfId="3227" priority="4963" stopIfTrue="1">
      <formula>ISTEXT(I30)</formula>
    </cfRule>
    <cfRule type="expression" dxfId="3226" priority="4964">
      <formula>FIND("Agir",J30)</formula>
    </cfRule>
    <cfRule type="expression" dxfId="3225" priority="4965">
      <formula>FIND("Réagir",J30)</formula>
    </cfRule>
  </conditionalFormatting>
  <conditionalFormatting sqref="F30:F34 F36:F45 F47:F55 F57:F64 F66:F70 F72:F83 F85:F92 F94:F103 F105:F114">
    <cfRule type="expression" dxfId="3224" priority="4958" stopIfTrue="1">
      <formula>ISTEXT(F30)</formula>
    </cfRule>
    <cfRule type="expression" dxfId="3223" priority="4959">
      <formula>FIND("Conforter",I30)</formula>
    </cfRule>
  </conditionalFormatting>
  <conditionalFormatting sqref="G30:G34 G36:G45 G47:G55 G57:G64 G66:G70 G72:G83 G85:G92 G94:G103 G105:G114">
    <cfRule type="expression" dxfId="3222" priority="4955" stopIfTrue="1">
      <formula>ISTEXT(G30)</formula>
    </cfRule>
    <cfRule type="expression" dxfId="3221" priority="4956">
      <formula>FIND("Agir",I30)</formula>
    </cfRule>
    <cfRule type="expression" dxfId="3220" priority="4957">
      <formula>FIND("Réagir",I30)</formula>
    </cfRule>
  </conditionalFormatting>
  <conditionalFormatting sqref="G30:H34 G36:H45 G47:H55 G57:H64 G66:H70 G72:H83 G85:H92 G94:H103 G105:H114">
    <cfRule type="expression" dxfId="3219" priority="4953" stopIfTrue="1">
      <formula>ISTEXT(G30)</formula>
    </cfRule>
    <cfRule type="expression" dxfId="3218" priority="4954">
      <formula>FIND("Conforter",J30)</formula>
    </cfRule>
  </conditionalFormatting>
  <conditionalFormatting sqref="I30:I34 I36:I45 I47:I55 I57:I64 I66:I70 I72:I83 I85:I92 I94:I103 I105:I114">
    <cfRule type="expression" dxfId="3217" priority="4949" stopIfTrue="1">
      <formula>ISTEXT(I30)</formula>
    </cfRule>
    <cfRule type="expression" dxfId="3216" priority="4950">
      <formula>FIND("Agir",J30)</formula>
    </cfRule>
    <cfRule type="expression" dxfId="3215" priority="4951">
      <formula>FIND("Réagir",J30)</formula>
    </cfRule>
  </conditionalFormatting>
  <conditionalFormatting sqref="G30:H34 G36:H45 G47:H55 G57:H64 G66:H70 G72:H83 G85:H92 G94:H103 G105:H114">
    <cfRule type="expression" dxfId="3214" priority="4947" stopIfTrue="1">
      <formula>ISTEXT(G30)</formula>
    </cfRule>
    <cfRule type="expression" dxfId="3213" priority="4948">
      <formula>FIND("Conforter",J30)</formula>
    </cfRule>
  </conditionalFormatting>
  <conditionalFormatting sqref="D30:D34 D36:D45 D47:D55 D57:D64 D66:D70 D72:D83 D85:D92 D94:D103 D105:D114">
    <cfRule type="expression" dxfId="3212" priority="4937" stopIfTrue="1">
      <formula>ISTEXT(D30)</formula>
    </cfRule>
    <cfRule type="expression" dxfId="3211" priority="4938">
      <formula>FIND("Agir",E30)</formula>
    </cfRule>
    <cfRule type="expression" dxfId="3210" priority="4939">
      <formula>FIND("Réagir",E30)</formula>
    </cfRule>
  </conditionalFormatting>
  <conditionalFormatting sqref="D30:D34 D36:D45 D47:D55 D57:D64 D66:D70 D72:D83 D85:D92 D94:D103 D105:D114">
    <cfRule type="expression" dxfId="3209" priority="4935" stopIfTrue="1">
      <formula>ISTEXT(D30)</formula>
    </cfRule>
    <cfRule type="expression" dxfId="3208" priority="4936">
      <formula>FIND("Conforter",F30)</formula>
    </cfRule>
  </conditionalFormatting>
  <conditionalFormatting sqref="D30:D34 D36:D45 D47:D55 D57:D64 D66:D70 D72:D83 D85:D92 D94:D103 D105:D114">
    <cfRule type="expression" dxfId="3207" priority="4933" stopIfTrue="1">
      <formula>ISTEXT(D30)</formula>
    </cfRule>
    <cfRule type="expression" dxfId="3206" priority="4934">
      <formula>FIND("Conforter",F30)</formula>
    </cfRule>
  </conditionalFormatting>
  <conditionalFormatting sqref="H30:H34 H36:H45 H47:H55 H57:H64 H66:H70 H72:H83 H85:H92 H94:H103 H105:H114">
    <cfRule type="expression" dxfId="3205" priority="4930" stopIfTrue="1">
      <formula>ISTEXT(H30)</formula>
    </cfRule>
    <cfRule type="expression" dxfId="3204" priority="4931">
      <formula>FIND("Agir",J30)</formula>
    </cfRule>
    <cfRule type="expression" dxfId="3203" priority="4932">
      <formula>FIND("Réagir",J30)</formula>
    </cfRule>
  </conditionalFormatting>
  <conditionalFormatting sqref="BB30:BB34 BB36:BB45 BB47:BB55 BB57:BB64 BB66:BB70 BB72:BB83 BB85:BB92 BB94:BB103 BB105:BB114">
    <cfRule type="expression" dxfId="3202" priority="4921" stopIfTrue="1">
      <formula>ISTEXT(BB30)</formula>
    </cfRule>
    <cfRule type="expression" dxfId="3201" priority="4922">
      <formula>FIND("Agir",BG30)</formula>
    </cfRule>
    <cfRule type="expression" dxfId="3200" priority="4923">
      <formula>FIND("Réagir",BG30)</formula>
    </cfRule>
  </conditionalFormatting>
  <conditionalFormatting sqref="BB30:BB34 BB36:BB45 BB47:BB55 BB57:BB64 BB66:BB70 BB72:BB83 BB85:BB92 BB94:BB103 BB105:BB114">
    <cfRule type="expression" dxfId="3199" priority="4918" stopIfTrue="1">
      <formula>ISTEXT(BB30)</formula>
    </cfRule>
    <cfRule type="expression" dxfId="3198" priority="4919">
      <formula>FIND("Agir",BG30)</formula>
    </cfRule>
    <cfRule type="expression" dxfId="3197" priority="4920">
      <formula>FIND("Réagir",BG30)</formula>
    </cfRule>
  </conditionalFormatting>
  <conditionalFormatting sqref="AA30:AA34">
    <cfRule type="expression" dxfId="3196" priority="4915" stopIfTrue="1">
      <formula>ISTEXT(AA30)</formula>
    </cfRule>
    <cfRule type="expression" dxfId="3195" priority="4916">
      <formula>FIND("Agir",BG30)</formula>
    </cfRule>
    <cfRule type="expression" dxfId="3194" priority="4917">
      <formula>FIND("Réagir",BG30)</formula>
    </cfRule>
  </conditionalFormatting>
  <conditionalFormatting sqref="I25">
    <cfRule type="expression" dxfId="3193" priority="4897" stopIfTrue="1">
      <formula>ISTEXT(I25)</formula>
    </cfRule>
    <cfRule type="expression" dxfId="3192" priority="4898">
      <formula>FIND("Agir",J25)</formula>
    </cfRule>
    <cfRule type="expression" dxfId="3191" priority="4899">
      <formula>FIND("Réagir",J25)</formula>
    </cfRule>
  </conditionalFormatting>
  <conditionalFormatting sqref="G25:H25">
    <cfRule type="expression" dxfId="3190" priority="4895" stopIfTrue="1">
      <formula>ISTEXT(G25)</formula>
    </cfRule>
    <cfRule type="expression" dxfId="3189" priority="4896">
      <formula>FIND("Conforter",J25)</formula>
    </cfRule>
  </conditionalFormatting>
  <conditionalFormatting sqref="D25">
    <cfRule type="expression" dxfId="3188" priority="4893" stopIfTrue="1">
      <formula>ISTEXT(D25)</formula>
    </cfRule>
    <cfRule type="expression" dxfId="3187" priority="4894">
      <formula>FIND("Conforter",F25)</formula>
    </cfRule>
  </conditionalFormatting>
  <conditionalFormatting sqref="BB25">
    <cfRule type="expression" dxfId="3186" priority="4890" stopIfTrue="1">
      <formula>ISTEXT(BB25)</formula>
    </cfRule>
    <cfRule type="expression" dxfId="3185" priority="4891">
      <formula>FIND("Agir",BG25)</formula>
    </cfRule>
    <cfRule type="expression" dxfId="3184" priority="4892">
      <formula>FIND("Réagir",BG25)</formula>
    </cfRule>
  </conditionalFormatting>
  <conditionalFormatting sqref="I30">
    <cfRule type="expression" dxfId="3183" priority="4887" stopIfTrue="1">
      <formula>ISTEXT(I30)</formula>
    </cfRule>
    <cfRule type="expression" dxfId="3182" priority="4888">
      <formula>FIND("Agir",J30)</formula>
    </cfRule>
    <cfRule type="expression" dxfId="3181" priority="4889">
      <formula>FIND("Réagir",J30)</formula>
    </cfRule>
  </conditionalFormatting>
  <conditionalFormatting sqref="F30">
    <cfRule type="expression" dxfId="3180" priority="4882" stopIfTrue="1">
      <formula>ISTEXT(F30)</formula>
    </cfRule>
    <cfRule type="expression" dxfId="3179" priority="4883">
      <formula>FIND("Conforter",I30)</formula>
    </cfRule>
  </conditionalFormatting>
  <conditionalFormatting sqref="G30">
    <cfRule type="expression" dxfId="3178" priority="4879" stopIfTrue="1">
      <formula>ISTEXT(G30)</formula>
    </cfRule>
    <cfRule type="expression" dxfId="3177" priority="4880">
      <formula>FIND("Agir",I30)</formula>
    </cfRule>
    <cfRule type="expression" dxfId="3176" priority="4881">
      <formula>FIND("Réagir",I30)</formula>
    </cfRule>
  </conditionalFormatting>
  <conditionalFormatting sqref="G30:H30">
    <cfRule type="expression" dxfId="3175" priority="4877" stopIfTrue="1">
      <formula>ISTEXT(G30)</formula>
    </cfRule>
    <cfRule type="expression" dxfId="3174" priority="4878">
      <formula>FIND("Conforter",J30)</formula>
    </cfRule>
  </conditionalFormatting>
  <conditionalFormatting sqref="I30">
    <cfRule type="expression" dxfId="3173" priority="4873" stopIfTrue="1">
      <formula>ISTEXT(I30)</formula>
    </cfRule>
    <cfRule type="expression" dxfId="3172" priority="4874">
      <formula>FIND("Agir",J30)</formula>
    </cfRule>
    <cfRule type="expression" dxfId="3171" priority="4875">
      <formula>FIND("Réagir",J30)</formula>
    </cfRule>
  </conditionalFormatting>
  <conditionalFormatting sqref="G30:H30">
    <cfRule type="expression" dxfId="3170" priority="4871" stopIfTrue="1">
      <formula>ISTEXT(G30)</formula>
    </cfRule>
    <cfRule type="expression" dxfId="3169" priority="4872">
      <formula>FIND("Conforter",J30)</formula>
    </cfRule>
  </conditionalFormatting>
  <conditionalFormatting sqref="D30">
    <cfRule type="expression" dxfId="3168" priority="4861" stopIfTrue="1">
      <formula>ISTEXT(D30)</formula>
    </cfRule>
    <cfRule type="expression" dxfId="3167" priority="4862">
      <formula>FIND("Agir",E30)</formula>
    </cfRule>
    <cfRule type="expression" dxfId="3166" priority="4863">
      <formula>FIND("Réagir",E30)</formula>
    </cfRule>
  </conditionalFormatting>
  <conditionalFormatting sqref="D30">
    <cfRule type="expression" dxfId="3165" priority="4859" stopIfTrue="1">
      <formula>ISTEXT(D30)</formula>
    </cfRule>
    <cfRule type="expression" dxfId="3164" priority="4860">
      <formula>FIND("Conforter",F30)</formula>
    </cfRule>
  </conditionalFormatting>
  <conditionalFormatting sqref="D30">
    <cfRule type="expression" dxfId="3163" priority="4857" stopIfTrue="1">
      <formula>ISTEXT(D30)</formula>
    </cfRule>
    <cfRule type="expression" dxfId="3162" priority="4858">
      <formula>FIND("Conforter",F30)</formula>
    </cfRule>
  </conditionalFormatting>
  <conditionalFormatting sqref="H30">
    <cfRule type="expression" dxfId="3161" priority="4854" stopIfTrue="1">
      <formula>ISTEXT(H30)</formula>
    </cfRule>
    <cfRule type="expression" dxfId="3160" priority="4855">
      <formula>FIND("Agir",J30)</formula>
    </cfRule>
    <cfRule type="expression" dxfId="3159" priority="4856">
      <formula>FIND("Réagir",J30)</formula>
    </cfRule>
  </conditionalFormatting>
  <conditionalFormatting sqref="BB30">
    <cfRule type="expression" dxfId="3158" priority="4845" stopIfTrue="1">
      <formula>ISTEXT(BB30)</formula>
    </cfRule>
    <cfRule type="expression" dxfId="3157" priority="4846">
      <formula>FIND("Agir",BG30)</formula>
    </cfRule>
    <cfRule type="expression" dxfId="3156" priority="4847">
      <formula>FIND("Réagir",BG30)</formula>
    </cfRule>
  </conditionalFormatting>
  <conditionalFormatting sqref="BB30">
    <cfRule type="expression" dxfId="3155" priority="4842" stopIfTrue="1">
      <formula>ISTEXT(BB30)</formula>
    </cfRule>
    <cfRule type="expression" dxfId="3154" priority="4843">
      <formula>FIND("Agir",BG30)</formula>
    </cfRule>
    <cfRule type="expression" dxfId="3153" priority="4844">
      <formula>FIND("Réagir",BG30)</formula>
    </cfRule>
  </conditionalFormatting>
  <conditionalFormatting sqref="AA30">
    <cfRule type="expression" dxfId="3152" priority="4839" stopIfTrue="1">
      <formula>ISTEXT(AA30)</formula>
    </cfRule>
    <cfRule type="expression" dxfId="3151" priority="4840">
      <formula>FIND("Agir",BG30)</formula>
    </cfRule>
    <cfRule type="expression" dxfId="3150" priority="4841">
      <formula>FIND("Réagir",BG30)</formula>
    </cfRule>
  </conditionalFormatting>
  <conditionalFormatting sqref="I36:I43">
    <cfRule type="expression" dxfId="3149" priority="4821" stopIfTrue="1">
      <formula>ISTEXT(I36)</formula>
    </cfRule>
    <cfRule type="expression" dxfId="3148" priority="4822">
      <formula>FIND("Agir",J36)</formula>
    </cfRule>
    <cfRule type="expression" dxfId="3147" priority="4823">
      <formula>FIND("Réagir",J36)</formula>
    </cfRule>
  </conditionalFormatting>
  <conditionalFormatting sqref="F36:F43">
    <cfRule type="expression" dxfId="3146" priority="4816" stopIfTrue="1">
      <formula>ISTEXT(F36)</formula>
    </cfRule>
    <cfRule type="expression" dxfId="3145" priority="4817">
      <formula>FIND("Conforter",I36)</formula>
    </cfRule>
  </conditionalFormatting>
  <conditionalFormatting sqref="G36:G43">
    <cfRule type="expression" dxfId="3144" priority="4813" stopIfTrue="1">
      <formula>ISTEXT(G36)</formula>
    </cfRule>
    <cfRule type="expression" dxfId="3143" priority="4814">
      <formula>FIND("Agir",I36)</formula>
    </cfRule>
    <cfRule type="expression" dxfId="3142" priority="4815">
      <formula>FIND("Réagir",I36)</formula>
    </cfRule>
  </conditionalFormatting>
  <conditionalFormatting sqref="G36:H43">
    <cfRule type="expression" dxfId="3141" priority="4811" stopIfTrue="1">
      <formula>ISTEXT(G36)</formula>
    </cfRule>
    <cfRule type="expression" dxfId="3140" priority="4812">
      <formula>FIND("Conforter",J36)</formula>
    </cfRule>
  </conditionalFormatting>
  <conditionalFormatting sqref="I38">
    <cfRule type="expression" dxfId="3139" priority="4807" stopIfTrue="1">
      <formula>ISTEXT(I38)</formula>
    </cfRule>
    <cfRule type="expression" dxfId="3138" priority="4808">
      <formula>FIND("Agir",J38)</formula>
    </cfRule>
    <cfRule type="expression" dxfId="3137" priority="4809">
      <formula>FIND("Réagir",J38)</formula>
    </cfRule>
  </conditionalFormatting>
  <conditionalFormatting sqref="G38:H38">
    <cfRule type="expression" dxfId="3136" priority="4805" stopIfTrue="1">
      <formula>ISTEXT(G38)</formula>
    </cfRule>
    <cfRule type="expression" dxfId="3135" priority="4806">
      <formula>FIND("Conforter",J38)</formula>
    </cfRule>
  </conditionalFormatting>
  <conditionalFormatting sqref="I39">
    <cfRule type="expression" dxfId="3134" priority="4802" stopIfTrue="1">
      <formula>ISTEXT(I39)</formula>
    </cfRule>
    <cfRule type="expression" dxfId="3133" priority="4803">
      <formula>FIND("Agir",J39)</formula>
    </cfRule>
    <cfRule type="expression" dxfId="3132" priority="4804">
      <formula>FIND("Réagir",J39)</formula>
    </cfRule>
  </conditionalFormatting>
  <conditionalFormatting sqref="G39:H39">
    <cfRule type="expression" dxfId="3131" priority="4800" stopIfTrue="1">
      <formula>ISTEXT(G39)</formula>
    </cfRule>
    <cfRule type="expression" dxfId="3130" priority="4801">
      <formula>FIND("Conforter",J39)</formula>
    </cfRule>
  </conditionalFormatting>
  <conditionalFormatting sqref="I40">
    <cfRule type="expression" dxfId="3129" priority="4797" stopIfTrue="1">
      <formula>ISTEXT(I40)</formula>
    </cfRule>
    <cfRule type="expression" dxfId="3128" priority="4798">
      <formula>FIND("Agir",J40)</formula>
    </cfRule>
    <cfRule type="expression" dxfId="3127" priority="4799">
      <formula>FIND("Réagir",J40)</formula>
    </cfRule>
  </conditionalFormatting>
  <conditionalFormatting sqref="G40:H40">
    <cfRule type="expression" dxfId="3126" priority="4795" stopIfTrue="1">
      <formula>ISTEXT(G40)</formula>
    </cfRule>
    <cfRule type="expression" dxfId="3125" priority="4796">
      <formula>FIND("Conforter",J40)</formula>
    </cfRule>
  </conditionalFormatting>
  <conditionalFormatting sqref="I41">
    <cfRule type="expression" dxfId="3124" priority="4792" stopIfTrue="1">
      <formula>ISTEXT(I41)</formula>
    </cfRule>
    <cfRule type="expression" dxfId="3123" priority="4793">
      <formula>FIND("Agir",J41)</formula>
    </cfRule>
    <cfRule type="expression" dxfId="3122" priority="4794">
      <formula>FIND("Réagir",J41)</formula>
    </cfRule>
  </conditionalFormatting>
  <conditionalFormatting sqref="G41:H41">
    <cfRule type="expression" dxfId="3121" priority="4790" stopIfTrue="1">
      <formula>ISTEXT(G41)</formula>
    </cfRule>
    <cfRule type="expression" dxfId="3120" priority="4791">
      <formula>FIND("Conforter",J41)</formula>
    </cfRule>
  </conditionalFormatting>
  <conditionalFormatting sqref="I42">
    <cfRule type="expression" dxfId="3119" priority="4787" stopIfTrue="1">
      <formula>ISTEXT(I42)</formula>
    </cfRule>
    <cfRule type="expression" dxfId="3118" priority="4788">
      <formula>FIND("Agir",J42)</formula>
    </cfRule>
    <cfRule type="expression" dxfId="3117" priority="4789">
      <formula>FIND("Réagir",J42)</formula>
    </cfRule>
  </conditionalFormatting>
  <conditionalFormatting sqref="G42:H42">
    <cfRule type="expression" dxfId="3116" priority="4785" stopIfTrue="1">
      <formula>ISTEXT(G42)</formula>
    </cfRule>
    <cfRule type="expression" dxfId="3115" priority="4786">
      <formula>FIND("Conforter",J42)</formula>
    </cfRule>
  </conditionalFormatting>
  <conditionalFormatting sqref="I43">
    <cfRule type="expression" dxfId="3114" priority="4782" stopIfTrue="1">
      <formula>ISTEXT(I43)</formula>
    </cfRule>
    <cfRule type="expression" dxfId="3113" priority="4783">
      <formula>FIND("Agir",J43)</formula>
    </cfRule>
    <cfRule type="expression" dxfId="3112" priority="4784">
      <formula>FIND("Réagir",J43)</formula>
    </cfRule>
  </conditionalFormatting>
  <conditionalFormatting sqref="G43:H43">
    <cfRule type="expression" dxfId="3111" priority="4780" stopIfTrue="1">
      <formula>ISTEXT(G43)</formula>
    </cfRule>
    <cfRule type="expression" dxfId="3110" priority="4781">
      <formula>FIND("Conforter",J43)</formula>
    </cfRule>
  </conditionalFormatting>
  <conditionalFormatting sqref="I37">
    <cfRule type="expression" dxfId="3109" priority="4777" stopIfTrue="1">
      <formula>ISTEXT(I37)</formula>
    </cfRule>
    <cfRule type="expression" dxfId="3108" priority="4778">
      <formula>FIND("Agir",J37)</formula>
    </cfRule>
    <cfRule type="expression" dxfId="3107" priority="4779">
      <formula>FIND("Réagir",J37)</formula>
    </cfRule>
  </conditionalFormatting>
  <conditionalFormatting sqref="D36:D43">
    <cfRule type="expression" dxfId="3106" priority="4767" stopIfTrue="1">
      <formula>ISTEXT(D36)</formula>
    </cfRule>
    <cfRule type="expression" dxfId="3105" priority="4768">
      <formula>FIND("Agir",E36)</formula>
    </cfRule>
    <cfRule type="expression" dxfId="3104" priority="4769">
      <formula>FIND("Réagir",E36)</formula>
    </cfRule>
  </conditionalFormatting>
  <conditionalFormatting sqref="D37:D43">
    <cfRule type="expression" dxfId="3103" priority="4765" stopIfTrue="1">
      <formula>ISTEXT(D37)</formula>
    </cfRule>
    <cfRule type="expression" dxfId="3102" priority="4766">
      <formula>FIND("Conforter",F37)</formula>
    </cfRule>
  </conditionalFormatting>
  <conditionalFormatting sqref="D36">
    <cfRule type="expression" dxfId="3101" priority="4763" stopIfTrue="1">
      <formula>ISTEXT(D36)</formula>
    </cfRule>
    <cfRule type="expression" dxfId="3100" priority="4764">
      <formula>FIND("Conforter",F36)</formula>
    </cfRule>
  </conditionalFormatting>
  <conditionalFormatting sqref="D38">
    <cfRule type="expression" dxfId="3099" priority="4761" stopIfTrue="1">
      <formula>ISTEXT(D38)</formula>
    </cfRule>
    <cfRule type="expression" dxfId="3098" priority="4762">
      <formula>FIND("Conforter",F38)</formula>
    </cfRule>
  </conditionalFormatting>
  <conditionalFormatting sqref="D39">
    <cfRule type="expression" dxfId="3097" priority="4759" stopIfTrue="1">
      <formula>ISTEXT(D39)</formula>
    </cfRule>
    <cfRule type="expression" dxfId="3096" priority="4760">
      <formula>FIND("Conforter",F39)</formula>
    </cfRule>
  </conditionalFormatting>
  <conditionalFormatting sqref="D40">
    <cfRule type="expression" dxfId="3095" priority="4757" stopIfTrue="1">
      <formula>ISTEXT(D40)</formula>
    </cfRule>
    <cfRule type="expression" dxfId="3094" priority="4758">
      <formula>FIND("Conforter",F40)</formula>
    </cfRule>
  </conditionalFormatting>
  <conditionalFormatting sqref="D41">
    <cfRule type="expression" dxfId="3093" priority="4755" stopIfTrue="1">
      <formula>ISTEXT(D41)</formula>
    </cfRule>
    <cfRule type="expression" dxfId="3092" priority="4756">
      <formula>FIND("Conforter",F41)</formula>
    </cfRule>
  </conditionalFormatting>
  <conditionalFormatting sqref="D42">
    <cfRule type="expression" dxfId="3091" priority="4753" stopIfTrue="1">
      <formula>ISTEXT(D42)</formula>
    </cfRule>
    <cfRule type="expression" dxfId="3090" priority="4754">
      <formula>FIND("Conforter",F42)</formula>
    </cfRule>
  </conditionalFormatting>
  <conditionalFormatting sqref="D43">
    <cfRule type="expression" dxfId="3089" priority="4751" stopIfTrue="1">
      <formula>ISTEXT(D43)</formula>
    </cfRule>
    <cfRule type="expression" dxfId="3088" priority="4752">
      <formula>FIND("Conforter",F43)</formula>
    </cfRule>
  </conditionalFormatting>
  <conditionalFormatting sqref="H36:H43">
    <cfRule type="expression" dxfId="3087" priority="4748" stopIfTrue="1">
      <formula>ISTEXT(H36)</formula>
    </cfRule>
    <cfRule type="expression" dxfId="3086" priority="4749">
      <formula>FIND("Agir",J36)</formula>
    </cfRule>
    <cfRule type="expression" dxfId="3085" priority="4750">
      <formula>FIND("Réagir",J36)</formula>
    </cfRule>
  </conditionalFormatting>
  <conditionalFormatting sqref="H36">
    <cfRule type="expression" dxfId="3084" priority="4740" stopIfTrue="1">
      <formula>ISTEXT(H36)</formula>
    </cfRule>
    <cfRule type="expression" dxfId="3083" priority="4741">
      <formula>FIND("Conforter",J36)</formula>
    </cfRule>
  </conditionalFormatting>
  <conditionalFormatting sqref="BB36:BB43">
    <cfRule type="expression" dxfId="3082" priority="4737" stopIfTrue="1">
      <formula>ISTEXT(BB36)</formula>
    </cfRule>
    <cfRule type="expression" dxfId="3081" priority="4738">
      <formula>FIND("Agir",BG36)</formula>
    </cfRule>
    <cfRule type="expression" dxfId="3080" priority="4739">
      <formula>FIND("Réagir",BG36)</formula>
    </cfRule>
  </conditionalFormatting>
  <conditionalFormatting sqref="BB38">
    <cfRule type="expression" dxfId="3079" priority="4734" stopIfTrue="1">
      <formula>ISTEXT(BB38)</formula>
    </cfRule>
    <cfRule type="expression" dxfId="3078" priority="4735">
      <formula>FIND("Agir",BG38)</formula>
    </cfRule>
    <cfRule type="expression" dxfId="3077" priority="4736">
      <formula>FIND("Réagir",BG38)</formula>
    </cfRule>
  </conditionalFormatting>
  <conditionalFormatting sqref="BB39">
    <cfRule type="expression" dxfId="3076" priority="4731" stopIfTrue="1">
      <formula>ISTEXT(BB39)</formula>
    </cfRule>
    <cfRule type="expression" dxfId="3075" priority="4732">
      <formula>FIND("Agir",BG39)</formula>
    </cfRule>
    <cfRule type="expression" dxfId="3074" priority="4733">
      <formula>FIND("Réagir",BG39)</formula>
    </cfRule>
  </conditionalFormatting>
  <conditionalFormatting sqref="BB40">
    <cfRule type="expression" dxfId="3073" priority="4728" stopIfTrue="1">
      <formula>ISTEXT(BB40)</formula>
    </cfRule>
    <cfRule type="expression" dxfId="3072" priority="4729">
      <formula>FIND("Agir",BG40)</formula>
    </cfRule>
    <cfRule type="expression" dxfId="3071" priority="4730">
      <formula>FIND("Réagir",BG40)</formula>
    </cfRule>
  </conditionalFormatting>
  <conditionalFormatting sqref="BB41">
    <cfRule type="expression" dxfId="3070" priority="4725" stopIfTrue="1">
      <formula>ISTEXT(BB41)</formula>
    </cfRule>
    <cfRule type="expression" dxfId="3069" priority="4726">
      <formula>FIND("Agir",BG41)</formula>
    </cfRule>
    <cfRule type="expression" dxfId="3068" priority="4727">
      <formula>FIND("Réagir",BG41)</formula>
    </cfRule>
  </conditionalFormatting>
  <conditionalFormatting sqref="BB42">
    <cfRule type="expression" dxfId="3067" priority="4722" stopIfTrue="1">
      <formula>ISTEXT(BB42)</formula>
    </cfRule>
    <cfRule type="expression" dxfId="3066" priority="4723">
      <formula>FIND("Agir",BG42)</formula>
    </cfRule>
    <cfRule type="expression" dxfId="3065" priority="4724">
      <formula>FIND("Réagir",BG42)</formula>
    </cfRule>
  </conditionalFormatting>
  <conditionalFormatting sqref="BB43">
    <cfRule type="expression" dxfId="3064" priority="4719" stopIfTrue="1">
      <formula>ISTEXT(BB43)</formula>
    </cfRule>
    <cfRule type="expression" dxfId="3063" priority="4720">
      <formula>FIND("Agir",BG43)</formula>
    </cfRule>
    <cfRule type="expression" dxfId="3062" priority="4721">
      <formula>FIND("Réagir",BG43)</formula>
    </cfRule>
  </conditionalFormatting>
  <conditionalFormatting sqref="BB37">
    <cfRule type="expression" dxfId="3061" priority="4716" stopIfTrue="1">
      <formula>ISTEXT(BB37)</formula>
    </cfRule>
    <cfRule type="expression" dxfId="3060" priority="4717">
      <formula>FIND("Agir",BG37)</formula>
    </cfRule>
    <cfRule type="expression" dxfId="3059" priority="4718">
      <formula>FIND("Réagir",BG37)</formula>
    </cfRule>
  </conditionalFormatting>
  <conditionalFormatting sqref="AA36:AA43">
    <cfRule type="expression" dxfId="3058" priority="4713" stopIfTrue="1">
      <formula>ISTEXT(AA36)</formula>
    </cfRule>
    <cfRule type="expression" dxfId="3057" priority="4714">
      <formula>FIND("Agir",BG36)</formula>
    </cfRule>
    <cfRule type="expression" dxfId="3056" priority="4715">
      <formula>FIND("Réagir",BG36)</formula>
    </cfRule>
  </conditionalFormatting>
  <conditionalFormatting sqref="I44">
    <cfRule type="expression" dxfId="3055" priority="4695" stopIfTrue="1">
      <formula>ISTEXT(I44)</formula>
    </cfRule>
    <cfRule type="expression" dxfId="3054" priority="4696">
      <formula>FIND("Agir",J44)</formula>
    </cfRule>
    <cfRule type="expression" dxfId="3053" priority="4697">
      <formula>FIND("Réagir",J44)</formula>
    </cfRule>
  </conditionalFormatting>
  <conditionalFormatting sqref="F44">
    <cfRule type="expression" dxfId="3052" priority="4690" stopIfTrue="1">
      <formula>ISTEXT(F44)</formula>
    </cfRule>
    <cfRule type="expression" dxfId="3051" priority="4691">
      <formula>FIND("Conforter",I44)</formula>
    </cfRule>
  </conditionalFormatting>
  <conditionalFormatting sqref="G44">
    <cfRule type="expression" dxfId="3050" priority="4687" stopIfTrue="1">
      <formula>ISTEXT(G44)</formula>
    </cfRule>
    <cfRule type="expression" dxfId="3049" priority="4688">
      <formula>FIND("Agir",I44)</formula>
    </cfRule>
    <cfRule type="expression" dxfId="3048" priority="4689">
      <formula>FIND("Réagir",I44)</formula>
    </cfRule>
  </conditionalFormatting>
  <conditionalFormatting sqref="G44:H44">
    <cfRule type="expression" dxfId="3047" priority="4685" stopIfTrue="1">
      <formula>ISTEXT(G44)</formula>
    </cfRule>
    <cfRule type="expression" dxfId="3046" priority="4686">
      <formula>FIND("Conforter",J44)</formula>
    </cfRule>
  </conditionalFormatting>
  <conditionalFormatting sqref="I44">
    <cfRule type="expression" dxfId="3045" priority="4681" stopIfTrue="1">
      <formula>ISTEXT(I44)</formula>
    </cfRule>
    <cfRule type="expression" dxfId="3044" priority="4682">
      <formula>FIND("Agir",J44)</formula>
    </cfRule>
    <cfRule type="expression" dxfId="3043" priority="4683">
      <formula>FIND("Réagir",J44)</formula>
    </cfRule>
  </conditionalFormatting>
  <conditionalFormatting sqref="G44:H44">
    <cfRule type="expression" dxfId="3042" priority="4679" stopIfTrue="1">
      <formula>ISTEXT(G44)</formula>
    </cfRule>
    <cfRule type="expression" dxfId="3041" priority="4680">
      <formula>FIND("Conforter",J44)</formula>
    </cfRule>
  </conditionalFormatting>
  <conditionalFormatting sqref="D44">
    <cfRule type="expression" dxfId="3040" priority="4669" stopIfTrue="1">
      <formula>ISTEXT(D44)</formula>
    </cfRule>
    <cfRule type="expression" dxfId="3039" priority="4670">
      <formula>FIND("Agir",E44)</formula>
    </cfRule>
    <cfRule type="expression" dxfId="3038" priority="4671">
      <formula>FIND("Réagir",E44)</formula>
    </cfRule>
  </conditionalFormatting>
  <conditionalFormatting sqref="D44">
    <cfRule type="expression" dxfId="3037" priority="4667" stopIfTrue="1">
      <formula>ISTEXT(D44)</formula>
    </cfRule>
    <cfRule type="expression" dxfId="3036" priority="4668">
      <formula>FIND("Conforter",F44)</formula>
    </cfRule>
  </conditionalFormatting>
  <conditionalFormatting sqref="D44">
    <cfRule type="expression" dxfId="3035" priority="4665" stopIfTrue="1">
      <formula>ISTEXT(D44)</formula>
    </cfRule>
    <cfRule type="expression" dxfId="3034" priority="4666">
      <formula>FIND("Conforter",F44)</formula>
    </cfRule>
  </conditionalFormatting>
  <conditionalFormatting sqref="H44">
    <cfRule type="expression" dxfId="3033" priority="4662" stopIfTrue="1">
      <formula>ISTEXT(H44)</formula>
    </cfRule>
    <cfRule type="expression" dxfId="3032" priority="4663">
      <formula>FIND("Agir",J44)</formula>
    </cfRule>
    <cfRule type="expression" dxfId="3031" priority="4664">
      <formula>FIND("Réagir",J44)</formula>
    </cfRule>
  </conditionalFormatting>
  <conditionalFormatting sqref="BB44">
    <cfRule type="expression" dxfId="3030" priority="4653" stopIfTrue="1">
      <formula>ISTEXT(BB44)</formula>
    </cfRule>
    <cfRule type="expression" dxfId="3029" priority="4654">
      <formula>FIND("Agir",BG44)</formula>
    </cfRule>
    <cfRule type="expression" dxfId="3028" priority="4655">
      <formula>FIND("Réagir",BG44)</formula>
    </cfRule>
  </conditionalFormatting>
  <conditionalFormatting sqref="BB44">
    <cfRule type="expression" dxfId="3027" priority="4650" stopIfTrue="1">
      <formula>ISTEXT(BB44)</formula>
    </cfRule>
    <cfRule type="expression" dxfId="3026" priority="4651">
      <formula>FIND("Agir",BG44)</formula>
    </cfRule>
    <cfRule type="expression" dxfId="3025" priority="4652">
      <formula>FIND("Réagir",BG44)</formula>
    </cfRule>
  </conditionalFormatting>
  <conditionalFormatting sqref="AA44">
    <cfRule type="expression" dxfId="3024" priority="4647" stopIfTrue="1">
      <formula>ISTEXT(AA44)</formula>
    </cfRule>
    <cfRule type="expression" dxfId="3023" priority="4648">
      <formula>FIND("Agir",BG44)</formula>
    </cfRule>
    <cfRule type="expression" dxfId="3022" priority="4649">
      <formula>FIND("Réagir",BG44)</formula>
    </cfRule>
  </conditionalFormatting>
  <conditionalFormatting sqref="I45 I47:I55 I57:I64 I66:I70 I72:I83 I85:I92 I94:I103 I105:I114">
    <cfRule type="expression" dxfId="3021" priority="4629" stopIfTrue="1">
      <formula>ISTEXT(I45)</formula>
    </cfRule>
    <cfRule type="expression" dxfId="3020" priority="4630">
      <formula>FIND("Agir",J45)</formula>
    </cfRule>
    <cfRule type="expression" dxfId="3019" priority="4631">
      <formula>FIND("Réagir",J45)</formula>
    </cfRule>
  </conditionalFormatting>
  <conditionalFormatting sqref="F45 F47:F55 F57:F64 F66:F70 F72:F83 F85:F92 F94:F103 F105:F114">
    <cfRule type="expression" dxfId="3018" priority="4624" stopIfTrue="1">
      <formula>ISTEXT(F45)</formula>
    </cfRule>
    <cfRule type="expression" dxfId="3017" priority="4625">
      <formula>FIND("Conforter",I45)</formula>
    </cfRule>
  </conditionalFormatting>
  <conditionalFormatting sqref="G45 G47:G55 G57:G64 G66:G70 G72:G83 G85:G92 G94:G103 G105:G114">
    <cfRule type="expression" dxfId="3016" priority="4621" stopIfTrue="1">
      <formula>ISTEXT(G45)</formula>
    </cfRule>
    <cfRule type="expression" dxfId="3015" priority="4622">
      <formula>FIND("Agir",I45)</formula>
    </cfRule>
    <cfRule type="expression" dxfId="3014" priority="4623">
      <formula>FIND("Réagir",I45)</formula>
    </cfRule>
  </conditionalFormatting>
  <conditionalFormatting sqref="G45:H45 G47:H55 G57:H64 G66:H70 G72:H83 G85:H92 G94:H103 G105:H114">
    <cfRule type="expression" dxfId="3013" priority="4619" stopIfTrue="1">
      <formula>ISTEXT(G45)</formula>
    </cfRule>
    <cfRule type="expression" dxfId="3012" priority="4620">
      <formula>FIND("Conforter",J45)</formula>
    </cfRule>
  </conditionalFormatting>
  <conditionalFormatting sqref="I45 I47:I55 I57:I64 I66:I70 I72:I83 I85:I92 I94:I103 I105:I114">
    <cfRule type="expression" dxfId="3011" priority="4615" stopIfTrue="1">
      <formula>ISTEXT(I45)</formula>
    </cfRule>
    <cfRule type="expression" dxfId="3010" priority="4616">
      <formula>FIND("Agir",J45)</formula>
    </cfRule>
    <cfRule type="expression" dxfId="3009" priority="4617">
      <formula>FIND("Réagir",J45)</formula>
    </cfRule>
  </conditionalFormatting>
  <conditionalFormatting sqref="G45:H45 G47:H55 G57:H64 G66:H70 G72:H83 G85:H92 G94:H103 G105:H114">
    <cfRule type="expression" dxfId="3008" priority="4613" stopIfTrue="1">
      <formula>ISTEXT(G45)</formula>
    </cfRule>
    <cfRule type="expression" dxfId="3007" priority="4614">
      <formula>FIND("Conforter",J45)</formula>
    </cfRule>
  </conditionalFormatting>
  <conditionalFormatting sqref="D45 D47:D55 D57:D64 D66:D70 D72:D83 D85:D92 D94:D103 D105:D114">
    <cfRule type="expression" dxfId="3006" priority="4603" stopIfTrue="1">
      <formula>ISTEXT(D45)</formula>
    </cfRule>
    <cfRule type="expression" dxfId="3005" priority="4604">
      <formula>FIND("Agir",E45)</formula>
    </cfRule>
    <cfRule type="expression" dxfId="3004" priority="4605">
      <formula>FIND("Réagir",E45)</formula>
    </cfRule>
  </conditionalFormatting>
  <conditionalFormatting sqref="D45 D47:D55 D57:D64 D66:D70 D72:D83 D85:D92 D94:D103 D105:D114">
    <cfRule type="expression" dxfId="3003" priority="4601" stopIfTrue="1">
      <formula>ISTEXT(D45)</formula>
    </cfRule>
    <cfRule type="expression" dxfId="3002" priority="4602">
      <formula>FIND("Conforter",F45)</formula>
    </cfRule>
  </conditionalFormatting>
  <conditionalFormatting sqref="D45 D47:D55 D57:D64 D66:D70 D72:D83 D85:D92 D94:D103 D105:D114">
    <cfRule type="expression" dxfId="3001" priority="4599" stopIfTrue="1">
      <formula>ISTEXT(D45)</formula>
    </cfRule>
    <cfRule type="expression" dxfId="3000" priority="4600">
      <formula>FIND("Conforter",F45)</formula>
    </cfRule>
  </conditionalFormatting>
  <conditionalFormatting sqref="H45 H47:H55 H57:H64 H66:H70 H72:H83 H85:H92 H94:H103 H105:H114">
    <cfRule type="expression" dxfId="2999" priority="4596" stopIfTrue="1">
      <formula>ISTEXT(H45)</formula>
    </cfRule>
    <cfRule type="expression" dxfId="2998" priority="4597">
      <formula>FIND("Agir",J45)</formula>
    </cfRule>
    <cfRule type="expression" dxfId="2997" priority="4598">
      <formula>FIND("Réagir",J45)</formula>
    </cfRule>
  </conditionalFormatting>
  <conditionalFormatting sqref="BB45 BB47:BB55 BB57:BB64 BB66:BB70 BB72:BB83 BB85:BB92 BB94:BB103 BB105:BB114">
    <cfRule type="expression" dxfId="2996" priority="4587" stopIfTrue="1">
      <formula>ISTEXT(BB45)</formula>
    </cfRule>
    <cfRule type="expression" dxfId="2995" priority="4588">
      <formula>FIND("Agir",BG45)</formula>
    </cfRule>
    <cfRule type="expression" dxfId="2994" priority="4589">
      <formula>FIND("Réagir",BG45)</formula>
    </cfRule>
  </conditionalFormatting>
  <conditionalFormatting sqref="BB45 BB47:BB55 BB57:BB64 BB66:BB70 BB72:BB83 BB85:BB92 BB94:BB103 BB105:BB114">
    <cfRule type="expression" dxfId="2993" priority="4584" stopIfTrue="1">
      <formula>ISTEXT(BB45)</formula>
    </cfRule>
    <cfRule type="expression" dxfId="2992" priority="4585">
      <formula>FIND("Agir",BG45)</formula>
    </cfRule>
    <cfRule type="expression" dxfId="2991" priority="4586">
      <formula>FIND("Réagir",BG45)</formula>
    </cfRule>
  </conditionalFormatting>
  <conditionalFormatting sqref="AA45">
    <cfRule type="expression" dxfId="2990" priority="4581" stopIfTrue="1">
      <formula>ISTEXT(AA45)</formula>
    </cfRule>
    <cfRule type="expression" dxfId="2989" priority="4582">
      <formula>FIND("Agir",BG45)</formula>
    </cfRule>
    <cfRule type="expression" dxfId="2988" priority="4583">
      <formula>FIND("Réagir",BG45)</formula>
    </cfRule>
  </conditionalFormatting>
  <conditionalFormatting sqref="I40">
    <cfRule type="expression" dxfId="2987" priority="4563" stopIfTrue="1">
      <formula>ISTEXT(I40)</formula>
    </cfRule>
    <cfRule type="expression" dxfId="2986" priority="4564">
      <formula>FIND("Agir",J40)</formula>
    </cfRule>
    <cfRule type="expression" dxfId="2985" priority="4565">
      <formula>FIND("Réagir",J40)</formula>
    </cfRule>
  </conditionalFormatting>
  <conditionalFormatting sqref="G40:H40">
    <cfRule type="expression" dxfId="2984" priority="4561" stopIfTrue="1">
      <formula>ISTEXT(G40)</formula>
    </cfRule>
    <cfRule type="expression" dxfId="2983" priority="4562">
      <formula>FIND("Conforter",J40)</formula>
    </cfRule>
  </conditionalFormatting>
  <conditionalFormatting sqref="D40">
    <cfRule type="expression" dxfId="2982" priority="4559" stopIfTrue="1">
      <formula>ISTEXT(D40)</formula>
    </cfRule>
    <cfRule type="expression" dxfId="2981" priority="4560">
      <formula>FIND("Conforter",F40)</formula>
    </cfRule>
  </conditionalFormatting>
  <conditionalFormatting sqref="BB40">
    <cfRule type="expression" dxfId="2980" priority="4556" stopIfTrue="1">
      <formula>ISTEXT(BB40)</formula>
    </cfRule>
    <cfRule type="expression" dxfId="2979" priority="4557">
      <formula>FIND("Agir",BG40)</formula>
    </cfRule>
    <cfRule type="expression" dxfId="2978" priority="4558">
      <formula>FIND("Réagir",BG40)</formula>
    </cfRule>
  </conditionalFormatting>
  <conditionalFormatting sqref="I42">
    <cfRule type="expression" dxfId="2977" priority="4553" stopIfTrue="1">
      <formula>ISTEXT(I42)</formula>
    </cfRule>
    <cfRule type="expression" dxfId="2976" priority="4554">
      <formula>FIND("Agir",J42)</formula>
    </cfRule>
    <cfRule type="expression" dxfId="2975" priority="4555">
      <formula>FIND("Réagir",J42)</formula>
    </cfRule>
  </conditionalFormatting>
  <conditionalFormatting sqref="G42:H42">
    <cfRule type="expression" dxfId="2974" priority="4551" stopIfTrue="1">
      <formula>ISTEXT(G42)</formula>
    </cfRule>
    <cfRule type="expression" dxfId="2973" priority="4552">
      <formula>FIND("Conforter",J42)</formula>
    </cfRule>
  </conditionalFormatting>
  <conditionalFormatting sqref="D42">
    <cfRule type="expression" dxfId="2972" priority="4549" stopIfTrue="1">
      <formula>ISTEXT(D42)</formula>
    </cfRule>
    <cfRule type="expression" dxfId="2971" priority="4550">
      <formula>FIND("Conforter",F42)</formula>
    </cfRule>
  </conditionalFormatting>
  <conditionalFormatting sqref="BB42">
    <cfRule type="expression" dxfId="2970" priority="4546" stopIfTrue="1">
      <formula>ISTEXT(BB42)</formula>
    </cfRule>
    <cfRule type="expression" dxfId="2969" priority="4547">
      <formula>FIND("Agir",BG42)</formula>
    </cfRule>
    <cfRule type="expression" dxfId="2968" priority="4548">
      <formula>FIND("Réagir",BG42)</formula>
    </cfRule>
  </conditionalFormatting>
  <conditionalFormatting sqref="I43">
    <cfRule type="expression" dxfId="2967" priority="4543" stopIfTrue="1">
      <formula>ISTEXT(I43)</formula>
    </cfRule>
    <cfRule type="expression" dxfId="2966" priority="4544">
      <formula>FIND("Agir",J43)</formula>
    </cfRule>
    <cfRule type="expression" dxfId="2965" priority="4545">
      <formula>FIND("Réagir",J43)</formula>
    </cfRule>
  </conditionalFormatting>
  <conditionalFormatting sqref="G43:H43">
    <cfRule type="expression" dxfId="2964" priority="4541" stopIfTrue="1">
      <formula>ISTEXT(G43)</formula>
    </cfRule>
    <cfRule type="expression" dxfId="2963" priority="4542">
      <formula>FIND("Conforter",J43)</formula>
    </cfRule>
  </conditionalFormatting>
  <conditionalFormatting sqref="D43">
    <cfRule type="expression" dxfId="2962" priority="4539" stopIfTrue="1">
      <formula>ISTEXT(D43)</formula>
    </cfRule>
    <cfRule type="expression" dxfId="2961" priority="4540">
      <formula>FIND("Conforter",F43)</formula>
    </cfRule>
  </conditionalFormatting>
  <conditionalFormatting sqref="BB43">
    <cfRule type="expression" dxfId="2960" priority="4536" stopIfTrue="1">
      <formula>ISTEXT(BB43)</formula>
    </cfRule>
    <cfRule type="expression" dxfId="2959" priority="4537">
      <formula>FIND("Agir",BG43)</formula>
    </cfRule>
    <cfRule type="expression" dxfId="2958" priority="4538">
      <formula>FIND("Réagir",BG43)</formula>
    </cfRule>
  </conditionalFormatting>
  <conditionalFormatting sqref="I47:I54">
    <cfRule type="expression" dxfId="2957" priority="4533" stopIfTrue="1">
      <formula>ISTEXT(I47)</formula>
    </cfRule>
    <cfRule type="expression" dxfId="2956" priority="4534">
      <formula>FIND("Agir",J47)</formula>
    </cfRule>
    <cfRule type="expression" dxfId="2955" priority="4535">
      <formula>FIND("Réagir",J47)</formula>
    </cfRule>
  </conditionalFormatting>
  <conditionalFormatting sqref="F47:F54">
    <cfRule type="expression" dxfId="2954" priority="4528" stopIfTrue="1">
      <formula>ISTEXT(F47)</formula>
    </cfRule>
    <cfRule type="expression" dxfId="2953" priority="4529">
      <formula>FIND("Conforter",I47)</formula>
    </cfRule>
  </conditionalFormatting>
  <conditionalFormatting sqref="G47:G54">
    <cfRule type="expression" dxfId="2952" priority="4525" stopIfTrue="1">
      <formula>ISTEXT(G47)</formula>
    </cfRule>
    <cfRule type="expression" dxfId="2951" priority="4526">
      <formula>FIND("Agir",I47)</formula>
    </cfRule>
    <cfRule type="expression" dxfId="2950" priority="4527">
      <formula>FIND("Réagir",I47)</formula>
    </cfRule>
  </conditionalFormatting>
  <conditionalFormatting sqref="G47:H54">
    <cfRule type="expression" dxfId="2949" priority="4523" stopIfTrue="1">
      <formula>ISTEXT(G47)</formula>
    </cfRule>
    <cfRule type="expression" dxfId="2948" priority="4524">
      <formula>FIND("Conforter",J47)</formula>
    </cfRule>
  </conditionalFormatting>
  <conditionalFormatting sqref="I49">
    <cfRule type="expression" dxfId="2947" priority="4519" stopIfTrue="1">
      <formula>ISTEXT(I49)</formula>
    </cfRule>
    <cfRule type="expression" dxfId="2946" priority="4520">
      <formula>FIND("Agir",J49)</formula>
    </cfRule>
    <cfRule type="expression" dxfId="2945" priority="4521">
      <formula>FIND("Réagir",J49)</formula>
    </cfRule>
  </conditionalFormatting>
  <conditionalFormatting sqref="G49:H49">
    <cfRule type="expression" dxfId="2944" priority="4517" stopIfTrue="1">
      <formula>ISTEXT(G49)</formula>
    </cfRule>
    <cfRule type="expression" dxfId="2943" priority="4518">
      <formula>FIND("Conforter",J49)</formula>
    </cfRule>
  </conditionalFormatting>
  <conditionalFormatting sqref="I50">
    <cfRule type="expression" dxfId="2942" priority="4514" stopIfTrue="1">
      <formula>ISTEXT(I50)</formula>
    </cfRule>
    <cfRule type="expression" dxfId="2941" priority="4515">
      <formula>FIND("Agir",J50)</formula>
    </cfRule>
    <cfRule type="expression" dxfId="2940" priority="4516">
      <formula>FIND("Réagir",J50)</formula>
    </cfRule>
  </conditionalFormatting>
  <conditionalFormatting sqref="G50:H50">
    <cfRule type="expression" dxfId="2939" priority="4512" stopIfTrue="1">
      <formula>ISTEXT(G50)</formula>
    </cfRule>
    <cfRule type="expression" dxfId="2938" priority="4513">
      <formula>FIND("Conforter",J50)</formula>
    </cfRule>
  </conditionalFormatting>
  <conditionalFormatting sqref="I51">
    <cfRule type="expression" dxfId="2937" priority="4509" stopIfTrue="1">
      <formula>ISTEXT(I51)</formula>
    </cfRule>
    <cfRule type="expression" dxfId="2936" priority="4510">
      <formula>FIND("Agir",J51)</formula>
    </cfRule>
    <cfRule type="expression" dxfId="2935" priority="4511">
      <formula>FIND("Réagir",J51)</formula>
    </cfRule>
  </conditionalFormatting>
  <conditionalFormatting sqref="G51:H51">
    <cfRule type="expression" dxfId="2934" priority="4507" stopIfTrue="1">
      <formula>ISTEXT(G51)</formula>
    </cfRule>
    <cfRule type="expression" dxfId="2933" priority="4508">
      <formula>FIND("Conforter",J51)</formula>
    </cfRule>
  </conditionalFormatting>
  <conditionalFormatting sqref="I52">
    <cfRule type="expression" dxfId="2932" priority="4504" stopIfTrue="1">
      <formula>ISTEXT(I52)</formula>
    </cfRule>
    <cfRule type="expression" dxfId="2931" priority="4505">
      <formula>FIND("Agir",J52)</formula>
    </cfRule>
    <cfRule type="expression" dxfId="2930" priority="4506">
      <formula>FIND("Réagir",J52)</formula>
    </cfRule>
  </conditionalFormatting>
  <conditionalFormatting sqref="G52:H52">
    <cfRule type="expression" dxfId="2929" priority="4502" stopIfTrue="1">
      <formula>ISTEXT(G52)</formula>
    </cfRule>
    <cfRule type="expression" dxfId="2928" priority="4503">
      <formula>FIND("Conforter",J52)</formula>
    </cfRule>
  </conditionalFormatting>
  <conditionalFormatting sqref="I53">
    <cfRule type="expression" dxfId="2927" priority="4499" stopIfTrue="1">
      <formula>ISTEXT(I53)</formula>
    </cfRule>
    <cfRule type="expression" dxfId="2926" priority="4500">
      <formula>FIND("Agir",J53)</formula>
    </cfRule>
    <cfRule type="expression" dxfId="2925" priority="4501">
      <formula>FIND("Réagir",J53)</formula>
    </cfRule>
  </conditionalFormatting>
  <conditionalFormatting sqref="G53:H53">
    <cfRule type="expression" dxfId="2924" priority="4497" stopIfTrue="1">
      <formula>ISTEXT(G53)</formula>
    </cfRule>
    <cfRule type="expression" dxfId="2923" priority="4498">
      <formula>FIND("Conforter",J53)</formula>
    </cfRule>
  </conditionalFormatting>
  <conditionalFormatting sqref="I54">
    <cfRule type="expression" dxfId="2922" priority="4494" stopIfTrue="1">
      <formula>ISTEXT(I54)</formula>
    </cfRule>
    <cfRule type="expression" dxfId="2921" priority="4495">
      <formula>FIND("Agir",J54)</formula>
    </cfRule>
    <cfRule type="expression" dxfId="2920" priority="4496">
      <formula>FIND("Réagir",J54)</formula>
    </cfRule>
  </conditionalFormatting>
  <conditionalFormatting sqref="G54:H54">
    <cfRule type="expression" dxfId="2919" priority="4492" stopIfTrue="1">
      <formula>ISTEXT(G54)</formula>
    </cfRule>
    <cfRule type="expression" dxfId="2918" priority="4493">
      <formula>FIND("Conforter",J54)</formula>
    </cfRule>
  </conditionalFormatting>
  <conditionalFormatting sqref="I48">
    <cfRule type="expression" dxfId="2917" priority="4489" stopIfTrue="1">
      <formula>ISTEXT(I48)</formula>
    </cfRule>
    <cfRule type="expression" dxfId="2916" priority="4490">
      <formula>FIND("Agir",J48)</formula>
    </cfRule>
    <cfRule type="expression" dxfId="2915" priority="4491">
      <formula>FIND("Réagir",J48)</formula>
    </cfRule>
  </conditionalFormatting>
  <conditionalFormatting sqref="D47:D54">
    <cfRule type="expression" dxfId="2914" priority="4479" stopIfTrue="1">
      <formula>ISTEXT(D47)</formula>
    </cfRule>
    <cfRule type="expression" dxfId="2913" priority="4480">
      <formula>FIND("Agir",E47)</formula>
    </cfRule>
    <cfRule type="expression" dxfId="2912" priority="4481">
      <formula>FIND("Réagir",E47)</formula>
    </cfRule>
  </conditionalFormatting>
  <conditionalFormatting sqref="D48:D54">
    <cfRule type="expression" dxfId="2911" priority="4477" stopIfTrue="1">
      <formula>ISTEXT(D48)</formula>
    </cfRule>
    <cfRule type="expression" dxfId="2910" priority="4478">
      <formula>FIND("Conforter",F48)</formula>
    </cfRule>
  </conditionalFormatting>
  <conditionalFormatting sqref="D47">
    <cfRule type="expression" dxfId="2909" priority="4475" stopIfTrue="1">
      <formula>ISTEXT(D47)</formula>
    </cfRule>
    <cfRule type="expression" dxfId="2908" priority="4476">
      <formula>FIND("Conforter",F47)</formula>
    </cfRule>
  </conditionalFormatting>
  <conditionalFormatting sqref="D49">
    <cfRule type="expression" dxfId="2907" priority="4473" stopIfTrue="1">
      <formula>ISTEXT(D49)</formula>
    </cfRule>
    <cfRule type="expression" dxfId="2906" priority="4474">
      <formula>FIND("Conforter",F49)</formula>
    </cfRule>
  </conditionalFormatting>
  <conditionalFormatting sqref="D50">
    <cfRule type="expression" dxfId="2905" priority="4471" stopIfTrue="1">
      <formula>ISTEXT(D50)</formula>
    </cfRule>
    <cfRule type="expression" dxfId="2904" priority="4472">
      <formula>FIND("Conforter",F50)</formula>
    </cfRule>
  </conditionalFormatting>
  <conditionalFormatting sqref="D51">
    <cfRule type="expression" dxfId="2903" priority="4469" stopIfTrue="1">
      <formula>ISTEXT(D51)</formula>
    </cfRule>
    <cfRule type="expression" dxfId="2902" priority="4470">
      <formula>FIND("Conforter",F51)</formula>
    </cfRule>
  </conditionalFormatting>
  <conditionalFormatting sqref="D52">
    <cfRule type="expression" dxfId="2901" priority="4467" stopIfTrue="1">
      <formula>ISTEXT(D52)</formula>
    </cfRule>
    <cfRule type="expression" dxfId="2900" priority="4468">
      <formula>FIND("Conforter",F52)</formula>
    </cfRule>
  </conditionalFormatting>
  <conditionalFormatting sqref="D53">
    <cfRule type="expression" dxfId="2899" priority="4465" stopIfTrue="1">
      <formula>ISTEXT(D53)</formula>
    </cfRule>
    <cfRule type="expression" dxfId="2898" priority="4466">
      <formula>FIND("Conforter",F53)</formula>
    </cfRule>
  </conditionalFormatting>
  <conditionalFormatting sqref="D54">
    <cfRule type="expression" dxfId="2897" priority="4463" stopIfTrue="1">
      <formula>ISTEXT(D54)</formula>
    </cfRule>
    <cfRule type="expression" dxfId="2896" priority="4464">
      <formula>FIND("Conforter",F54)</formula>
    </cfRule>
  </conditionalFormatting>
  <conditionalFormatting sqref="H47:H54">
    <cfRule type="expression" dxfId="2895" priority="4460" stopIfTrue="1">
      <formula>ISTEXT(H47)</formula>
    </cfRule>
    <cfRule type="expression" dxfId="2894" priority="4461">
      <formula>FIND("Agir",J47)</formula>
    </cfRule>
    <cfRule type="expression" dxfId="2893" priority="4462">
      <formula>FIND("Réagir",J47)</formula>
    </cfRule>
  </conditionalFormatting>
  <conditionalFormatting sqref="H47">
    <cfRule type="expression" dxfId="2892" priority="4452" stopIfTrue="1">
      <formula>ISTEXT(H47)</formula>
    </cfRule>
    <cfRule type="expression" dxfId="2891" priority="4453">
      <formula>FIND("Conforter",J47)</formula>
    </cfRule>
  </conditionalFormatting>
  <conditionalFormatting sqref="BB47:BB54">
    <cfRule type="expression" dxfId="2890" priority="4449" stopIfTrue="1">
      <formula>ISTEXT(BB47)</formula>
    </cfRule>
    <cfRule type="expression" dxfId="2889" priority="4450">
      <formula>FIND("Agir",BG47)</formula>
    </cfRule>
    <cfRule type="expression" dxfId="2888" priority="4451">
      <formula>FIND("Réagir",BG47)</formula>
    </cfRule>
  </conditionalFormatting>
  <conditionalFormatting sqref="BB49">
    <cfRule type="expression" dxfId="2887" priority="4446" stopIfTrue="1">
      <formula>ISTEXT(BB49)</formula>
    </cfRule>
    <cfRule type="expression" dxfId="2886" priority="4447">
      <formula>FIND("Agir",BG49)</formula>
    </cfRule>
    <cfRule type="expression" dxfId="2885" priority="4448">
      <formula>FIND("Réagir",BG49)</formula>
    </cfRule>
  </conditionalFormatting>
  <conditionalFormatting sqref="BB50">
    <cfRule type="expression" dxfId="2884" priority="4443" stopIfTrue="1">
      <formula>ISTEXT(BB50)</formula>
    </cfRule>
    <cfRule type="expression" dxfId="2883" priority="4444">
      <formula>FIND("Agir",BG50)</formula>
    </cfRule>
    <cfRule type="expression" dxfId="2882" priority="4445">
      <formula>FIND("Réagir",BG50)</formula>
    </cfRule>
  </conditionalFormatting>
  <conditionalFormatting sqref="BB51">
    <cfRule type="expression" dxfId="2881" priority="4440" stopIfTrue="1">
      <formula>ISTEXT(BB51)</formula>
    </cfRule>
    <cfRule type="expression" dxfId="2880" priority="4441">
      <formula>FIND("Agir",BG51)</formula>
    </cfRule>
    <cfRule type="expression" dxfId="2879" priority="4442">
      <formula>FIND("Réagir",BG51)</formula>
    </cfRule>
  </conditionalFormatting>
  <conditionalFormatting sqref="BB52">
    <cfRule type="expression" dxfId="2878" priority="4437" stopIfTrue="1">
      <formula>ISTEXT(BB52)</formula>
    </cfRule>
    <cfRule type="expression" dxfId="2877" priority="4438">
      <formula>FIND("Agir",BG52)</formula>
    </cfRule>
    <cfRule type="expression" dxfId="2876" priority="4439">
      <formula>FIND("Réagir",BG52)</formula>
    </cfRule>
  </conditionalFormatting>
  <conditionalFormatting sqref="BB53">
    <cfRule type="expression" dxfId="2875" priority="4434" stopIfTrue="1">
      <formula>ISTEXT(BB53)</formula>
    </cfRule>
    <cfRule type="expression" dxfId="2874" priority="4435">
      <formula>FIND("Agir",BG53)</formula>
    </cfRule>
    <cfRule type="expression" dxfId="2873" priority="4436">
      <formula>FIND("Réagir",BG53)</formula>
    </cfRule>
  </conditionalFormatting>
  <conditionalFormatting sqref="BB54">
    <cfRule type="expression" dxfId="2872" priority="4431" stopIfTrue="1">
      <formula>ISTEXT(BB54)</formula>
    </cfRule>
    <cfRule type="expression" dxfId="2871" priority="4432">
      <formula>FIND("Agir",BG54)</formula>
    </cfRule>
    <cfRule type="expression" dxfId="2870" priority="4433">
      <formula>FIND("Réagir",BG54)</formula>
    </cfRule>
  </conditionalFormatting>
  <conditionalFormatting sqref="BB48">
    <cfRule type="expression" dxfId="2869" priority="4428" stopIfTrue="1">
      <formula>ISTEXT(BB48)</formula>
    </cfRule>
    <cfRule type="expression" dxfId="2868" priority="4429">
      <formula>FIND("Agir",BG48)</formula>
    </cfRule>
    <cfRule type="expression" dxfId="2867" priority="4430">
      <formula>FIND("Réagir",BG48)</formula>
    </cfRule>
  </conditionalFormatting>
  <conditionalFormatting sqref="AA47:AA54">
    <cfRule type="expression" dxfId="2866" priority="4425" stopIfTrue="1">
      <formula>ISTEXT(AA47)</formula>
    </cfRule>
    <cfRule type="expression" dxfId="2865" priority="4426">
      <formula>FIND("Agir",BG47)</formula>
    </cfRule>
    <cfRule type="expression" dxfId="2864" priority="4427">
      <formula>FIND("Réagir",BG47)</formula>
    </cfRule>
  </conditionalFormatting>
  <conditionalFormatting sqref="I55 I57:I64 I66:I70 I72:I83 I85:I92 I94:I103 I105:I114">
    <cfRule type="expression" dxfId="2863" priority="4407" stopIfTrue="1">
      <formula>ISTEXT(I55)</formula>
    </cfRule>
    <cfRule type="expression" dxfId="2862" priority="4408">
      <formula>FIND("Agir",J55)</formula>
    </cfRule>
    <cfRule type="expression" dxfId="2861" priority="4409">
      <formula>FIND("Réagir",J55)</formula>
    </cfRule>
  </conditionalFormatting>
  <conditionalFormatting sqref="F55 F57:F64 F66:F70 F72:F83 F85:F92 F94:F103 F105:F114">
    <cfRule type="expression" dxfId="2860" priority="4402" stopIfTrue="1">
      <formula>ISTEXT(F55)</formula>
    </cfRule>
    <cfRule type="expression" dxfId="2859" priority="4403">
      <formula>FIND("Conforter",I55)</formula>
    </cfRule>
  </conditionalFormatting>
  <conditionalFormatting sqref="G55 G57:G64 G66:G70 G72:G83 G85:G92 G94:G103 G105:G114">
    <cfRule type="expression" dxfId="2858" priority="4399" stopIfTrue="1">
      <formula>ISTEXT(G55)</formula>
    </cfRule>
    <cfRule type="expression" dxfId="2857" priority="4400">
      <formula>FIND("Agir",I55)</formula>
    </cfRule>
    <cfRule type="expression" dxfId="2856" priority="4401">
      <formula>FIND("Réagir",I55)</formula>
    </cfRule>
  </conditionalFormatting>
  <conditionalFormatting sqref="G55:H55 G57:H64 G66:H70 G72:H83 G85:H92 G94:H103 G105:H114">
    <cfRule type="expression" dxfId="2855" priority="4397" stopIfTrue="1">
      <formula>ISTEXT(G55)</formula>
    </cfRule>
    <cfRule type="expression" dxfId="2854" priority="4398">
      <formula>FIND("Conforter",J55)</formula>
    </cfRule>
  </conditionalFormatting>
  <conditionalFormatting sqref="I55 I57:I64 I66:I70 I72:I83 I85:I92 I94:I103 I105:I114">
    <cfRule type="expression" dxfId="2853" priority="4393" stopIfTrue="1">
      <formula>ISTEXT(I55)</formula>
    </cfRule>
    <cfRule type="expression" dxfId="2852" priority="4394">
      <formula>FIND("Agir",J55)</formula>
    </cfRule>
    <cfRule type="expression" dxfId="2851" priority="4395">
      <formula>FIND("Réagir",J55)</formula>
    </cfRule>
  </conditionalFormatting>
  <conditionalFormatting sqref="G55:H55 G57:H64 G66:H70 G72:H83 G85:H92 G94:H103 G105:H114">
    <cfRule type="expression" dxfId="2850" priority="4391" stopIfTrue="1">
      <formula>ISTEXT(G55)</formula>
    </cfRule>
    <cfRule type="expression" dxfId="2849" priority="4392">
      <formula>FIND("Conforter",J55)</formula>
    </cfRule>
  </conditionalFormatting>
  <conditionalFormatting sqref="D55 D57:D64 D66:D70 D72:D83 D85:D92 D94:D103 D105:D114">
    <cfRule type="expression" dxfId="2848" priority="4381" stopIfTrue="1">
      <formula>ISTEXT(D55)</formula>
    </cfRule>
    <cfRule type="expression" dxfId="2847" priority="4382">
      <formula>FIND("Agir",E55)</formula>
    </cfRule>
    <cfRule type="expression" dxfId="2846" priority="4383">
      <formula>FIND("Réagir",E55)</formula>
    </cfRule>
  </conditionalFormatting>
  <conditionalFormatting sqref="D55 D57:D64 D66:D70 D72:D83 D85:D92 D94:D103 D105:D114">
    <cfRule type="expression" dxfId="2845" priority="4379" stopIfTrue="1">
      <formula>ISTEXT(D55)</formula>
    </cfRule>
    <cfRule type="expression" dxfId="2844" priority="4380">
      <formula>FIND("Conforter",F55)</formula>
    </cfRule>
  </conditionalFormatting>
  <conditionalFormatting sqref="D55 D57:D64 D66:D70 D72:D83 D85:D92 D94:D103 D105:D114">
    <cfRule type="expression" dxfId="2843" priority="4377" stopIfTrue="1">
      <formula>ISTEXT(D55)</formula>
    </cfRule>
    <cfRule type="expression" dxfId="2842" priority="4378">
      <formula>FIND("Conforter",F55)</formula>
    </cfRule>
  </conditionalFormatting>
  <conditionalFormatting sqref="H55 H57:H64 H66:H70 H72:H83 H85:H92 H94:H103 H105:H114">
    <cfRule type="expression" dxfId="2841" priority="4374" stopIfTrue="1">
      <formula>ISTEXT(H55)</formula>
    </cfRule>
    <cfRule type="expression" dxfId="2840" priority="4375">
      <formula>FIND("Agir",J55)</formula>
    </cfRule>
    <cfRule type="expression" dxfId="2839" priority="4376">
      <formula>FIND("Réagir",J55)</formula>
    </cfRule>
  </conditionalFormatting>
  <conditionalFormatting sqref="BB55 BB57:BB64 BB66:BB70 BB72:BB83 BB85:BB92 BB94:BB103 BB105:BB114">
    <cfRule type="expression" dxfId="2838" priority="4365" stopIfTrue="1">
      <formula>ISTEXT(BB55)</formula>
    </cfRule>
    <cfRule type="expression" dxfId="2837" priority="4366">
      <formula>FIND("Agir",BG55)</formula>
    </cfRule>
    <cfRule type="expression" dxfId="2836" priority="4367">
      <formula>FIND("Réagir",BG55)</formula>
    </cfRule>
  </conditionalFormatting>
  <conditionalFormatting sqref="BB55 BB57:BB64 BB66:BB70 BB72:BB83 BB85:BB92 BB94:BB103 BB105:BB114">
    <cfRule type="expression" dxfId="2835" priority="4362" stopIfTrue="1">
      <formula>ISTEXT(BB55)</formula>
    </cfRule>
    <cfRule type="expression" dxfId="2834" priority="4363">
      <formula>FIND("Agir",BG55)</formula>
    </cfRule>
    <cfRule type="expression" dxfId="2833" priority="4364">
      <formula>FIND("Réagir",BG55)</formula>
    </cfRule>
  </conditionalFormatting>
  <conditionalFormatting sqref="AA55">
    <cfRule type="expression" dxfId="2832" priority="4359" stopIfTrue="1">
      <formula>ISTEXT(AA55)</formula>
    </cfRule>
    <cfRule type="expression" dxfId="2831" priority="4360">
      <formula>FIND("Agir",BG55)</formula>
    </cfRule>
    <cfRule type="expression" dxfId="2830" priority="4361">
      <formula>FIND("Réagir",BG55)</formula>
    </cfRule>
  </conditionalFormatting>
  <conditionalFormatting sqref="I51">
    <cfRule type="expression" dxfId="2829" priority="4341" stopIfTrue="1">
      <formula>ISTEXT(I51)</formula>
    </cfRule>
    <cfRule type="expression" dxfId="2828" priority="4342">
      <formula>FIND("Agir",J51)</formula>
    </cfRule>
    <cfRule type="expression" dxfId="2827" priority="4343">
      <formula>FIND("Réagir",J51)</formula>
    </cfRule>
  </conditionalFormatting>
  <conditionalFormatting sqref="G51:H51">
    <cfRule type="expression" dxfId="2826" priority="4339" stopIfTrue="1">
      <formula>ISTEXT(G51)</formula>
    </cfRule>
    <cfRule type="expression" dxfId="2825" priority="4340">
      <formula>FIND("Conforter",J51)</formula>
    </cfRule>
  </conditionalFormatting>
  <conditionalFormatting sqref="D51">
    <cfRule type="expression" dxfId="2824" priority="4337" stopIfTrue="1">
      <formula>ISTEXT(D51)</formula>
    </cfRule>
    <cfRule type="expression" dxfId="2823" priority="4338">
      <formula>FIND("Conforter",F51)</formula>
    </cfRule>
  </conditionalFormatting>
  <conditionalFormatting sqref="BB51">
    <cfRule type="expression" dxfId="2822" priority="4334" stopIfTrue="1">
      <formula>ISTEXT(BB51)</formula>
    </cfRule>
    <cfRule type="expression" dxfId="2821" priority="4335">
      <formula>FIND("Agir",BG51)</formula>
    </cfRule>
    <cfRule type="expression" dxfId="2820" priority="4336">
      <formula>FIND("Réagir",BG51)</formula>
    </cfRule>
  </conditionalFormatting>
  <conditionalFormatting sqref="I53">
    <cfRule type="expression" dxfId="2819" priority="4331" stopIfTrue="1">
      <formula>ISTEXT(I53)</formula>
    </cfRule>
    <cfRule type="expression" dxfId="2818" priority="4332">
      <formula>FIND("Agir",J53)</formula>
    </cfRule>
    <cfRule type="expression" dxfId="2817" priority="4333">
      <formula>FIND("Réagir",J53)</formula>
    </cfRule>
  </conditionalFormatting>
  <conditionalFormatting sqref="G53:H53">
    <cfRule type="expression" dxfId="2816" priority="4329" stopIfTrue="1">
      <formula>ISTEXT(G53)</formula>
    </cfRule>
    <cfRule type="expression" dxfId="2815" priority="4330">
      <formula>FIND("Conforter",J53)</formula>
    </cfRule>
  </conditionalFormatting>
  <conditionalFormatting sqref="D53">
    <cfRule type="expression" dxfId="2814" priority="4327" stopIfTrue="1">
      <formula>ISTEXT(D53)</formula>
    </cfRule>
    <cfRule type="expression" dxfId="2813" priority="4328">
      <formula>FIND("Conforter",F53)</formula>
    </cfRule>
  </conditionalFormatting>
  <conditionalFormatting sqref="BB53">
    <cfRule type="expression" dxfId="2812" priority="4324" stopIfTrue="1">
      <formula>ISTEXT(BB53)</formula>
    </cfRule>
    <cfRule type="expression" dxfId="2811" priority="4325">
      <formula>FIND("Agir",BG53)</formula>
    </cfRule>
    <cfRule type="expression" dxfId="2810" priority="4326">
      <formula>FIND("Réagir",BG53)</formula>
    </cfRule>
  </conditionalFormatting>
  <conditionalFormatting sqref="I55 I57:I64 I66:I70 I72:I83 I85:I92 I94:I103 I105:I114">
    <cfRule type="expression" dxfId="2809" priority="4321" stopIfTrue="1">
      <formula>ISTEXT(I55)</formula>
    </cfRule>
    <cfRule type="expression" dxfId="2808" priority="4322">
      <formula>FIND("Agir",J55)</formula>
    </cfRule>
    <cfRule type="expression" dxfId="2807" priority="4323">
      <formula>FIND("Réagir",J55)</formula>
    </cfRule>
  </conditionalFormatting>
  <conditionalFormatting sqref="F55 F57:F64 F66:F70 F72:F83 F85:F92 F94:F103 F105:F114">
    <cfRule type="expression" dxfId="2806" priority="4316" stopIfTrue="1">
      <formula>ISTEXT(F55)</formula>
    </cfRule>
    <cfRule type="expression" dxfId="2805" priority="4317">
      <formula>FIND("Conforter",I55)</formula>
    </cfRule>
  </conditionalFormatting>
  <conditionalFormatting sqref="G55 G57:G64 G66:G70 G72:G83 G85:G92 G94:G103 G105:G114">
    <cfRule type="expression" dxfId="2804" priority="4313" stopIfTrue="1">
      <formula>ISTEXT(G55)</formula>
    </cfRule>
    <cfRule type="expression" dxfId="2803" priority="4314">
      <formula>FIND("Agir",I55)</formula>
    </cfRule>
    <cfRule type="expression" dxfId="2802" priority="4315">
      <formula>FIND("Réagir",I55)</formula>
    </cfRule>
  </conditionalFormatting>
  <conditionalFormatting sqref="G55:H55 G57:H64 G66:H70 G72:H83 G85:H92 G94:H103 G105:H114">
    <cfRule type="expression" dxfId="2801" priority="4311" stopIfTrue="1">
      <formula>ISTEXT(G55)</formula>
    </cfRule>
    <cfRule type="expression" dxfId="2800" priority="4312">
      <formula>FIND("Conforter",J55)</formula>
    </cfRule>
  </conditionalFormatting>
  <conditionalFormatting sqref="I55 I57:I64 I66:I70 I72:I83 I85:I92 I94:I103 I105:I114">
    <cfRule type="expression" dxfId="2799" priority="4307" stopIfTrue="1">
      <formula>ISTEXT(I55)</formula>
    </cfRule>
    <cfRule type="expression" dxfId="2798" priority="4308">
      <formula>FIND("Agir",J55)</formula>
    </cfRule>
    <cfRule type="expression" dxfId="2797" priority="4309">
      <formula>FIND("Réagir",J55)</formula>
    </cfRule>
  </conditionalFormatting>
  <conditionalFormatting sqref="G55:H55 G57:H64 G66:H70 G72:H83 G85:H92 G94:H103 G105:H114">
    <cfRule type="expression" dxfId="2796" priority="4305" stopIfTrue="1">
      <formula>ISTEXT(G55)</formula>
    </cfRule>
    <cfRule type="expression" dxfId="2795" priority="4306">
      <formula>FIND("Conforter",J55)</formula>
    </cfRule>
  </conditionalFormatting>
  <conditionalFormatting sqref="D55 D57:D64 D66:D70 D72:D83 D85:D92 D94:D103 D105:D114">
    <cfRule type="expression" dxfId="2794" priority="4295" stopIfTrue="1">
      <formula>ISTEXT(D55)</formula>
    </cfRule>
    <cfRule type="expression" dxfId="2793" priority="4296">
      <formula>FIND("Agir",E55)</formula>
    </cfRule>
    <cfRule type="expression" dxfId="2792" priority="4297">
      <formula>FIND("Réagir",E55)</formula>
    </cfRule>
  </conditionalFormatting>
  <conditionalFormatting sqref="D55 D57:D64 D66:D70 D72:D83 D85:D92 D94:D103 D105:D114">
    <cfRule type="expression" dxfId="2791" priority="4293" stopIfTrue="1">
      <formula>ISTEXT(D55)</formula>
    </cfRule>
    <cfRule type="expression" dxfId="2790" priority="4294">
      <formula>FIND("Conforter",F55)</formula>
    </cfRule>
  </conditionalFormatting>
  <conditionalFormatting sqref="D55 D57:D64 D66:D70 D72:D83 D85:D92 D94:D103 D105:D114">
    <cfRule type="expression" dxfId="2789" priority="4291" stopIfTrue="1">
      <formula>ISTEXT(D55)</formula>
    </cfRule>
    <cfRule type="expression" dxfId="2788" priority="4292">
      <formula>FIND("Conforter",F55)</formula>
    </cfRule>
  </conditionalFormatting>
  <conditionalFormatting sqref="H55 H57:H64 H66:H70 H72:H83 H85:H92 H94:H103 H105:H114">
    <cfRule type="expression" dxfId="2787" priority="4288" stopIfTrue="1">
      <formula>ISTEXT(H55)</formula>
    </cfRule>
    <cfRule type="expression" dxfId="2786" priority="4289">
      <formula>FIND("Agir",J55)</formula>
    </cfRule>
    <cfRule type="expression" dxfId="2785" priority="4290">
      <formula>FIND("Réagir",J55)</formula>
    </cfRule>
  </conditionalFormatting>
  <conditionalFormatting sqref="BB55 BB57:BB64 BB66:BB70 BB72:BB83 BB85:BB92 BB94:BB103 BB105:BB114">
    <cfRule type="expression" dxfId="2784" priority="4279" stopIfTrue="1">
      <formula>ISTEXT(BB55)</formula>
    </cfRule>
    <cfRule type="expression" dxfId="2783" priority="4280">
      <formula>FIND("Agir",BG55)</formula>
    </cfRule>
    <cfRule type="expression" dxfId="2782" priority="4281">
      <formula>FIND("Réagir",BG55)</formula>
    </cfRule>
  </conditionalFormatting>
  <conditionalFormatting sqref="BB55 BB57:BB64 BB66:BB70 BB72:BB83 BB85:BB92 BB94:BB103 BB105:BB114">
    <cfRule type="expression" dxfId="2781" priority="4276" stopIfTrue="1">
      <formula>ISTEXT(BB55)</formula>
    </cfRule>
    <cfRule type="expression" dxfId="2780" priority="4277">
      <formula>FIND("Agir",BG55)</formula>
    </cfRule>
    <cfRule type="expression" dxfId="2779" priority="4278">
      <formula>FIND("Réagir",BG55)</formula>
    </cfRule>
  </conditionalFormatting>
  <conditionalFormatting sqref="AA55">
    <cfRule type="expression" dxfId="2778" priority="4273" stopIfTrue="1">
      <formula>ISTEXT(AA55)</formula>
    </cfRule>
    <cfRule type="expression" dxfId="2777" priority="4274">
      <formula>FIND("Agir",BG55)</formula>
    </cfRule>
    <cfRule type="expression" dxfId="2776" priority="4275">
      <formula>FIND("Réagir",BG55)</formula>
    </cfRule>
  </conditionalFormatting>
  <conditionalFormatting sqref="I57:I64 I66:I70 I72:I83 I85:I92 I94:I103 I105:I114">
    <cfRule type="expression" dxfId="2775" priority="4255" stopIfTrue="1">
      <formula>ISTEXT(I57)</formula>
    </cfRule>
    <cfRule type="expression" dxfId="2774" priority="4256">
      <formula>FIND("Agir",J57)</formula>
    </cfRule>
    <cfRule type="expression" dxfId="2773" priority="4257">
      <formula>FIND("Réagir",J57)</formula>
    </cfRule>
  </conditionalFormatting>
  <conditionalFormatting sqref="F57:F64 F66:F70 F72:F83 F85:F92 F94:F103 F105:F114">
    <cfRule type="expression" dxfId="2772" priority="4250" stopIfTrue="1">
      <formula>ISTEXT(F57)</formula>
    </cfRule>
    <cfRule type="expression" dxfId="2771" priority="4251">
      <formula>FIND("Conforter",I57)</formula>
    </cfRule>
  </conditionalFormatting>
  <conditionalFormatting sqref="G57:G64 G66:G70 G72:G83 G85:G92 G94:G103 G105:G114">
    <cfRule type="expression" dxfId="2770" priority="4247" stopIfTrue="1">
      <formula>ISTEXT(G57)</formula>
    </cfRule>
    <cfRule type="expression" dxfId="2769" priority="4248">
      <formula>FIND("Agir",I57)</formula>
    </cfRule>
    <cfRule type="expression" dxfId="2768" priority="4249">
      <formula>FIND("Réagir",I57)</formula>
    </cfRule>
  </conditionalFormatting>
  <conditionalFormatting sqref="G57:H64 G66:H70 G72:H83 G85:H92 G94:H103 G105:H114">
    <cfRule type="expression" dxfId="2767" priority="4245" stopIfTrue="1">
      <formula>ISTEXT(G57)</formula>
    </cfRule>
    <cfRule type="expression" dxfId="2766" priority="4246">
      <formula>FIND("Conforter",J57)</formula>
    </cfRule>
  </conditionalFormatting>
  <conditionalFormatting sqref="I59">
    <cfRule type="expression" dxfId="2765" priority="4241" stopIfTrue="1">
      <formula>ISTEXT(I59)</formula>
    </cfRule>
    <cfRule type="expression" dxfId="2764" priority="4242">
      <formula>FIND("Agir",J59)</formula>
    </cfRule>
    <cfRule type="expression" dxfId="2763" priority="4243">
      <formula>FIND("Réagir",J59)</formula>
    </cfRule>
  </conditionalFormatting>
  <conditionalFormatting sqref="G59:H59">
    <cfRule type="expression" dxfId="2762" priority="4239" stopIfTrue="1">
      <formula>ISTEXT(G59)</formula>
    </cfRule>
    <cfRule type="expression" dxfId="2761" priority="4240">
      <formula>FIND("Conforter",J59)</formula>
    </cfRule>
  </conditionalFormatting>
  <conditionalFormatting sqref="I60">
    <cfRule type="expression" dxfId="2760" priority="4236" stopIfTrue="1">
      <formula>ISTEXT(I60)</formula>
    </cfRule>
    <cfRule type="expression" dxfId="2759" priority="4237">
      <formula>FIND("Agir",J60)</formula>
    </cfRule>
    <cfRule type="expression" dxfId="2758" priority="4238">
      <formula>FIND("Réagir",J60)</formula>
    </cfRule>
  </conditionalFormatting>
  <conditionalFormatting sqref="G60:H60">
    <cfRule type="expression" dxfId="2757" priority="4234" stopIfTrue="1">
      <formula>ISTEXT(G60)</formula>
    </cfRule>
    <cfRule type="expression" dxfId="2756" priority="4235">
      <formula>FIND("Conforter",J60)</formula>
    </cfRule>
  </conditionalFormatting>
  <conditionalFormatting sqref="I61">
    <cfRule type="expression" dxfId="2755" priority="4231" stopIfTrue="1">
      <formula>ISTEXT(I61)</formula>
    </cfRule>
    <cfRule type="expression" dxfId="2754" priority="4232">
      <formula>FIND("Agir",J61)</formula>
    </cfRule>
    <cfRule type="expression" dxfId="2753" priority="4233">
      <formula>FIND("Réagir",J61)</formula>
    </cfRule>
  </conditionalFormatting>
  <conditionalFormatting sqref="G61:H61">
    <cfRule type="expression" dxfId="2752" priority="4229" stopIfTrue="1">
      <formula>ISTEXT(G61)</formula>
    </cfRule>
    <cfRule type="expression" dxfId="2751" priority="4230">
      <formula>FIND("Conforter",J61)</formula>
    </cfRule>
  </conditionalFormatting>
  <conditionalFormatting sqref="I62">
    <cfRule type="expression" dxfId="2750" priority="4226" stopIfTrue="1">
      <formula>ISTEXT(I62)</formula>
    </cfRule>
    <cfRule type="expression" dxfId="2749" priority="4227">
      <formula>FIND("Agir",J62)</formula>
    </cfRule>
    <cfRule type="expression" dxfId="2748" priority="4228">
      <formula>FIND("Réagir",J62)</formula>
    </cfRule>
  </conditionalFormatting>
  <conditionalFormatting sqref="G62:H62">
    <cfRule type="expression" dxfId="2747" priority="4224" stopIfTrue="1">
      <formula>ISTEXT(G62)</formula>
    </cfRule>
    <cfRule type="expression" dxfId="2746" priority="4225">
      <formula>FIND("Conforter",J62)</formula>
    </cfRule>
  </conditionalFormatting>
  <conditionalFormatting sqref="I63">
    <cfRule type="expression" dxfId="2745" priority="4221" stopIfTrue="1">
      <formula>ISTEXT(I63)</formula>
    </cfRule>
    <cfRule type="expression" dxfId="2744" priority="4222">
      <formula>FIND("Agir",J63)</formula>
    </cfRule>
    <cfRule type="expression" dxfId="2743" priority="4223">
      <formula>FIND("Réagir",J63)</formula>
    </cfRule>
  </conditionalFormatting>
  <conditionalFormatting sqref="G63:H63">
    <cfRule type="expression" dxfId="2742" priority="4219" stopIfTrue="1">
      <formula>ISTEXT(G63)</formula>
    </cfRule>
    <cfRule type="expression" dxfId="2741" priority="4220">
      <formula>FIND("Conforter",J63)</formula>
    </cfRule>
  </conditionalFormatting>
  <conditionalFormatting sqref="I64 I66:I70 I72:I83 I85:I92 I94:I103 I105:I114">
    <cfRule type="expression" dxfId="2740" priority="4216" stopIfTrue="1">
      <formula>ISTEXT(I64)</formula>
    </cfRule>
    <cfRule type="expression" dxfId="2739" priority="4217">
      <formula>FIND("Agir",J64)</formula>
    </cfRule>
    <cfRule type="expression" dxfId="2738" priority="4218">
      <formula>FIND("Réagir",J64)</formula>
    </cfRule>
  </conditionalFormatting>
  <conditionalFormatting sqref="G64:H64 G66:H70 G72:H83 G85:H92 G94:H103 G105:H114">
    <cfRule type="expression" dxfId="2737" priority="4214" stopIfTrue="1">
      <formula>ISTEXT(G64)</formula>
    </cfRule>
    <cfRule type="expression" dxfId="2736" priority="4215">
      <formula>FIND("Conforter",J64)</formula>
    </cfRule>
  </conditionalFormatting>
  <conditionalFormatting sqref="I58">
    <cfRule type="expression" dxfId="2735" priority="4211" stopIfTrue="1">
      <formula>ISTEXT(I58)</formula>
    </cfRule>
    <cfRule type="expression" dxfId="2734" priority="4212">
      <formula>FIND("Agir",J58)</formula>
    </cfRule>
    <cfRule type="expression" dxfId="2733" priority="4213">
      <formula>FIND("Réagir",J58)</formula>
    </cfRule>
  </conditionalFormatting>
  <conditionalFormatting sqref="D57:D64 D66:D70 D72:D83 D85:D92 D94:D103 D105:D114">
    <cfRule type="expression" dxfId="2732" priority="4201" stopIfTrue="1">
      <formula>ISTEXT(D57)</formula>
    </cfRule>
    <cfRule type="expression" dxfId="2731" priority="4202">
      <formula>FIND("Agir",E57)</formula>
    </cfRule>
    <cfRule type="expression" dxfId="2730" priority="4203">
      <formula>FIND("Réagir",E57)</formula>
    </cfRule>
  </conditionalFormatting>
  <conditionalFormatting sqref="D58:D64 D66:D70 D72:D83 D85:D92 D94:D103 D105:D114">
    <cfRule type="expression" dxfId="2729" priority="4199" stopIfTrue="1">
      <formula>ISTEXT(D58)</formula>
    </cfRule>
    <cfRule type="expression" dxfId="2728" priority="4200">
      <formula>FIND("Conforter",F58)</formula>
    </cfRule>
  </conditionalFormatting>
  <conditionalFormatting sqref="D57">
    <cfRule type="expression" dxfId="2727" priority="4197" stopIfTrue="1">
      <formula>ISTEXT(D57)</formula>
    </cfRule>
    <cfRule type="expression" dxfId="2726" priority="4198">
      <formula>FIND("Conforter",F57)</formula>
    </cfRule>
  </conditionalFormatting>
  <conditionalFormatting sqref="D59">
    <cfRule type="expression" dxfId="2725" priority="4195" stopIfTrue="1">
      <formula>ISTEXT(D59)</formula>
    </cfRule>
    <cfRule type="expression" dxfId="2724" priority="4196">
      <formula>FIND("Conforter",F59)</formula>
    </cfRule>
  </conditionalFormatting>
  <conditionalFormatting sqref="D60">
    <cfRule type="expression" dxfId="2723" priority="4193" stopIfTrue="1">
      <formula>ISTEXT(D60)</formula>
    </cfRule>
    <cfRule type="expression" dxfId="2722" priority="4194">
      <formula>FIND("Conforter",F60)</formula>
    </cfRule>
  </conditionalFormatting>
  <conditionalFormatting sqref="D61">
    <cfRule type="expression" dxfId="2721" priority="4191" stopIfTrue="1">
      <formula>ISTEXT(D61)</formula>
    </cfRule>
    <cfRule type="expression" dxfId="2720" priority="4192">
      <formula>FIND("Conforter",F61)</formula>
    </cfRule>
  </conditionalFormatting>
  <conditionalFormatting sqref="D62">
    <cfRule type="expression" dxfId="2719" priority="4189" stopIfTrue="1">
      <formula>ISTEXT(D62)</formula>
    </cfRule>
    <cfRule type="expression" dxfId="2718" priority="4190">
      <formula>FIND("Conforter",F62)</formula>
    </cfRule>
  </conditionalFormatting>
  <conditionalFormatting sqref="D63">
    <cfRule type="expression" dxfId="2717" priority="4187" stopIfTrue="1">
      <formula>ISTEXT(D63)</formula>
    </cfRule>
    <cfRule type="expression" dxfId="2716" priority="4188">
      <formula>FIND("Conforter",F63)</formula>
    </cfRule>
  </conditionalFormatting>
  <conditionalFormatting sqref="D64 D66:D70 D72:D83 D85:D92 D94:D103 D105:D114">
    <cfRule type="expression" dxfId="2715" priority="4185" stopIfTrue="1">
      <formula>ISTEXT(D64)</formula>
    </cfRule>
    <cfRule type="expression" dxfId="2714" priority="4186">
      <formula>FIND("Conforter",F64)</formula>
    </cfRule>
  </conditionalFormatting>
  <conditionalFormatting sqref="H57:H64 H66:H70 H72:H83 H85:H92 H94:H103 H105:H114">
    <cfRule type="expression" dxfId="2713" priority="4182" stopIfTrue="1">
      <formula>ISTEXT(H57)</formula>
    </cfRule>
    <cfRule type="expression" dxfId="2712" priority="4183">
      <formula>FIND("Agir",J57)</formula>
    </cfRule>
    <cfRule type="expression" dxfId="2711" priority="4184">
      <formula>FIND("Réagir",J57)</formula>
    </cfRule>
  </conditionalFormatting>
  <conditionalFormatting sqref="H57">
    <cfRule type="expression" dxfId="2710" priority="4174" stopIfTrue="1">
      <formula>ISTEXT(H57)</formula>
    </cfRule>
    <cfRule type="expression" dxfId="2709" priority="4175">
      <formula>FIND("Conforter",J57)</formula>
    </cfRule>
  </conditionalFormatting>
  <conditionalFormatting sqref="BB57:BB64 BB66:BB70 BB72:BB83 BB85:BB92 BB94:BB103 BB105:BB114">
    <cfRule type="expression" dxfId="2708" priority="4171" stopIfTrue="1">
      <formula>ISTEXT(BB57)</formula>
    </cfRule>
    <cfRule type="expression" dxfId="2707" priority="4172">
      <formula>FIND("Agir",BG57)</formula>
    </cfRule>
    <cfRule type="expression" dxfId="2706" priority="4173">
      <formula>FIND("Réagir",BG57)</formula>
    </cfRule>
  </conditionalFormatting>
  <conditionalFormatting sqref="BB59">
    <cfRule type="expression" dxfId="2705" priority="4168" stopIfTrue="1">
      <formula>ISTEXT(BB59)</formula>
    </cfRule>
    <cfRule type="expression" dxfId="2704" priority="4169">
      <formula>FIND("Agir",BG59)</formula>
    </cfRule>
    <cfRule type="expression" dxfId="2703" priority="4170">
      <formula>FIND("Réagir",BG59)</formula>
    </cfRule>
  </conditionalFormatting>
  <conditionalFormatting sqref="BB60">
    <cfRule type="expression" dxfId="2702" priority="4165" stopIfTrue="1">
      <formula>ISTEXT(BB60)</formula>
    </cfRule>
    <cfRule type="expression" dxfId="2701" priority="4166">
      <formula>FIND("Agir",BG60)</formula>
    </cfRule>
    <cfRule type="expression" dxfId="2700" priority="4167">
      <formula>FIND("Réagir",BG60)</formula>
    </cfRule>
  </conditionalFormatting>
  <conditionalFormatting sqref="BB61">
    <cfRule type="expression" dxfId="2699" priority="4162" stopIfTrue="1">
      <formula>ISTEXT(BB61)</formula>
    </cfRule>
    <cfRule type="expression" dxfId="2698" priority="4163">
      <formula>FIND("Agir",BG61)</formula>
    </cfRule>
    <cfRule type="expression" dxfId="2697" priority="4164">
      <formula>FIND("Réagir",BG61)</formula>
    </cfRule>
  </conditionalFormatting>
  <conditionalFormatting sqref="BB62">
    <cfRule type="expression" dxfId="2696" priority="4159" stopIfTrue="1">
      <formula>ISTEXT(BB62)</formula>
    </cfRule>
    <cfRule type="expression" dxfId="2695" priority="4160">
      <formula>FIND("Agir",BG62)</formula>
    </cfRule>
    <cfRule type="expression" dxfId="2694" priority="4161">
      <formula>FIND("Réagir",BG62)</formula>
    </cfRule>
  </conditionalFormatting>
  <conditionalFormatting sqref="BB63">
    <cfRule type="expression" dxfId="2693" priority="4156" stopIfTrue="1">
      <formula>ISTEXT(BB63)</formula>
    </cfRule>
    <cfRule type="expression" dxfId="2692" priority="4157">
      <formula>FIND("Agir",BG63)</formula>
    </cfRule>
    <cfRule type="expression" dxfId="2691" priority="4158">
      <formula>FIND("Réagir",BG63)</formula>
    </cfRule>
  </conditionalFormatting>
  <conditionalFormatting sqref="BB64 BB66:BB70 BB72:BB83 BB85:BB92 BB94:BB103 BB105:BB114">
    <cfRule type="expression" dxfId="2690" priority="4153" stopIfTrue="1">
      <formula>ISTEXT(BB64)</formula>
    </cfRule>
    <cfRule type="expression" dxfId="2689" priority="4154">
      <formula>FIND("Agir",BG64)</formula>
    </cfRule>
    <cfRule type="expression" dxfId="2688" priority="4155">
      <formula>FIND("Réagir",BG64)</formula>
    </cfRule>
  </conditionalFormatting>
  <conditionalFormatting sqref="BB58">
    <cfRule type="expression" dxfId="2687" priority="4150" stopIfTrue="1">
      <formula>ISTEXT(BB58)</formula>
    </cfRule>
    <cfRule type="expression" dxfId="2686" priority="4151">
      <formula>FIND("Agir",BG58)</formula>
    </cfRule>
    <cfRule type="expression" dxfId="2685" priority="4152">
      <formula>FIND("Réagir",BG58)</formula>
    </cfRule>
  </conditionalFormatting>
  <conditionalFormatting sqref="AA57:AA64">
    <cfRule type="expression" dxfId="2684" priority="4147" stopIfTrue="1">
      <formula>ISTEXT(AA57)</formula>
    </cfRule>
    <cfRule type="expression" dxfId="2683" priority="4148">
      <formula>FIND("Agir",BG57)</formula>
    </cfRule>
    <cfRule type="expression" dxfId="2682" priority="4149">
      <formula>FIND("Réagir",BG57)</formula>
    </cfRule>
  </conditionalFormatting>
  <conditionalFormatting sqref="I61">
    <cfRule type="expression" dxfId="2681" priority="4129" stopIfTrue="1">
      <formula>ISTEXT(I61)</formula>
    </cfRule>
    <cfRule type="expression" dxfId="2680" priority="4130">
      <formula>FIND("Agir",J61)</formula>
    </cfRule>
    <cfRule type="expression" dxfId="2679" priority="4131">
      <formula>FIND("Réagir",J61)</formula>
    </cfRule>
  </conditionalFormatting>
  <conditionalFormatting sqref="G61:H61">
    <cfRule type="expression" dxfId="2678" priority="4127" stopIfTrue="1">
      <formula>ISTEXT(G61)</formula>
    </cfRule>
    <cfRule type="expression" dxfId="2677" priority="4128">
      <formula>FIND("Conforter",J61)</formula>
    </cfRule>
  </conditionalFormatting>
  <conditionalFormatting sqref="D61">
    <cfRule type="expression" dxfId="2676" priority="4125" stopIfTrue="1">
      <formula>ISTEXT(D61)</formula>
    </cfRule>
    <cfRule type="expression" dxfId="2675" priority="4126">
      <formula>FIND("Conforter",F61)</formula>
    </cfRule>
  </conditionalFormatting>
  <conditionalFormatting sqref="BB61">
    <cfRule type="expression" dxfId="2674" priority="4122" stopIfTrue="1">
      <formula>ISTEXT(BB61)</formula>
    </cfRule>
    <cfRule type="expression" dxfId="2673" priority="4123">
      <formula>FIND("Agir",BG61)</formula>
    </cfRule>
    <cfRule type="expression" dxfId="2672" priority="4124">
      <formula>FIND("Réagir",BG61)</formula>
    </cfRule>
  </conditionalFormatting>
  <conditionalFormatting sqref="I62">
    <cfRule type="expression" dxfId="2671" priority="4119" stopIfTrue="1">
      <formula>ISTEXT(I62)</formula>
    </cfRule>
    <cfRule type="expression" dxfId="2670" priority="4120">
      <formula>FIND("Agir",J62)</formula>
    </cfRule>
    <cfRule type="expression" dxfId="2669" priority="4121">
      <formula>FIND("Réagir",J62)</formula>
    </cfRule>
  </conditionalFormatting>
  <conditionalFormatting sqref="G62:H62">
    <cfRule type="expression" dxfId="2668" priority="4117" stopIfTrue="1">
      <formula>ISTEXT(G62)</formula>
    </cfRule>
    <cfRule type="expression" dxfId="2667" priority="4118">
      <formula>FIND("Conforter",J62)</formula>
    </cfRule>
  </conditionalFormatting>
  <conditionalFormatting sqref="D62">
    <cfRule type="expression" dxfId="2666" priority="4115" stopIfTrue="1">
      <formula>ISTEXT(D62)</formula>
    </cfRule>
    <cfRule type="expression" dxfId="2665" priority="4116">
      <formula>FIND("Conforter",F62)</formula>
    </cfRule>
  </conditionalFormatting>
  <conditionalFormatting sqref="BB62">
    <cfRule type="expression" dxfId="2664" priority="4112" stopIfTrue="1">
      <formula>ISTEXT(BB62)</formula>
    </cfRule>
    <cfRule type="expression" dxfId="2663" priority="4113">
      <formula>FIND("Agir",BG62)</formula>
    </cfRule>
    <cfRule type="expression" dxfId="2662" priority="4114">
      <formula>FIND("Réagir",BG62)</formula>
    </cfRule>
  </conditionalFormatting>
  <conditionalFormatting sqref="I63">
    <cfRule type="expression" dxfId="2661" priority="4109" stopIfTrue="1">
      <formula>ISTEXT(I63)</formula>
    </cfRule>
    <cfRule type="expression" dxfId="2660" priority="4110">
      <formula>FIND("Agir",J63)</formula>
    </cfRule>
    <cfRule type="expression" dxfId="2659" priority="4111">
      <formula>FIND("Réagir",J63)</formula>
    </cfRule>
  </conditionalFormatting>
  <conditionalFormatting sqref="G63:H63">
    <cfRule type="expression" dxfId="2658" priority="4107" stopIfTrue="1">
      <formula>ISTEXT(G63)</formula>
    </cfRule>
    <cfRule type="expression" dxfId="2657" priority="4108">
      <formula>FIND("Conforter",J63)</formula>
    </cfRule>
  </conditionalFormatting>
  <conditionalFormatting sqref="D63">
    <cfRule type="expression" dxfId="2656" priority="4105" stopIfTrue="1">
      <formula>ISTEXT(D63)</formula>
    </cfRule>
    <cfRule type="expression" dxfId="2655" priority="4106">
      <formula>FIND("Conforter",F63)</formula>
    </cfRule>
  </conditionalFormatting>
  <conditionalFormatting sqref="BB63">
    <cfRule type="expression" dxfId="2654" priority="4102" stopIfTrue="1">
      <formula>ISTEXT(BB63)</formula>
    </cfRule>
    <cfRule type="expression" dxfId="2653" priority="4103">
      <formula>FIND("Agir",BG63)</formula>
    </cfRule>
    <cfRule type="expression" dxfId="2652" priority="4104">
      <formula>FIND("Réagir",BG63)</formula>
    </cfRule>
  </conditionalFormatting>
  <conditionalFormatting sqref="D105:D114 D66:D70 I66:I70 I72:I83 D72:D83 D85:D92 I85:I92 I94:I103 D94:D103 I105:I114">
    <cfRule type="expression" dxfId="2651" priority="4099" stopIfTrue="1">
      <formula>ISTEXT(D66)</formula>
    </cfRule>
    <cfRule type="expression" dxfId="2650" priority="4100">
      <formula>FIND("Agir",E66)</formula>
    </cfRule>
    <cfRule type="expression" dxfId="2649" priority="4101">
      <formula>FIND("Réagir",E66)</formula>
    </cfRule>
  </conditionalFormatting>
  <conditionalFormatting sqref="F66:H70 F72:H83 F85:H92 F94:H103 F105:H114">
    <cfRule type="expression" dxfId="2648" priority="4094" stopIfTrue="1">
      <formula>ISTEXT(F66)</formula>
    </cfRule>
    <cfRule type="expression" dxfId="2647" priority="4095">
      <formula>FIND("Conforter",I66)</formula>
    </cfRule>
  </conditionalFormatting>
  <conditionalFormatting sqref="G66:H70 G72:H83 G85:H92 G94:H103 G105:H114">
    <cfRule type="expression" dxfId="2646" priority="4091" stopIfTrue="1">
      <formula>ISTEXT(G66)</formula>
    </cfRule>
    <cfRule type="expression" dxfId="2645" priority="4092">
      <formula>FIND("Agir",I66)</formula>
    </cfRule>
    <cfRule type="expression" dxfId="2644" priority="4093">
      <formula>FIND("Réagir",I66)</formula>
    </cfRule>
  </conditionalFormatting>
  <conditionalFormatting sqref="I68">
    <cfRule type="expression" dxfId="2643" priority="4087" stopIfTrue="1">
      <formula>ISTEXT(I68)</formula>
    </cfRule>
    <cfRule type="expression" dxfId="2642" priority="4088">
      <formula>FIND("Agir",J68)</formula>
    </cfRule>
    <cfRule type="expression" dxfId="2641" priority="4089">
      <formula>FIND("Réagir",J68)</formula>
    </cfRule>
  </conditionalFormatting>
  <conditionalFormatting sqref="G68:H68">
    <cfRule type="expression" dxfId="2640" priority="4085" stopIfTrue="1">
      <formula>ISTEXT(G68)</formula>
    </cfRule>
    <cfRule type="expression" dxfId="2639" priority="4086">
      <formula>FIND("Conforter",J68)</formula>
    </cfRule>
  </conditionalFormatting>
  <conditionalFormatting sqref="I69">
    <cfRule type="expression" dxfId="2638" priority="4082" stopIfTrue="1">
      <formula>ISTEXT(I69)</formula>
    </cfRule>
    <cfRule type="expression" dxfId="2637" priority="4083">
      <formula>FIND("Agir",J69)</formula>
    </cfRule>
    <cfRule type="expression" dxfId="2636" priority="4084">
      <formula>FIND("Réagir",J69)</formula>
    </cfRule>
  </conditionalFormatting>
  <conditionalFormatting sqref="G69:H69">
    <cfRule type="expression" dxfId="2635" priority="4080" stopIfTrue="1">
      <formula>ISTEXT(G69)</formula>
    </cfRule>
    <cfRule type="expression" dxfId="2634" priority="4081">
      <formula>FIND("Conforter",J69)</formula>
    </cfRule>
  </conditionalFormatting>
  <conditionalFormatting sqref="I70 I72:I83 I85:I92 I94:I103 I105:I114">
    <cfRule type="expression" dxfId="2633" priority="4077" stopIfTrue="1">
      <formula>ISTEXT(I70)</formula>
    </cfRule>
    <cfRule type="expression" dxfId="2632" priority="4078">
      <formula>FIND("Agir",J70)</formula>
    </cfRule>
    <cfRule type="expression" dxfId="2631" priority="4079">
      <formula>FIND("Réagir",J70)</formula>
    </cfRule>
  </conditionalFormatting>
  <conditionalFormatting sqref="G70:H70 G72:H83 G85:H92 G94:H103 G105:H114">
    <cfRule type="expression" dxfId="2630" priority="4075" stopIfTrue="1">
      <formula>ISTEXT(G70)</formula>
    </cfRule>
    <cfRule type="expression" dxfId="2629" priority="4076">
      <formula>FIND("Conforter",J70)</formula>
    </cfRule>
  </conditionalFormatting>
  <conditionalFormatting sqref="I67">
    <cfRule type="expression" dxfId="2628" priority="4072" stopIfTrue="1">
      <formula>ISTEXT(I67)</formula>
    </cfRule>
    <cfRule type="expression" dxfId="2627" priority="4073">
      <formula>FIND("Agir",J67)</formula>
    </cfRule>
    <cfRule type="expression" dxfId="2626" priority="4074">
      <formula>FIND("Réagir",J67)</formula>
    </cfRule>
  </conditionalFormatting>
  <conditionalFormatting sqref="D67:D70 D72:D83 D85:D92 D94:D103 D105:D114">
    <cfRule type="expression" dxfId="2625" priority="4063" stopIfTrue="1">
      <formula>ISTEXT(D67)</formula>
    </cfRule>
    <cfRule type="expression" dxfId="2624" priority="4064">
      <formula>FIND("Conforter",F67)</formula>
    </cfRule>
  </conditionalFormatting>
  <conditionalFormatting sqref="D66">
    <cfRule type="expression" dxfId="2623" priority="4061" stopIfTrue="1">
      <formula>ISTEXT(D66)</formula>
    </cfRule>
    <cfRule type="expression" dxfId="2622" priority="4062">
      <formula>FIND("Conforter",F66)</formula>
    </cfRule>
  </conditionalFormatting>
  <conditionalFormatting sqref="D68">
    <cfRule type="expression" dxfId="2621" priority="4059" stopIfTrue="1">
      <formula>ISTEXT(D68)</formula>
    </cfRule>
    <cfRule type="expression" dxfId="2620" priority="4060">
      <formula>FIND("Conforter",F68)</formula>
    </cfRule>
  </conditionalFormatting>
  <conditionalFormatting sqref="D69">
    <cfRule type="expression" dxfId="2619" priority="4057" stopIfTrue="1">
      <formula>ISTEXT(D69)</formula>
    </cfRule>
    <cfRule type="expression" dxfId="2618" priority="4058">
      <formula>FIND("Conforter",F69)</formula>
    </cfRule>
  </conditionalFormatting>
  <conditionalFormatting sqref="D70 D72:D83 D85:D92 D94:D103 D105:D114">
    <cfRule type="expression" dxfId="2617" priority="4055" stopIfTrue="1">
      <formula>ISTEXT(D70)</formula>
    </cfRule>
    <cfRule type="expression" dxfId="2616" priority="4056">
      <formula>FIND("Conforter",F70)</formula>
    </cfRule>
  </conditionalFormatting>
  <conditionalFormatting sqref="H66">
    <cfRule type="expression" dxfId="2615" priority="4047" stopIfTrue="1">
      <formula>ISTEXT(H66)</formula>
    </cfRule>
    <cfRule type="expression" dxfId="2614" priority="4048">
      <formula>FIND("Conforter",J66)</formula>
    </cfRule>
  </conditionalFormatting>
  <conditionalFormatting sqref="BB66:BB70 BB72:BB83 BB85:BB92 BB94:BB103 BB105:BB114">
    <cfRule type="expression" dxfId="2613" priority="4044" stopIfTrue="1">
      <formula>ISTEXT(BB66)</formula>
    </cfRule>
    <cfRule type="expression" dxfId="2612" priority="4045">
      <formula>FIND("Agir",BG66)</formula>
    </cfRule>
    <cfRule type="expression" dxfId="2611" priority="4046">
      <formula>FIND("Réagir",BG66)</formula>
    </cfRule>
  </conditionalFormatting>
  <conditionalFormatting sqref="BB68">
    <cfRule type="expression" dxfId="2610" priority="4041" stopIfTrue="1">
      <formula>ISTEXT(BB68)</formula>
    </cfRule>
    <cfRule type="expression" dxfId="2609" priority="4042">
      <formula>FIND("Agir",BG68)</formula>
    </cfRule>
    <cfRule type="expression" dxfId="2608" priority="4043">
      <formula>FIND("Réagir",BG68)</formula>
    </cfRule>
  </conditionalFormatting>
  <conditionalFormatting sqref="BB69">
    <cfRule type="expression" dxfId="2607" priority="4038" stopIfTrue="1">
      <formula>ISTEXT(BB69)</formula>
    </cfRule>
    <cfRule type="expression" dxfId="2606" priority="4039">
      <formula>FIND("Agir",BG69)</formula>
    </cfRule>
    <cfRule type="expression" dxfId="2605" priority="4040">
      <formula>FIND("Réagir",BG69)</formula>
    </cfRule>
  </conditionalFormatting>
  <conditionalFormatting sqref="BB70 BB72:BB83 BB85:BB92 BB94:BB103 BB105:BB114">
    <cfRule type="expression" dxfId="2604" priority="4035" stopIfTrue="1">
      <formula>ISTEXT(BB70)</formula>
    </cfRule>
    <cfRule type="expression" dxfId="2603" priority="4036">
      <formula>FIND("Agir",BG70)</formula>
    </cfRule>
    <cfRule type="expression" dxfId="2602" priority="4037">
      <formula>FIND("Réagir",BG70)</formula>
    </cfRule>
  </conditionalFormatting>
  <conditionalFormatting sqref="BB67">
    <cfRule type="expression" dxfId="2601" priority="4032" stopIfTrue="1">
      <formula>ISTEXT(BB67)</formula>
    </cfRule>
    <cfRule type="expression" dxfId="2600" priority="4033">
      <formula>FIND("Agir",BG67)</formula>
    </cfRule>
    <cfRule type="expression" dxfId="2599" priority="4034">
      <formula>FIND("Réagir",BG67)</formula>
    </cfRule>
  </conditionalFormatting>
  <conditionalFormatting sqref="AA66:AA70">
    <cfRule type="expression" dxfId="2598" priority="4029" stopIfTrue="1">
      <formula>ISTEXT(AA66)</formula>
    </cfRule>
    <cfRule type="expression" dxfId="2597" priority="4030">
      <formula>FIND("Agir",BG66)</formula>
    </cfRule>
    <cfRule type="expression" dxfId="2596" priority="4031">
      <formula>FIND("Réagir",BG66)</formula>
    </cfRule>
  </conditionalFormatting>
  <conditionalFormatting sqref="I72:I79">
    <cfRule type="expression" dxfId="2595" priority="4023" stopIfTrue="1">
      <formula>ISTEXT(I72)</formula>
    </cfRule>
    <cfRule type="expression" dxfId="2594" priority="4024">
      <formula>FIND("Agir",J72)</formula>
    </cfRule>
    <cfRule type="expression" dxfId="2593" priority="4025">
      <formula>FIND("Réagir",J72)</formula>
    </cfRule>
  </conditionalFormatting>
  <conditionalFormatting sqref="F72:F79">
    <cfRule type="expression" dxfId="2592" priority="4018" stopIfTrue="1">
      <formula>ISTEXT(F72)</formula>
    </cfRule>
    <cfRule type="expression" dxfId="2591" priority="4019">
      <formula>FIND("Conforter",I72)</formula>
    </cfRule>
  </conditionalFormatting>
  <conditionalFormatting sqref="G72:G79">
    <cfRule type="expression" dxfId="2590" priority="4015" stopIfTrue="1">
      <formula>ISTEXT(G72)</formula>
    </cfRule>
    <cfRule type="expression" dxfId="2589" priority="4016">
      <formula>FIND("Agir",I72)</formula>
    </cfRule>
    <cfRule type="expression" dxfId="2588" priority="4017">
      <formula>FIND("Réagir",I72)</formula>
    </cfRule>
  </conditionalFormatting>
  <conditionalFormatting sqref="G72:H79">
    <cfRule type="expression" dxfId="2587" priority="4013" stopIfTrue="1">
      <formula>ISTEXT(G72)</formula>
    </cfRule>
    <cfRule type="expression" dxfId="2586" priority="4014">
      <formula>FIND("Conforter",J72)</formula>
    </cfRule>
  </conditionalFormatting>
  <conditionalFormatting sqref="I74">
    <cfRule type="expression" dxfId="2585" priority="4009" stopIfTrue="1">
      <formula>ISTEXT(I74)</formula>
    </cfRule>
    <cfRule type="expression" dxfId="2584" priority="4010">
      <formula>FIND("Agir",J74)</formula>
    </cfRule>
    <cfRule type="expression" dxfId="2583" priority="4011">
      <formula>FIND("Réagir",J74)</formula>
    </cfRule>
  </conditionalFormatting>
  <conditionalFormatting sqref="G74:H74">
    <cfRule type="expression" dxfId="2582" priority="4007" stopIfTrue="1">
      <formula>ISTEXT(G74)</formula>
    </cfRule>
    <cfRule type="expression" dxfId="2581" priority="4008">
      <formula>FIND("Conforter",J74)</formula>
    </cfRule>
  </conditionalFormatting>
  <conditionalFormatting sqref="I75">
    <cfRule type="expression" dxfId="2580" priority="4004" stopIfTrue="1">
      <formula>ISTEXT(I75)</formula>
    </cfRule>
    <cfRule type="expression" dxfId="2579" priority="4005">
      <formula>FIND("Agir",J75)</formula>
    </cfRule>
    <cfRule type="expression" dxfId="2578" priority="4006">
      <formula>FIND("Réagir",J75)</formula>
    </cfRule>
  </conditionalFormatting>
  <conditionalFormatting sqref="G75:H75">
    <cfRule type="expression" dxfId="2577" priority="4002" stopIfTrue="1">
      <formula>ISTEXT(G75)</formula>
    </cfRule>
    <cfRule type="expression" dxfId="2576" priority="4003">
      <formula>FIND("Conforter",J75)</formula>
    </cfRule>
  </conditionalFormatting>
  <conditionalFormatting sqref="I76">
    <cfRule type="expression" dxfId="2575" priority="3999" stopIfTrue="1">
      <formula>ISTEXT(I76)</formula>
    </cfRule>
    <cfRule type="expression" dxfId="2574" priority="4000">
      <formula>FIND("Agir",J76)</formula>
    </cfRule>
    <cfRule type="expression" dxfId="2573" priority="4001">
      <formula>FIND("Réagir",J76)</formula>
    </cfRule>
  </conditionalFormatting>
  <conditionalFormatting sqref="G76:H76">
    <cfRule type="expression" dxfId="2572" priority="3997" stopIfTrue="1">
      <formula>ISTEXT(G76)</formula>
    </cfRule>
    <cfRule type="expression" dxfId="2571" priority="3998">
      <formula>FIND("Conforter",J76)</formula>
    </cfRule>
  </conditionalFormatting>
  <conditionalFormatting sqref="I77">
    <cfRule type="expression" dxfId="2570" priority="3994" stopIfTrue="1">
      <formula>ISTEXT(I77)</formula>
    </cfRule>
    <cfRule type="expression" dxfId="2569" priority="3995">
      <formula>FIND("Agir",J77)</formula>
    </cfRule>
    <cfRule type="expression" dxfId="2568" priority="3996">
      <formula>FIND("Réagir",J77)</formula>
    </cfRule>
  </conditionalFormatting>
  <conditionalFormatting sqref="G77:H77">
    <cfRule type="expression" dxfId="2567" priority="3992" stopIfTrue="1">
      <formula>ISTEXT(G77)</formula>
    </cfRule>
    <cfRule type="expression" dxfId="2566" priority="3993">
      <formula>FIND("Conforter",J77)</formula>
    </cfRule>
  </conditionalFormatting>
  <conditionalFormatting sqref="I78">
    <cfRule type="expression" dxfId="2565" priority="3989" stopIfTrue="1">
      <formula>ISTEXT(I78)</formula>
    </cfRule>
    <cfRule type="expression" dxfId="2564" priority="3990">
      <formula>FIND("Agir",J78)</formula>
    </cfRule>
    <cfRule type="expression" dxfId="2563" priority="3991">
      <formula>FIND("Réagir",J78)</formula>
    </cfRule>
  </conditionalFormatting>
  <conditionalFormatting sqref="G78:H78">
    <cfRule type="expression" dxfId="2562" priority="3987" stopIfTrue="1">
      <formula>ISTEXT(G78)</formula>
    </cfRule>
    <cfRule type="expression" dxfId="2561" priority="3988">
      <formula>FIND("Conforter",J78)</formula>
    </cfRule>
  </conditionalFormatting>
  <conditionalFormatting sqref="I79">
    <cfRule type="expression" dxfId="2560" priority="3984" stopIfTrue="1">
      <formula>ISTEXT(I79)</formula>
    </cfRule>
    <cfRule type="expression" dxfId="2559" priority="3985">
      <formula>FIND("Agir",J79)</formula>
    </cfRule>
    <cfRule type="expression" dxfId="2558" priority="3986">
      <formula>FIND("Réagir",J79)</formula>
    </cfRule>
  </conditionalFormatting>
  <conditionalFormatting sqref="G79:H79">
    <cfRule type="expression" dxfId="2557" priority="3982" stopIfTrue="1">
      <formula>ISTEXT(G79)</formula>
    </cfRule>
    <cfRule type="expression" dxfId="2556" priority="3983">
      <formula>FIND("Conforter",J79)</formula>
    </cfRule>
  </conditionalFormatting>
  <conditionalFormatting sqref="I73">
    <cfRule type="expression" dxfId="2555" priority="3979" stopIfTrue="1">
      <formula>ISTEXT(I73)</formula>
    </cfRule>
    <cfRule type="expression" dxfId="2554" priority="3980">
      <formula>FIND("Agir",J73)</formula>
    </cfRule>
    <cfRule type="expression" dxfId="2553" priority="3981">
      <formula>FIND("Réagir",J73)</formula>
    </cfRule>
  </conditionalFormatting>
  <conditionalFormatting sqref="D72:D79">
    <cfRule type="expression" dxfId="2552" priority="3969" stopIfTrue="1">
      <formula>ISTEXT(D72)</formula>
    </cfRule>
    <cfRule type="expression" dxfId="2551" priority="3970">
      <formula>FIND("Agir",E72)</formula>
    </cfRule>
    <cfRule type="expression" dxfId="2550" priority="3971">
      <formula>FIND("Réagir",E72)</formula>
    </cfRule>
  </conditionalFormatting>
  <conditionalFormatting sqref="D73:D79">
    <cfRule type="expression" dxfId="2549" priority="3967" stopIfTrue="1">
      <formula>ISTEXT(D73)</formula>
    </cfRule>
    <cfRule type="expression" dxfId="2548" priority="3968">
      <formula>FIND("Conforter",F73)</formula>
    </cfRule>
  </conditionalFormatting>
  <conditionalFormatting sqref="D72">
    <cfRule type="expression" dxfId="2547" priority="3965" stopIfTrue="1">
      <formula>ISTEXT(D72)</formula>
    </cfRule>
    <cfRule type="expression" dxfId="2546" priority="3966">
      <formula>FIND("Conforter",F72)</formula>
    </cfRule>
  </conditionalFormatting>
  <conditionalFormatting sqref="D74">
    <cfRule type="expression" dxfId="2545" priority="3963" stopIfTrue="1">
      <formula>ISTEXT(D74)</formula>
    </cfRule>
    <cfRule type="expression" dxfId="2544" priority="3964">
      <formula>FIND("Conforter",F74)</formula>
    </cfRule>
  </conditionalFormatting>
  <conditionalFormatting sqref="D75">
    <cfRule type="expression" dxfId="2543" priority="3961" stopIfTrue="1">
      <formula>ISTEXT(D75)</formula>
    </cfRule>
    <cfRule type="expression" dxfId="2542" priority="3962">
      <formula>FIND("Conforter",F75)</formula>
    </cfRule>
  </conditionalFormatting>
  <conditionalFormatting sqref="D76">
    <cfRule type="expression" dxfId="2541" priority="3959" stopIfTrue="1">
      <formula>ISTEXT(D76)</formula>
    </cfRule>
    <cfRule type="expression" dxfId="2540" priority="3960">
      <formula>FIND("Conforter",F76)</formula>
    </cfRule>
  </conditionalFormatting>
  <conditionalFormatting sqref="D77">
    <cfRule type="expression" dxfId="2539" priority="3957" stopIfTrue="1">
      <formula>ISTEXT(D77)</formula>
    </cfRule>
    <cfRule type="expression" dxfId="2538" priority="3958">
      <formula>FIND("Conforter",F77)</formula>
    </cfRule>
  </conditionalFormatting>
  <conditionalFormatting sqref="D78">
    <cfRule type="expression" dxfId="2537" priority="3955" stopIfTrue="1">
      <formula>ISTEXT(D78)</formula>
    </cfRule>
    <cfRule type="expression" dxfId="2536" priority="3956">
      <formula>FIND("Conforter",F78)</formula>
    </cfRule>
  </conditionalFormatting>
  <conditionalFormatting sqref="D79">
    <cfRule type="expression" dxfId="2535" priority="3953" stopIfTrue="1">
      <formula>ISTEXT(D79)</formula>
    </cfRule>
    <cfRule type="expression" dxfId="2534" priority="3954">
      <formula>FIND("Conforter",F79)</formula>
    </cfRule>
  </conditionalFormatting>
  <conditionalFormatting sqref="H72:H79">
    <cfRule type="expression" dxfId="2533" priority="3950" stopIfTrue="1">
      <formula>ISTEXT(H72)</formula>
    </cfRule>
    <cfRule type="expression" dxfId="2532" priority="3951">
      <formula>FIND("Agir",J72)</formula>
    </cfRule>
    <cfRule type="expression" dxfId="2531" priority="3952">
      <formula>FIND("Réagir",J72)</formula>
    </cfRule>
  </conditionalFormatting>
  <conditionalFormatting sqref="H72">
    <cfRule type="expression" dxfId="2530" priority="3942" stopIfTrue="1">
      <formula>ISTEXT(H72)</formula>
    </cfRule>
    <cfRule type="expression" dxfId="2529" priority="3943">
      <formula>FIND("Conforter",J72)</formula>
    </cfRule>
  </conditionalFormatting>
  <conditionalFormatting sqref="BB72:BB79">
    <cfRule type="expression" dxfId="2528" priority="3939" stopIfTrue="1">
      <formula>ISTEXT(BB72)</formula>
    </cfRule>
    <cfRule type="expression" dxfId="2527" priority="3940">
      <formula>FIND("Agir",BG72)</formula>
    </cfRule>
    <cfRule type="expression" dxfId="2526" priority="3941">
      <formula>FIND("Réagir",BG72)</formula>
    </cfRule>
  </conditionalFormatting>
  <conditionalFormatting sqref="BB74">
    <cfRule type="expression" dxfId="2525" priority="3936" stopIfTrue="1">
      <formula>ISTEXT(BB74)</formula>
    </cfRule>
    <cfRule type="expression" dxfId="2524" priority="3937">
      <formula>FIND("Agir",BG74)</formula>
    </cfRule>
    <cfRule type="expression" dxfId="2523" priority="3938">
      <formula>FIND("Réagir",BG74)</formula>
    </cfRule>
  </conditionalFormatting>
  <conditionalFormatting sqref="BB75">
    <cfRule type="expression" dxfId="2522" priority="3933" stopIfTrue="1">
      <formula>ISTEXT(BB75)</formula>
    </cfRule>
    <cfRule type="expression" dxfId="2521" priority="3934">
      <formula>FIND("Agir",BG75)</formula>
    </cfRule>
    <cfRule type="expression" dxfId="2520" priority="3935">
      <formula>FIND("Réagir",BG75)</formula>
    </cfRule>
  </conditionalFormatting>
  <conditionalFormatting sqref="BB76">
    <cfRule type="expression" dxfId="2519" priority="3930" stopIfTrue="1">
      <formula>ISTEXT(BB76)</formula>
    </cfRule>
    <cfRule type="expression" dxfId="2518" priority="3931">
      <formula>FIND("Agir",BG76)</formula>
    </cfRule>
    <cfRule type="expression" dxfId="2517" priority="3932">
      <formula>FIND("Réagir",BG76)</formula>
    </cfRule>
  </conditionalFormatting>
  <conditionalFormatting sqref="BB77">
    <cfRule type="expression" dxfId="2516" priority="3927" stopIfTrue="1">
      <formula>ISTEXT(BB77)</formula>
    </cfRule>
    <cfRule type="expression" dxfId="2515" priority="3928">
      <formula>FIND("Agir",BG77)</formula>
    </cfRule>
    <cfRule type="expression" dxfId="2514" priority="3929">
      <formula>FIND("Réagir",BG77)</formula>
    </cfRule>
  </conditionalFormatting>
  <conditionalFormatting sqref="BB78">
    <cfRule type="expression" dxfId="2513" priority="3924" stopIfTrue="1">
      <formula>ISTEXT(BB78)</formula>
    </cfRule>
    <cfRule type="expression" dxfId="2512" priority="3925">
      <formula>FIND("Agir",BG78)</formula>
    </cfRule>
    <cfRule type="expression" dxfId="2511" priority="3926">
      <formula>FIND("Réagir",BG78)</formula>
    </cfRule>
  </conditionalFormatting>
  <conditionalFormatting sqref="BB79">
    <cfRule type="expression" dxfId="2510" priority="3921" stopIfTrue="1">
      <formula>ISTEXT(BB79)</formula>
    </cfRule>
    <cfRule type="expression" dxfId="2509" priority="3922">
      <formula>FIND("Agir",BG79)</formula>
    </cfRule>
    <cfRule type="expression" dxfId="2508" priority="3923">
      <formula>FIND("Réagir",BG79)</formula>
    </cfRule>
  </conditionalFormatting>
  <conditionalFormatting sqref="BB73">
    <cfRule type="expression" dxfId="2507" priority="3918" stopIfTrue="1">
      <formula>ISTEXT(BB73)</formula>
    </cfRule>
    <cfRule type="expression" dxfId="2506" priority="3919">
      <formula>FIND("Agir",BG73)</formula>
    </cfRule>
    <cfRule type="expression" dxfId="2505" priority="3920">
      <formula>FIND("Réagir",BG73)</formula>
    </cfRule>
  </conditionalFormatting>
  <conditionalFormatting sqref="AA72:AA79">
    <cfRule type="expression" dxfId="2504" priority="3915" stopIfTrue="1">
      <formula>ISTEXT(AA72)</formula>
    </cfRule>
    <cfRule type="expression" dxfId="2503" priority="3916">
      <formula>FIND("Agir",BG72)</formula>
    </cfRule>
    <cfRule type="expression" dxfId="2502" priority="3917">
      <formula>FIND("Réagir",BG72)</formula>
    </cfRule>
  </conditionalFormatting>
  <conditionalFormatting sqref="I75">
    <cfRule type="expression" dxfId="2501" priority="3897" stopIfTrue="1">
      <formula>ISTEXT(I75)</formula>
    </cfRule>
    <cfRule type="expression" dxfId="2500" priority="3898">
      <formula>FIND("Agir",J75)</formula>
    </cfRule>
    <cfRule type="expression" dxfId="2499" priority="3899">
      <formula>FIND("Réagir",J75)</formula>
    </cfRule>
  </conditionalFormatting>
  <conditionalFormatting sqref="BB75">
    <cfRule type="expression" dxfId="2498" priority="3894" stopIfTrue="1">
      <formula>ISTEXT(BB75)</formula>
    </cfRule>
    <cfRule type="expression" dxfId="2497" priority="3895">
      <formula>FIND("Agir",BG75)</formula>
    </cfRule>
    <cfRule type="expression" dxfId="2496" priority="3896">
      <formula>FIND("Réagir",BG75)</formula>
    </cfRule>
  </conditionalFormatting>
  <conditionalFormatting sqref="I80">
    <cfRule type="expression" dxfId="2495" priority="3891" stopIfTrue="1">
      <formula>ISTEXT(I80)</formula>
    </cfRule>
    <cfRule type="expression" dxfId="2494" priority="3892">
      <formula>FIND("Agir",J80)</formula>
    </cfRule>
    <cfRule type="expression" dxfId="2493" priority="3893">
      <formula>FIND("Réagir",J80)</formula>
    </cfRule>
  </conditionalFormatting>
  <conditionalFormatting sqref="F80">
    <cfRule type="expression" dxfId="2492" priority="3886" stopIfTrue="1">
      <formula>ISTEXT(F80)</formula>
    </cfRule>
    <cfRule type="expression" dxfId="2491" priority="3887">
      <formula>FIND("Conforter",I80)</formula>
    </cfRule>
  </conditionalFormatting>
  <conditionalFormatting sqref="G80">
    <cfRule type="expression" dxfId="2490" priority="3883" stopIfTrue="1">
      <formula>ISTEXT(G80)</formula>
    </cfRule>
    <cfRule type="expression" dxfId="2489" priority="3884">
      <formula>FIND("Agir",I80)</formula>
    </cfRule>
    <cfRule type="expression" dxfId="2488" priority="3885">
      <formula>FIND("Réagir",I80)</formula>
    </cfRule>
  </conditionalFormatting>
  <conditionalFormatting sqref="G80:H80">
    <cfRule type="expression" dxfId="2487" priority="3881" stopIfTrue="1">
      <formula>ISTEXT(G80)</formula>
    </cfRule>
    <cfRule type="expression" dxfId="2486" priority="3882">
      <formula>FIND("Conforter",J80)</formula>
    </cfRule>
  </conditionalFormatting>
  <conditionalFormatting sqref="I80">
    <cfRule type="expression" dxfId="2485" priority="3877" stopIfTrue="1">
      <formula>ISTEXT(I80)</formula>
    </cfRule>
    <cfRule type="expression" dxfId="2484" priority="3878">
      <formula>FIND("Agir",J80)</formula>
    </cfRule>
    <cfRule type="expression" dxfId="2483" priority="3879">
      <formula>FIND("Réagir",J80)</formula>
    </cfRule>
  </conditionalFormatting>
  <conditionalFormatting sqref="D80">
    <cfRule type="expression" dxfId="2482" priority="3867" stopIfTrue="1">
      <formula>ISTEXT(D80)</formula>
    </cfRule>
    <cfRule type="expression" dxfId="2481" priority="3868">
      <formula>FIND("Agir",E80)</formula>
    </cfRule>
    <cfRule type="expression" dxfId="2480" priority="3869">
      <formula>FIND("Réagir",E80)</formula>
    </cfRule>
  </conditionalFormatting>
  <conditionalFormatting sqref="D80">
    <cfRule type="expression" dxfId="2479" priority="3865" stopIfTrue="1">
      <formula>ISTEXT(D80)</formula>
    </cfRule>
    <cfRule type="expression" dxfId="2478" priority="3866">
      <formula>FIND("Conforter",F80)</formula>
    </cfRule>
  </conditionalFormatting>
  <conditionalFormatting sqref="H80">
    <cfRule type="expression" dxfId="2477" priority="3862" stopIfTrue="1">
      <formula>ISTEXT(H80)</formula>
    </cfRule>
    <cfRule type="expression" dxfId="2476" priority="3863">
      <formula>FIND("Agir",J80)</formula>
    </cfRule>
    <cfRule type="expression" dxfId="2475" priority="3864">
      <formula>FIND("Réagir",J80)</formula>
    </cfRule>
  </conditionalFormatting>
  <conditionalFormatting sqref="BB80">
    <cfRule type="expression" dxfId="2474" priority="3853" stopIfTrue="1">
      <formula>ISTEXT(BB80)</formula>
    </cfRule>
    <cfRule type="expression" dxfId="2473" priority="3854">
      <formula>FIND("Agir",BG80)</formula>
    </cfRule>
    <cfRule type="expression" dxfId="2472" priority="3855">
      <formula>FIND("Réagir",BG80)</formula>
    </cfRule>
  </conditionalFormatting>
  <conditionalFormatting sqref="BB80">
    <cfRule type="expression" dxfId="2471" priority="3850" stopIfTrue="1">
      <formula>ISTEXT(BB80)</formula>
    </cfRule>
    <cfRule type="expression" dxfId="2470" priority="3851">
      <formula>FIND("Agir",BG80)</formula>
    </cfRule>
    <cfRule type="expression" dxfId="2469" priority="3852">
      <formula>FIND("Réagir",BG80)</formula>
    </cfRule>
  </conditionalFormatting>
  <conditionalFormatting sqref="AA80">
    <cfRule type="expression" dxfId="2468" priority="3847" stopIfTrue="1">
      <formula>ISTEXT(AA80)</formula>
    </cfRule>
    <cfRule type="expression" dxfId="2467" priority="3848">
      <formula>FIND("Agir",BG80)</formula>
    </cfRule>
    <cfRule type="expression" dxfId="2466" priority="3849">
      <formula>FIND("Réagir",BG80)</formula>
    </cfRule>
  </conditionalFormatting>
  <conditionalFormatting sqref="I81">
    <cfRule type="expression" dxfId="2465" priority="3829" stopIfTrue="1">
      <formula>ISTEXT(I81)</formula>
    </cfRule>
    <cfRule type="expression" dxfId="2464" priority="3830">
      <formula>FIND("Agir",J81)</formula>
    </cfRule>
    <cfRule type="expression" dxfId="2463" priority="3831">
      <formula>FIND("Réagir",J81)</formula>
    </cfRule>
  </conditionalFormatting>
  <conditionalFormatting sqref="F81">
    <cfRule type="expression" dxfId="2462" priority="3824" stopIfTrue="1">
      <formula>ISTEXT(F81)</formula>
    </cfRule>
    <cfRule type="expression" dxfId="2461" priority="3825">
      <formula>FIND("Conforter",I81)</formula>
    </cfRule>
  </conditionalFormatting>
  <conditionalFormatting sqref="G81">
    <cfRule type="expression" dxfId="2460" priority="3821" stopIfTrue="1">
      <formula>ISTEXT(G81)</formula>
    </cfRule>
    <cfRule type="expression" dxfId="2459" priority="3822">
      <formula>FIND("Agir",I81)</formula>
    </cfRule>
    <cfRule type="expression" dxfId="2458" priority="3823">
      <formula>FIND("Réagir",I81)</formula>
    </cfRule>
  </conditionalFormatting>
  <conditionalFormatting sqref="G81:H81">
    <cfRule type="expression" dxfId="2457" priority="3819" stopIfTrue="1">
      <formula>ISTEXT(G81)</formula>
    </cfRule>
    <cfRule type="expression" dxfId="2456" priority="3820">
      <formula>FIND("Conforter",J81)</formula>
    </cfRule>
  </conditionalFormatting>
  <conditionalFormatting sqref="I81">
    <cfRule type="expression" dxfId="2455" priority="3815" stopIfTrue="1">
      <formula>ISTEXT(I81)</formula>
    </cfRule>
    <cfRule type="expression" dxfId="2454" priority="3816">
      <formula>FIND("Agir",J81)</formula>
    </cfRule>
    <cfRule type="expression" dxfId="2453" priority="3817">
      <formula>FIND("Réagir",J81)</formula>
    </cfRule>
  </conditionalFormatting>
  <conditionalFormatting sqref="D81">
    <cfRule type="expression" dxfId="2452" priority="3805" stopIfTrue="1">
      <formula>ISTEXT(D81)</formula>
    </cfRule>
    <cfRule type="expression" dxfId="2451" priority="3806">
      <formula>FIND("Agir",E81)</formula>
    </cfRule>
    <cfRule type="expression" dxfId="2450" priority="3807">
      <formula>FIND("Réagir",E81)</formula>
    </cfRule>
  </conditionalFormatting>
  <conditionalFormatting sqref="D81">
    <cfRule type="expression" dxfId="2449" priority="3803" stopIfTrue="1">
      <formula>ISTEXT(D81)</formula>
    </cfRule>
    <cfRule type="expression" dxfId="2448" priority="3804">
      <formula>FIND("Conforter",F81)</formula>
    </cfRule>
  </conditionalFormatting>
  <conditionalFormatting sqref="H81">
    <cfRule type="expression" dxfId="2447" priority="3800" stopIfTrue="1">
      <formula>ISTEXT(H81)</formula>
    </cfRule>
    <cfRule type="expression" dxfId="2446" priority="3801">
      <formula>FIND("Agir",J81)</formula>
    </cfRule>
    <cfRule type="expression" dxfId="2445" priority="3802">
      <formula>FIND("Réagir",J81)</formula>
    </cfRule>
  </conditionalFormatting>
  <conditionalFormatting sqref="BB81">
    <cfRule type="expression" dxfId="2444" priority="3791" stopIfTrue="1">
      <formula>ISTEXT(BB81)</formula>
    </cfRule>
    <cfRule type="expression" dxfId="2443" priority="3792">
      <formula>FIND("Agir",BG81)</formula>
    </cfRule>
    <cfRule type="expression" dxfId="2442" priority="3793">
      <formula>FIND("Réagir",BG81)</formula>
    </cfRule>
  </conditionalFormatting>
  <conditionalFormatting sqref="BB81">
    <cfRule type="expression" dxfId="2441" priority="3788" stopIfTrue="1">
      <formula>ISTEXT(BB81)</formula>
    </cfRule>
    <cfRule type="expression" dxfId="2440" priority="3789">
      <formula>FIND("Agir",BG81)</formula>
    </cfRule>
    <cfRule type="expression" dxfId="2439" priority="3790">
      <formula>FIND("Réagir",BG81)</formula>
    </cfRule>
  </conditionalFormatting>
  <conditionalFormatting sqref="AA81">
    <cfRule type="expression" dxfId="2438" priority="3785" stopIfTrue="1">
      <formula>ISTEXT(AA81)</formula>
    </cfRule>
    <cfRule type="expression" dxfId="2437" priority="3786">
      <formula>FIND("Agir",BG81)</formula>
    </cfRule>
    <cfRule type="expression" dxfId="2436" priority="3787">
      <formula>FIND("Réagir",BG81)</formula>
    </cfRule>
  </conditionalFormatting>
  <conditionalFormatting sqref="I82">
    <cfRule type="expression" dxfId="2435" priority="3767" stopIfTrue="1">
      <formula>ISTEXT(I82)</formula>
    </cfRule>
    <cfRule type="expression" dxfId="2434" priority="3768">
      <formula>FIND("Agir",J82)</formula>
    </cfRule>
    <cfRule type="expression" dxfId="2433" priority="3769">
      <formula>FIND("Réagir",J82)</formula>
    </cfRule>
  </conditionalFormatting>
  <conditionalFormatting sqref="F82">
    <cfRule type="expression" dxfId="2432" priority="3762" stopIfTrue="1">
      <formula>ISTEXT(F82)</formula>
    </cfRule>
    <cfRule type="expression" dxfId="2431" priority="3763">
      <formula>FIND("Conforter",I82)</formula>
    </cfRule>
  </conditionalFormatting>
  <conditionalFormatting sqref="G82">
    <cfRule type="expression" dxfId="2430" priority="3759" stopIfTrue="1">
      <formula>ISTEXT(G82)</formula>
    </cfRule>
    <cfRule type="expression" dxfId="2429" priority="3760">
      <formula>FIND("Agir",I82)</formula>
    </cfRule>
    <cfRule type="expression" dxfId="2428" priority="3761">
      <formula>FIND("Réagir",I82)</formula>
    </cfRule>
  </conditionalFormatting>
  <conditionalFormatting sqref="G82:H82">
    <cfRule type="expression" dxfId="2427" priority="3757" stopIfTrue="1">
      <formula>ISTEXT(G82)</formula>
    </cfRule>
    <cfRule type="expression" dxfId="2426" priority="3758">
      <formula>FIND("Conforter",J82)</formula>
    </cfRule>
  </conditionalFormatting>
  <conditionalFormatting sqref="I82">
    <cfRule type="expression" dxfId="2425" priority="3753" stopIfTrue="1">
      <formula>ISTEXT(I82)</formula>
    </cfRule>
    <cfRule type="expression" dxfId="2424" priority="3754">
      <formula>FIND("Agir",J82)</formula>
    </cfRule>
    <cfRule type="expression" dxfId="2423" priority="3755">
      <formula>FIND("Réagir",J82)</formula>
    </cfRule>
  </conditionalFormatting>
  <conditionalFormatting sqref="D82">
    <cfRule type="expression" dxfId="2422" priority="3743" stopIfTrue="1">
      <formula>ISTEXT(D82)</formula>
    </cfRule>
    <cfRule type="expression" dxfId="2421" priority="3744">
      <formula>FIND("Agir",E82)</formula>
    </cfRule>
    <cfRule type="expression" dxfId="2420" priority="3745">
      <formula>FIND("Réagir",E82)</formula>
    </cfRule>
  </conditionalFormatting>
  <conditionalFormatting sqref="D82">
    <cfRule type="expression" dxfId="2419" priority="3741" stopIfTrue="1">
      <formula>ISTEXT(D82)</formula>
    </cfRule>
    <cfRule type="expression" dxfId="2418" priority="3742">
      <formula>FIND("Conforter",F82)</formula>
    </cfRule>
  </conditionalFormatting>
  <conditionalFormatting sqref="H82">
    <cfRule type="expression" dxfId="2417" priority="3738" stopIfTrue="1">
      <formula>ISTEXT(H82)</formula>
    </cfRule>
    <cfRule type="expression" dxfId="2416" priority="3739">
      <formula>FIND("Agir",J82)</formula>
    </cfRule>
    <cfRule type="expression" dxfId="2415" priority="3740">
      <formula>FIND("Réagir",J82)</formula>
    </cfRule>
  </conditionalFormatting>
  <conditionalFormatting sqref="BB82">
    <cfRule type="expression" dxfId="2414" priority="3729" stopIfTrue="1">
      <formula>ISTEXT(BB82)</formula>
    </cfRule>
    <cfRule type="expression" dxfId="2413" priority="3730">
      <formula>FIND("Agir",BG82)</formula>
    </cfRule>
    <cfRule type="expression" dxfId="2412" priority="3731">
      <formula>FIND("Réagir",BG82)</formula>
    </cfRule>
  </conditionalFormatting>
  <conditionalFormatting sqref="BB82">
    <cfRule type="expression" dxfId="2411" priority="3726" stopIfTrue="1">
      <formula>ISTEXT(BB82)</formula>
    </cfRule>
    <cfRule type="expression" dxfId="2410" priority="3727">
      <formula>FIND("Agir",BG82)</formula>
    </cfRule>
    <cfRule type="expression" dxfId="2409" priority="3728">
      <formula>FIND("Réagir",BG82)</formula>
    </cfRule>
  </conditionalFormatting>
  <conditionalFormatting sqref="AA82">
    <cfRule type="expression" dxfId="2408" priority="3723" stopIfTrue="1">
      <formula>ISTEXT(AA82)</formula>
    </cfRule>
    <cfRule type="expression" dxfId="2407" priority="3724">
      <formula>FIND("Agir",BG82)</formula>
    </cfRule>
    <cfRule type="expression" dxfId="2406" priority="3725">
      <formula>FIND("Réagir",BG82)</formula>
    </cfRule>
  </conditionalFormatting>
  <conditionalFormatting sqref="I83 I85:I92 I94:I103 I105:I114">
    <cfRule type="expression" dxfId="2405" priority="3705" stopIfTrue="1">
      <formula>ISTEXT(I83)</formula>
    </cfRule>
    <cfRule type="expression" dxfId="2404" priority="3706">
      <formula>FIND("Agir",J83)</formula>
    </cfRule>
    <cfRule type="expression" dxfId="2403" priority="3707">
      <formula>FIND("Réagir",J83)</formula>
    </cfRule>
  </conditionalFormatting>
  <conditionalFormatting sqref="F83 F85:F92 F94:F103 F105:F114">
    <cfRule type="expression" dxfId="2402" priority="3700" stopIfTrue="1">
      <formula>ISTEXT(F83)</formula>
    </cfRule>
    <cfRule type="expression" dxfId="2401" priority="3701">
      <formula>FIND("Conforter",I83)</formula>
    </cfRule>
  </conditionalFormatting>
  <conditionalFormatting sqref="G83 G85:G92 G94:G103 G105:G114">
    <cfRule type="expression" dxfId="2400" priority="3697" stopIfTrue="1">
      <formula>ISTEXT(G83)</formula>
    </cfRule>
    <cfRule type="expression" dxfId="2399" priority="3698">
      <formula>FIND("Agir",I83)</formula>
    </cfRule>
    <cfRule type="expression" dxfId="2398" priority="3699">
      <formula>FIND("Réagir",I83)</formula>
    </cfRule>
  </conditionalFormatting>
  <conditionalFormatting sqref="G83:H83 G85:H92 G94:H103 G105:H114">
    <cfRule type="expression" dxfId="2397" priority="3695" stopIfTrue="1">
      <formula>ISTEXT(G83)</formula>
    </cfRule>
    <cfRule type="expression" dxfId="2396" priority="3696">
      <formula>FIND("Conforter",J83)</formula>
    </cfRule>
  </conditionalFormatting>
  <conditionalFormatting sqref="I83 I85:I92 I94:I103 I105:I114">
    <cfRule type="expression" dxfId="2395" priority="3691" stopIfTrue="1">
      <formula>ISTEXT(I83)</formula>
    </cfRule>
    <cfRule type="expression" dxfId="2394" priority="3692">
      <formula>FIND("Agir",J83)</formula>
    </cfRule>
    <cfRule type="expression" dxfId="2393" priority="3693">
      <formula>FIND("Réagir",J83)</formula>
    </cfRule>
  </conditionalFormatting>
  <conditionalFormatting sqref="D83 D85:D92 D94:D103 D105:D114">
    <cfRule type="expression" dxfId="2392" priority="3681" stopIfTrue="1">
      <formula>ISTEXT(D83)</formula>
    </cfRule>
    <cfRule type="expression" dxfId="2391" priority="3682">
      <formula>FIND("Agir",E83)</formula>
    </cfRule>
    <cfRule type="expression" dxfId="2390" priority="3683">
      <formula>FIND("Réagir",E83)</formula>
    </cfRule>
  </conditionalFormatting>
  <conditionalFormatting sqref="D83 D85:D92 D94:D103 D105:D114">
    <cfRule type="expression" dxfId="2389" priority="3679" stopIfTrue="1">
      <formula>ISTEXT(D83)</formula>
    </cfRule>
    <cfRule type="expression" dxfId="2388" priority="3680">
      <formula>FIND("Conforter",F83)</formula>
    </cfRule>
  </conditionalFormatting>
  <conditionalFormatting sqref="H83 H85:H92 H94:H103 H105:H114">
    <cfRule type="expression" dxfId="2387" priority="3676" stopIfTrue="1">
      <formula>ISTEXT(H83)</formula>
    </cfRule>
    <cfRule type="expression" dxfId="2386" priority="3677">
      <formula>FIND("Agir",J83)</formula>
    </cfRule>
    <cfRule type="expression" dxfId="2385" priority="3678">
      <formula>FIND("Réagir",J83)</formula>
    </cfRule>
  </conditionalFormatting>
  <conditionalFormatting sqref="BB83 BB85:BB92 BB94:BB103 BB105:BB114">
    <cfRule type="expression" dxfId="2384" priority="3667" stopIfTrue="1">
      <formula>ISTEXT(BB83)</formula>
    </cfRule>
    <cfRule type="expression" dxfId="2383" priority="3668">
      <formula>FIND("Agir",BG83)</formula>
    </cfRule>
    <cfRule type="expression" dxfId="2382" priority="3669">
      <formula>FIND("Réagir",BG83)</formula>
    </cfRule>
  </conditionalFormatting>
  <conditionalFormatting sqref="BB83 BB85:BB92 BB94:BB103 BB105:BB114">
    <cfRule type="expression" dxfId="2381" priority="3664" stopIfTrue="1">
      <formula>ISTEXT(BB83)</formula>
    </cfRule>
    <cfRule type="expression" dxfId="2380" priority="3665">
      <formula>FIND("Agir",BG83)</formula>
    </cfRule>
    <cfRule type="expression" dxfId="2379" priority="3666">
      <formula>FIND("Réagir",BG83)</formula>
    </cfRule>
  </conditionalFormatting>
  <conditionalFormatting sqref="AA83">
    <cfRule type="expression" dxfId="2378" priority="3661" stopIfTrue="1">
      <formula>ISTEXT(AA83)</formula>
    </cfRule>
    <cfRule type="expression" dxfId="2377" priority="3662">
      <formula>FIND("Agir",BG83)</formula>
    </cfRule>
    <cfRule type="expression" dxfId="2376" priority="3663">
      <formula>FIND("Réagir",BG83)</formula>
    </cfRule>
  </conditionalFormatting>
  <conditionalFormatting sqref="I76">
    <cfRule type="expression" dxfId="2375" priority="3643" stopIfTrue="1">
      <formula>ISTEXT(I76)</formula>
    </cfRule>
    <cfRule type="expression" dxfId="2374" priority="3644">
      <formula>FIND("Agir",J76)</formula>
    </cfRule>
    <cfRule type="expression" dxfId="2373" priority="3645">
      <formula>FIND("Réagir",J76)</formula>
    </cfRule>
  </conditionalFormatting>
  <conditionalFormatting sqref="G76:H76">
    <cfRule type="expression" dxfId="2372" priority="3641" stopIfTrue="1">
      <formula>ISTEXT(G76)</formula>
    </cfRule>
    <cfRule type="expression" dxfId="2371" priority="3642">
      <formula>FIND("Conforter",J76)</formula>
    </cfRule>
  </conditionalFormatting>
  <conditionalFormatting sqref="D76">
    <cfRule type="expression" dxfId="2370" priority="3639" stopIfTrue="1">
      <formula>ISTEXT(D76)</formula>
    </cfRule>
    <cfRule type="expression" dxfId="2369" priority="3640">
      <formula>FIND("Conforter",F76)</formula>
    </cfRule>
  </conditionalFormatting>
  <conditionalFormatting sqref="BB76">
    <cfRule type="expression" dxfId="2368" priority="3636" stopIfTrue="1">
      <formula>ISTEXT(BB76)</formula>
    </cfRule>
    <cfRule type="expression" dxfId="2367" priority="3637">
      <formula>FIND("Agir",BG76)</formula>
    </cfRule>
    <cfRule type="expression" dxfId="2366" priority="3638">
      <formula>FIND("Réagir",BG76)</formula>
    </cfRule>
  </conditionalFormatting>
  <conditionalFormatting sqref="I77">
    <cfRule type="expression" dxfId="2365" priority="3633" stopIfTrue="1">
      <formula>ISTEXT(I77)</formula>
    </cfRule>
    <cfRule type="expression" dxfId="2364" priority="3634">
      <formula>FIND("Agir",J77)</formula>
    </cfRule>
    <cfRule type="expression" dxfId="2363" priority="3635">
      <formula>FIND("Réagir",J77)</formula>
    </cfRule>
  </conditionalFormatting>
  <conditionalFormatting sqref="G77:H77">
    <cfRule type="expression" dxfId="2362" priority="3631" stopIfTrue="1">
      <formula>ISTEXT(G77)</formula>
    </cfRule>
    <cfRule type="expression" dxfId="2361" priority="3632">
      <formula>FIND("Conforter",J77)</formula>
    </cfRule>
  </conditionalFormatting>
  <conditionalFormatting sqref="D77">
    <cfRule type="expression" dxfId="2360" priority="3629" stopIfTrue="1">
      <formula>ISTEXT(D77)</formula>
    </cfRule>
    <cfRule type="expression" dxfId="2359" priority="3630">
      <formula>FIND("Conforter",F77)</formula>
    </cfRule>
  </conditionalFormatting>
  <conditionalFormatting sqref="BB77">
    <cfRule type="expression" dxfId="2358" priority="3626" stopIfTrue="1">
      <formula>ISTEXT(BB77)</formula>
    </cfRule>
    <cfRule type="expression" dxfId="2357" priority="3627">
      <formula>FIND("Agir",BG77)</formula>
    </cfRule>
    <cfRule type="expression" dxfId="2356" priority="3628">
      <formula>FIND("Réagir",BG77)</formula>
    </cfRule>
  </conditionalFormatting>
  <conditionalFormatting sqref="I78">
    <cfRule type="expression" dxfId="2355" priority="3623" stopIfTrue="1">
      <formula>ISTEXT(I78)</formula>
    </cfRule>
    <cfRule type="expression" dxfId="2354" priority="3624">
      <formula>FIND("Agir",J78)</formula>
    </cfRule>
    <cfRule type="expression" dxfId="2353" priority="3625">
      <formula>FIND("Réagir",J78)</formula>
    </cfRule>
  </conditionalFormatting>
  <conditionalFormatting sqref="G78:H78">
    <cfRule type="expression" dxfId="2352" priority="3621" stopIfTrue="1">
      <formula>ISTEXT(G78)</formula>
    </cfRule>
    <cfRule type="expression" dxfId="2351" priority="3622">
      <formula>FIND("Conforter",J78)</formula>
    </cfRule>
  </conditionalFormatting>
  <conditionalFormatting sqref="D78">
    <cfRule type="expression" dxfId="2350" priority="3619" stopIfTrue="1">
      <formula>ISTEXT(D78)</formula>
    </cfRule>
    <cfRule type="expression" dxfId="2349" priority="3620">
      <formula>FIND("Conforter",F78)</formula>
    </cfRule>
  </conditionalFormatting>
  <conditionalFormatting sqref="BB78">
    <cfRule type="expression" dxfId="2348" priority="3616" stopIfTrue="1">
      <formula>ISTEXT(BB78)</formula>
    </cfRule>
    <cfRule type="expression" dxfId="2347" priority="3617">
      <formula>FIND("Agir",BG78)</formula>
    </cfRule>
    <cfRule type="expression" dxfId="2346" priority="3618">
      <formula>FIND("Réagir",BG78)</formula>
    </cfRule>
  </conditionalFormatting>
  <conditionalFormatting sqref="I79">
    <cfRule type="expression" dxfId="2345" priority="3613" stopIfTrue="1">
      <formula>ISTEXT(I79)</formula>
    </cfRule>
    <cfRule type="expression" dxfId="2344" priority="3614">
      <formula>FIND("Agir",J79)</formula>
    </cfRule>
    <cfRule type="expression" dxfId="2343" priority="3615">
      <formula>FIND("Réagir",J79)</formula>
    </cfRule>
  </conditionalFormatting>
  <conditionalFormatting sqref="G79:H79">
    <cfRule type="expression" dxfId="2342" priority="3611" stopIfTrue="1">
      <formula>ISTEXT(G79)</formula>
    </cfRule>
    <cfRule type="expression" dxfId="2341" priority="3612">
      <formula>FIND("Conforter",J79)</formula>
    </cfRule>
  </conditionalFormatting>
  <conditionalFormatting sqref="D79">
    <cfRule type="expression" dxfId="2340" priority="3609" stopIfTrue="1">
      <formula>ISTEXT(D79)</formula>
    </cfRule>
    <cfRule type="expression" dxfId="2339" priority="3610">
      <formula>FIND("Conforter",F79)</formula>
    </cfRule>
  </conditionalFormatting>
  <conditionalFormatting sqref="BB79">
    <cfRule type="expression" dxfId="2338" priority="3606" stopIfTrue="1">
      <formula>ISTEXT(BB79)</formula>
    </cfRule>
    <cfRule type="expression" dxfId="2337" priority="3607">
      <formula>FIND("Agir",BG79)</formula>
    </cfRule>
    <cfRule type="expression" dxfId="2336" priority="3608">
      <formula>FIND("Réagir",BG79)</formula>
    </cfRule>
  </conditionalFormatting>
  <conditionalFormatting sqref="I80">
    <cfRule type="expression" dxfId="2335" priority="3603" stopIfTrue="1">
      <formula>ISTEXT(I80)</formula>
    </cfRule>
    <cfRule type="expression" dxfId="2334" priority="3604">
      <formula>FIND("Agir",J80)</formula>
    </cfRule>
    <cfRule type="expression" dxfId="2333" priority="3605">
      <formula>FIND("Réagir",J80)</formula>
    </cfRule>
  </conditionalFormatting>
  <conditionalFormatting sqref="F80">
    <cfRule type="expression" dxfId="2332" priority="3598" stopIfTrue="1">
      <formula>ISTEXT(F80)</formula>
    </cfRule>
    <cfRule type="expression" dxfId="2331" priority="3599">
      <formula>FIND("Conforter",I80)</formula>
    </cfRule>
  </conditionalFormatting>
  <conditionalFormatting sqref="G80">
    <cfRule type="expression" dxfId="2330" priority="3595" stopIfTrue="1">
      <formula>ISTEXT(G80)</formula>
    </cfRule>
    <cfRule type="expression" dxfId="2329" priority="3596">
      <formula>FIND("Agir",I80)</formula>
    </cfRule>
    <cfRule type="expression" dxfId="2328" priority="3597">
      <formula>FIND("Réagir",I80)</formula>
    </cfRule>
  </conditionalFormatting>
  <conditionalFormatting sqref="G80:H80">
    <cfRule type="expression" dxfId="2327" priority="3593" stopIfTrue="1">
      <formula>ISTEXT(G80)</formula>
    </cfRule>
    <cfRule type="expression" dxfId="2326" priority="3594">
      <formula>FIND("Conforter",J80)</formula>
    </cfRule>
  </conditionalFormatting>
  <conditionalFormatting sqref="I80">
    <cfRule type="expression" dxfId="2325" priority="3589" stopIfTrue="1">
      <formula>ISTEXT(I80)</formula>
    </cfRule>
    <cfRule type="expression" dxfId="2324" priority="3590">
      <formula>FIND("Agir",J80)</formula>
    </cfRule>
    <cfRule type="expression" dxfId="2323" priority="3591">
      <formula>FIND("Réagir",J80)</formula>
    </cfRule>
  </conditionalFormatting>
  <conditionalFormatting sqref="G80:H80">
    <cfRule type="expression" dxfId="2322" priority="3587" stopIfTrue="1">
      <formula>ISTEXT(G80)</formula>
    </cfRule>
    <cfRule type="expression" dxfId="2321" priority="3588">
      <formula>FIND("Conforter",J80)</formula>
    </cfRule>
  </conditionalFormatting>
  <conditionalFormatting sqref="D80">
    <cfRule type="expression" dxfId="2320" priority="3577" stopIfTrue="1">
      <formula>ISTEXT(D80)</formula>
    </cfRule>
    <cfRule type="expression" dxfId="2319" priority="3578">
      <formula>FIND("Agir",E80)</formula>
    </cfRule>
    <cfRule type="expression" dxfId="2318" priority="3579">
      <formula>FIND("Réagir",E80)</formula>
    </cfRule>
  </conditionalFormatting>
  <conditionalFormatting sqref="D80">
    <cfRule type="expression" dxfId="2317" priority="3575" stopIfTrue="1">
      <formula>ISTEXT(D80)</formula>
    </cfRule>
    <cfRule type="expression" dxfId="2316" priority="3576">
      <formula>FIND("Conforter",F80)</formula>
    </cfRule>
  </conditionalFormatting>
  <conditionalFormatting sqref="D80">
    <cfRule type="expression" dxfId="2315" priority="3573" stopIfTrue="1">
      <formula>ISTEXT(D80)</formula>
    </cfRule>
    <cfRule type="expression" dxfId="2314" priority="3574">
      <formula>FIND("Conforter",F80)</formula>
    </cfRule>
  </conditionalFormatting>
  <conditionalFormatting sqref="H80">
    <cfRule type="expression" dxfId="2313" priority="3570" stopIfTrue="1">
      <formula>ISTEXT(H80)</formula>
    </cfRule>
    <cfRule type="expression" dxfId="2312" priority="3571">
      <formula>FIND("Agir",J80)</formula>
    </cfRule>
    <cfRule type="expression" dxfId="2311" priority="3572">
      <formula>FIND("Réagir",J80)</formula>
    </cfRule>
  </conditionalFormatting>
  <conditionalFormatting sqref="BB80">
    <cfRule type="expression" dxfId="2310" priority="3561" stopIfTrue="1">
      <formula>ISTEXT(BB80)</formula>
    </cfRule>
    <cfRule type="expression" dxfId="2309" priority="3562">
      <formula>FIND("Agir",BG80)</formula>
    </cfRule>
    <cfRule type="expression" dxfId="2308" priority="3563">
      <formula>FIND("Réagir",BG80)</formula>
    </cfRule>
  </conditionalFormatting>
  <conditionalFormatting sqref="BB80">
    <cfRule type="expression" dxfId="2307" priority="3558" stopIfTrue="1">
      <formula>ISTEXT(BB80)</formula>
    </cfRule>
    <cfRule type="expression" dxfId="2306" priority="3559">
      <formula>FIND("Agir",BG80)</formula>
    </cfRule>
    <cfRule type="expression" dxfId="2305" priority="3560">
      <formula>FIND("Réagir",BG80)</formula>
    </cfRule>
  </conditionalFormatting>
  <conditionalFormatting sqref="AA80">
    <cfRule type="expression" dxfId="2304" priority="3555" stopIfTrue="1">
      <formula>ISTEXT(AA80)</formula>
    </cfRule>
    <cfRule type="expression" dxfId="2303" priority="3556">
      <formula>FIND("Agir",BG80)</formula>
    </cfRule>
    <cfRule type="expression" dxfId="2302" priority="3557">
      <formula>FIND("Réagir",BG80)</formula>
    </cfRule>
  </conditionalFormatting>
  <conditionalFormatting sqref="I85:I92 I94:I103 I105:I114">
    <cfRule type="expression" dxfId="2301" priority="3537" stopIfTrue="1">
      <formula>ISTEXT(I85)</formula>
    </cfRule>
    <cfRule type="expression" dxfId="2300" priority="3538">
      <formula>FIND("Agir",J85)</formula>
    </cfRule>
    <cfRule type="expression" dxfId="2299" priority="3539">
      <formula>FIND("Réagir",J85)</formula>
    </cfRule>
  </conditionalFormatting>
  <conditionalFormatting sqref="F85:F92 F94:F103 F105:F114">
    <cfRule type="expression" dxfId="2298" priority="3532" stopIfTrue="1">
      <formula>ISTEXT(F85)</formula>
    </cfRule>
    <cfRule type="expression" dxfId="2297" priority="3533">
      <formula>FIND("Conforter",I85)</formula>
    </cfRule>
  </conditionalFormatting>
  <conditionalFormatting sqref="G85:G92 G94:G103 G105:G114">
    <cfRule type="expression" dxfId="2296" priority="3529" stopIfTrue="1">
      <formula>ISTEXT(G85)</formula>
    </cfRule>
    <cfRule type="expression" dxfId="2295" priority="3530">
      <formula>FIND("Agir",I85)</formula>
    </cfRule>
    <cfRule type="expression" dxfId="2294" priority="3531">
      <formula>FIND("Réagir",I85)</formula>
    </cfRule>
  </conditionalFormatting>
  <conditionalFormatting sqref="G85:H92 G94:H103 G105:H114">
    <cfRule type="expression" dxfId="2293" priority="3527" stopIfTrue="1">
      <formula>ISTEXT(G85)</formula>
    </cfRule>
    <cfRule type="expression" dxfId="2292" priority="3528">
      <formula>FIND("Conforter",J85)</formula>
    </cfRule>
  </conditionalFormatting>
  <conditionalFormatting sqref="I87">
    <cfRule type="expression" dxfId="2291" priority="3523" stopIfTrue="1">
      <formula>ISTEXT(I87)</formula>
    </cfRule>
    <cfRule type="expression" dxfId="2290" priority="3524">
      <formula>FIND("Agir",J87)</formula>
    </cfRule>
    <cfRule type="expression" dxfId="2289" priority="3525">
      <formula>FIND("Réagir",J87)</formula>
    </cfRule>
  </conditionalFormatting>
  <conditionalFormatting sqref="G87:H87">
    <cfRule type="expression" dxfId="2288" priority="3521" stopIfTrue="1">
      <formula>ISTEXT(G87)</formula>
    </cfRule>
    <cfRule type="expression" dxfId="2287" priority="3522">
      <formula>FIND("Conforter",J87)</formula>
    </cfRule>
  </conditionalFormatting>
  <conditionalFormatting sqref="I88">
    <cfRule type="expression" dxfId="2286" priority="3518" stopIfTrue="1">
      <formula>ISTEXT(I88)</formula>
    </cfRule>
    <cfRule type="expression" dxfId="2285" priority="3519">
      <formula>FIND("Agir",J88)</formula>
    </cfRule>
    <cfRule type="expression" dxfId="2284" priority="3520">
      <formula>FIND("Réagir",J88)</formula>
    </cfRule>
  </conditionalFormatting>
  <conditionalFormatting sqref="G88:H88">
    <cfRule type="expression" dxfId="2283" priority="3516" stopIfTrue="1">
      <formula>ISTEXT(G88)</formula>
    </cfRule>
    <cfRule type="expression" dxfId="2282" priority="3517">
      <formula>FIND("Conforter",J88)</formula>
    </cfRule>
  </conditionalFormatting>
  <conditionalFormatting sqref="I89">
    <cfRule type="expression" dxfId="2281" priority="3513" stopIfTrue="1">
      <formula>ISTEXT(I89)</formula>
    </cfRule>
    <cfRule type="expression" dxfId="2280" priority="3514">
      <formula>FIND("Agir",J89)</formula>
    </cfRule>
    <cfRule type="expression" dxfId="2279" priority="3515">
      <formula>FIND("Réagir",J89)</formula>
    </cfRule>
  </conditionalFormatting>
  <conditionalFormatting sqref="G89:H89">
    <cfRule type="expression" dxfId="2278" priority="3511" stopIfTrue="1">
      <formula>ISTEXT(G89)</formula>
    </cfRule>
    <cfRule type="expression" dxfId="2277" priority="3512">
      <formula>FIND("Conforter",J89)</formula>
    </cfRule>
  </conditionalFormatting>
  <conditionalFormatting sqref="I90">
    <cfRule type="expression" dxfId="2276" priority="3508" stopIfTrue="1">
      <formula>ISTEXT(I90)</formula>
    </cfRule>
    <cfRule type="expression" dxfId="2275" priority="3509">
      <formula>FIND("Agir",J90)</formula>
    </cfRule>
    <cfRule type="expression" dxfId="2274" priority="3510">
      <formula>FIND("Réagir",J90)</formula>
    </cfRule>
  </conditionalFormatting>
  <conditionalFormatting sqref="G90:H90">
    <cfRule type="expression" dxfId="2273" priority="3506" stopIfTrue="1">
      <formula>ISTEXT(G90)</formula>
    </cfRule>
    <cfRule type="expression" dxfId="2272" priority="3507">
      <formula>FIND("Conforter",J90)</formula>
    </cfRule>
  </conditionalFormatting>
  <conditionalFormatting sqref="I91">
    <cfRule type="expression" dxfId="2271" priority="3503" stopIfTrue="1">
      <formula>ISTEXT(I91)</formula>
    </cfRule>
    <cfRule type="expression" dxfId="2270" priority="3504">
      <formula>FIND("Agir",J91)</formula>
    </cfRule>
    <cfRule type="expression" dxfId="2269" priority="3505">
      <formula>FIND("Réagir",J91)</formula>
    </cfRule>
  </conditionalFormatting>
  <conditionalFormatting sqref="G91:H91">
    <cfRule type="expression" dxfId="2268" priority="3501" stopIfTrue="1">
      <formula>ISTEXT(G91)</formula>
    </cfRule>
    <cfRule type="expression" dxfId="2267" priority="3502">
      <formula>FIND("Conforter",J91)</formula>
    </cfRule>
  </conditionalFormatting>
  <conditionalFormatting sqref="I92 I94:I103 I105:I114">
    <cfRule type="expression" dxfId="2266" priority="3498" stopIfTrue="1">
      <formula>ISTEXT(I92)</formula>
    </cfRule>
    <cfRule type="expression" dxfId="2265" priority="3499">
      <formula>FIND("Agir",J92)</formula>
    </cfRule>
    <cfRule type="expression" dxfId="2264" priority="3500">
      <formula>FIND("Réagir",J92)</formula>
    </cfRule>
  </conditionalFormatting>
  <conditionalFormatting sqref="G92:H92 G94:H103 G105:H114">
    <cfRule type="expression" dxfId="2263" priority="3496" stopIfTrue="1">
      <formula>ISTEXT(G92)</formula>
    </cfRule>
    <cfRule type="expression" dxfId="2262" priority="3497">
      <formula>FIND("Conforter",J92)</formula>
    </cfRule>
  </conditionalFormatting>
  <conditionalFormatting sqref="I86">
    <cfRule type="expression" dxfId="2261" priority="3493" stopIfTrue="1">
      <formula>ISTEXT(I86)</formula>
    </cfRule>
    <cfRule type="expression" dxfId="2260" priority="3494">
      <formula>FIND("Agir",J86)</formula>
    </cfRule>
    <cfRule type="expression" dxfId="2259" priority="3495">
      <formula>FIND("Réagir",J86)</formula>
    </cfRule>
  </conditionalFormatting>
  <conditionalFormatting sqref="D85:D92 D94:D103 D105:D114">
    <cfRule type="expression" dxfId="2258" priority="3483" stopIfTrue="1">
      <formula>ISTEXT(D85)</formula>
    </cfRule>
    <cfRule type="expression" dxfId="2257" priority="3484">
      <formula>FIND("Agir",E85)</formula>
    </cfRule>
    <cfRule type="expression" dxfId="2256" priority="3485">
      <formula>FIND("Réagir",E85)</formula>
    </cfRule>
  </conditionalFormatting>
  <conditionalFormatting sqref="D86:D92 D94:D103 D105:D114">
    <cfRule type="expression" dxfId="2255" priority="3481" stopIfTrue="1">
      <formula>ISTEXT(D86)</formula>
    </cfRule>
    <cfRule type="expression" dxfId="2254" priority="3482">
      <formula>FIND("Conforter",F86)</formula>
    </cfRule>
  </conditionalFormatting>
  <conditionalFormatting sqref="D85">
    <cfRule type="expression" dxfId="2253" priority="3479" stopIfTrue="1">
      <formula>ISTEXT(D85)</formula>
    </cfRule>
    <cfRule type="expression" dxfId="2252" priority="3480">
      <formula>FIND("Conforter",F85)</formula>
    </cfRule>
  </conditionalFormatting>
  <conditionalFormatting sqref="D87">
    <cfRule type="expression" dxfId="2251" priority="3477" stopIfTrue="1">
      <formula>ISTEXT(D87)</formula>
    </cfRule>
    <cfRule type="expression" dxfId="2250" priority="3478">
      <formula>FIND("Conforter",F87)</formula>
    </cfRule>
  </conditionalFormatting>
  <conditionalFormatting sqref="D88">
    <cfRule type="expression" dxfId="2249" priority="3475" stopIfTrue="1">
      <formula>ISTEXT(D88)</formula>
    </cfRule>
    <cfRule type="expression" dxfId="2248" priority="3476">
      <formula>FIND("Conforter",F88)</formula>
    </cfRule>
  </conditionalFormatting>
  <conditionalFormatting sqref="D89">
    <cfRule type="expression" dxfId="2247" priority="3473" stopIfTrue="1">
      <formula>ISTEXT(D89)</formula>
    </cfRule>
    <cfRule type="expression" dxfId="2246" priority="3474">
      <formula>FIND("Conforter",F89)</formula>
    </cfRule>
  </conditionalFormatting>
  <conditionalFormatting sqref="D90">
    <cfRule type="expression" dxfId="2245" priority="3471" stopIfTrue="1">
      <formula>ISTEXT(D90)</formula>
    </cfRule>
    <cfRule type="expression" dxfId="2244" priority="3472">
      <formula>FIND("Conforter",F90)</formula>
    </cfRule>
  </conditionalFormatting>
  <conditionalFormatting sqref="D91">
    <cfRule type="expression" dxfId="2243" priority="3469" stopIfTrue="1">
      <formula>ISTEXT(D91)</formula>
    </cfRule>
    <cfRule type="expression" dxfId="2242" priority="3470">
      <formula>FIND("Conforter",F91)</formula>
    </cfRule>
  </conditionalFormatting>
  <conditionalFormatting sqref="D92 D94:D103 D105:D114">
    <cfRule type="expression" dxfId="2241" priority="3467" stopIfTrue="1">
      <formula>ISTEXT(D92)</formula>
    </cfRule>
    <cfRule type="expression" dxfId="2240" priority="3468">
      <formula>FIND("Conforter",F92)</formula>
    </cfRule>
  </conditionalFormatting>
  <conditionalFormatting sqref="H85:H92 H94:H103 H105:H114">
    <cfRule type="expression" dxfId="2239" priority="3464" stopIfTrue="1">
      <formula>ISTEXT(H85)</formula>
    </cfRule>
    <cfRule type="expression" dxfId="2238" priority="3465">
      <formula>FIND("Agir",J85)</formula>
    </cfRule>
    <cfRule type="expression" dxfId="2237" priority="3466">
      <formula>FIND("Réagir",J85)</formula>
    </cfRule>
  </conditionalFormatting>
  <conditionalFormatting sqref="H85">
    <cfRule type="expression" dxfId="2236" priority="3456" stopIfTrue="1">
      <formula>ISTEXT(H85)</formula>
    </cfRule>
    <cfRule type="expression" dxfId="2235" priority="3457">
      <formula>FIND("Conforter",J85)</formula>
    </cfRule>
  </conditionalFormatting>
  <conditionalFormatting sqref="BB85:BB92 BB94:BB103 BB105:BB114">
    <cfRule type="expression" dxfId="2234" priority="3453" stopIfTrue="1">
      <formula>ISTEXT(BB85)</formula>
    </cfRule>
    <cfRule type="expression" dxfId="2233" priority="3454">
      <formula>FIND("Agir",BG85)</formula>
    </cfRule>
    <cfRule type="expression" dxfId="2232" priority="3455">
      <formula>FIND("Réagir",BG85)</formula>
    </cfRule>
  </conditionalFormatting>
  <conditionalFormatting sqref="BB87">
    <cfRule type="expression" dxfId="2231" priority="3450" stopIfTrue="1">
      <formula>ISTEXT(BB87)</formula>
    </cfRule>
    <cfRule type="expression" dxfId="2230" priority="3451">
      <formula>FIND("Agir",BG87)</formula>
    </cfRule>
    <cfRule type="expression" dxfId="2229" priority="3452">
      <formula>FIND("Réagir",BG87)</formula>
    </cfRule>
  </conditionalFormatting>
  <conditionalFormatting sqref="BB88">
    <cfRule type="expression" dxfId="2228" priority="3447" stopIfTrue="1">
      <formula>ISTEXT(BB88)</formula>
    </cfRule>
    <cfRule type="expression" dxfId="2227" priority="3448">
      <formula>FIND("Agir",BG88)</formula>
    </cfRule>
    <cfRule type="expression" dxfId="2226" priority="3449">
      <formula>FIND("Réagir",BG88)</formula>
    </cfRule>
  </conditionalFormatting>
  <conditionalFormatting sqref="BB89">
    <cfRule type="expression" dxfId="2225" priority="3444" stopIfTrue="1">
      <formula>ISTEXT(BB89)</formula>
    </cfRule>
    <cfRule type="expression" dxfId="2224" priority="3445">
      <formula>FIND("Agir",BG89)</formula>
    </cfRule>
    <cfRule type="expression" dxfId="2223" priority="3446">
      <formula>FIND("Réagir",BG89)</formula>
    </cfRule>
  </conditionalFormatting>
  <conditionalFormatting sqref="BB90">
    <cfRule type="expression" dxfId="2222" priority="3441" stopIfTrue="1">
      <formula>ISTEXT(BB90)</formula>
    </cfRule>
    <cfRule type="expression" dxfId="2221" priority="3442">
      <formula>FIND("Agir",BG90)</formula>
    </cfRule>
    <cfRule type="expression" dxfId="2220" priority="3443">
      <formula>FIND("Réagir",BG90)</formula>
    </cfRule>
  </conditionalFormatting>
  <conditionalFormatting sqref="BB91">
    <cfRule type="expression" dxfId="2219" priority="3438" stopIfTrue="1">
      <formula>ISTEXT(BB91)</formula>
    </cfRule>
    <cfRule type="expression" dxfId="2218" priority="3439">
      <formula>FIND("Agir",BG91)</formula>
    </cfRule>
    <cfRule type="expression" dxfId="2217" priority="3440">
      <formula>FIND("Réagir",BG91)</formula>
    </cfRule>
  </conditionalFormatting>
  <conditionalFormatting sqref="BB92 BB94:BB103 BB105:BB114">
    <cfRule type="expression" dxfId="2216" priority="3435" stopIfTrue="1">
      <formula>ISTEXT(BB92)</formula>
    </cfRule>
    <cfRule type="expression" dxfId="2215" priority="3436">
      <formula>FIND("Agir",BG92)</formula>
    </cfRule>
    <cfRule type="expression" dxfId="2214" priority="3437">
      <formula>FIND("Réagir",BG92)</formula>
    </cfRule>
  </conditionalFormatting>
  <conditionalFormatting sqref="BB86">
    <cfRule type="expression" dxfId="2213" priority="3432" stopIfTrue="1">
      <formula>ISTEXT(BB86)</formula>
    </cfRule>
    <cfRule type="expression" dxfId="2212" priority="3433">
      <formula>FIND("Agir",BG86)</formula>
    </cfRule>
    <cfRule type="expression" dxfId="2211" priority="3434">
      <formula>FIND("Réagir",BG86)</formula>
    </cfRule>
  </conditionalFormatting>
  <conditionalFormatting sqref="AA85:AA92">
    <cfRule type="expression" dxfId="2210" priority="3429" stopIfTrue="1">
      <formula>ISTEXT(AA85)</formula>
    </cfRule>
    <cfRule type="expression" dxfId="2209" priority="3430">
      <formula>FIND("Agir",BG85)</formula>
    </cfRule>
    <cfRule type="expression" dxfId="2208" priority="3431">
      <formula>FIND("Réagir",BG85)</formula>
    </cfRule>
  </conditionalFormatting>
  <conditionalFormatting sqref="I92 I94:I103 I105:I114">
    <cfRule type="expression" dxfId="2207" priority="3411" stopIfTrue="1">
      <formula>ISTEXT(I92)</formula>
    </cfRule>
    <cfRule type="expression" dxfId="2206" priority="3412">
      <formula>FIND("Agir",J92)</formula>
    </cfRule>
    <cfRule type="expression" dxfId="2205" priority="3413">
      <formula>FIND("Réagir",J92)</formula>
    </cfRule>
  </conditionalFormatting>
  <conditionalFormatting sqref="G92:H92 G94:H103 G105:H114">
    <cfRule type="expression" dxfId="2204" priority="3409" stopIfTrue="1">
      <formula>ISTEXT(G92)</formula>
    </cfRule>
    <cfRule type="expression" dxfId="2203" priority="3410">
      <formula>FIND("Conforter",J92)</formula>
    </cfRule>
  </conditionalFormatting>
  <conditionalFormatting sqref="D92 D94:D103 D105:D114">
    <cfRule type="expression" dxfId="2202" priority="3407" stopIfTrue="1">
      <formula>ISTEXT(D92)</formula>
    </cfRule>
    <cfRule type="expression" dxfId="2201" priority="3408">
      <formula>FIND("Conforter",F92)</formula>
    </cfRule>
  </conditionalFormatting>
  <conditionalFormatting sqref="BB92 BB94:BB103 BB105:BB114">
    <cfRule type="expression" dxfId="2200" priority="3404" stopIfTrue="1">
      <formula>ISTEXT(BB92)</formula>
    </cfRule>
    <cfRule type="expression" dxfId="2199" priority="3405">
      <formula>FIND("Agir",BG92)</formula>
    </cfRule>
    <cfRule type="expression" dxfId="2198" priority="3406">
      <formula>FIND("Réagir",BG92)</formula>
    </cfRule>
  </conditionalFormatting>
  <conditionalFormatting sqref="I88">
    <cfRule type="expression" dxfId="2197" priority="3401" stopIfTrue="1">
      <formula>ISTEXT(I88)</formula>
    </cfRule>
    <cfRule type="expression" dxfId="2196" priority="3402">
      <formula>FIND("Agir",J88)</formula>
    </cfRule>
    <cfRule type="expression" dxfId="2195" priority="3403">
      <formula>FIND("Réagir",J88)</formula>
    </cfRule>
  </conditionalFormatting>
  <conditionalFormatting sqref="G88:H88">
    <cfRule type="expression" dxfId="2194" priority="3399" stopIfTrue="1">
      <formula>ISTEXT(G88)</formula>
    </cfRule>
    <cfRule type="expression" dxfId="2193" priority="3400">
      <formula>FIND("Conforter",J88)</formula>
    </cfRule>
  </conditionalFormatting>
  <conditionalFormatting sqref="D88">
    <cfRule type="expression" dxfId="2192" priority="3397" stopIfTrue="1">
      <formula>ISTEXT(D88)</formula>
    </cfRule>
    <cfRule type="expression" dxfId="2191" priority="3398">
      <formula>FIND("Conforter",F88)</formula>
    </cfRule>
  </conditionalFormatting>
  <conditionalFormatting sqref="BB88">
    <cfRule type="expression" dxfId="2190" priority="3394" stopIfTrue="1">
      <formula>ISTEXT(BB88)</formula>
    </cfRule>
    <cfRule type="expression" dxfId="2189" priority="3395">
      <formula>FIND("Agir",BG88)</formula>
    </cfRule>
    <cfRule type="expression" dxfId="2188" priority="3396">
      <formula>FIND("Réagir",BG88)</formula>
    </cfRule>
  </conditionalFormatting>
  <conditionalFormatting sqref="I86">
    <cfRule type="expression" dxfId="2187" priority="3391" stopIfTrue="1">
      <formula>ISTEXT(I86)</formula>
    </cfRule>
    <cfRule type="expression" dxfId="2186" priority="3392">
      <formula>FIND("Agir",J86)</formula>
    </cfRule>
    <cfRule type="expression" dxfId="2185" priority="3393">
      <formula>FIND("Réagir",J86)</formula>
    </cfRule>
  </conditionalFormatting>
  <conditionalFormatting sqref="G86:H86">
    <cfRule type="expression" dxfId="2184" priority="3389" stopIfTrue="1">
      <formula>ISTEXT(G86)</formula>
    </cfRule>
    <cfRule type="expression" dxfId="2183" priority="3390">
      <formula>FIND("Conforter",J86)</formula>
    </cfRule>
  </conditionalFormatting>
  <conditionalFormatting sqref="D86">
    <cfRule type="expression" dxfId="2182" priority="3387" stopIfTrue="1">
      <formula>ISTEXT(D86)</formula>
    </cfRule>
    <cfRule type="expression" dxfId="2181" priority="3388">
      <formula>FIND("Conforter",F86)</formula>
    </cfRule>
  </conditionalFormatting>
  <conditionalFormatting sqref="BB86">
    <cfRule type="expression" dxfId="2180" priority="3384" stopIfTrue="1">
      <formula>ISTEXT(BB86)</formula>
    </cfRule>
    <cfRule type="expression" dxfId="2179" priority="3385">
      <formula>FIND("Agir",BG86)</formula>
    </cfRule>
    <cfRule type="expression" dxfId="2178" priority="3386">
      <formula>FIND("Réagir",BG86)</formula>
    </cfRule>
  </conditionalFormatting>
  <conditionalFormatting sqref="I94:I101">
    <cfRule type="expression" dxfId="2177" priority="3381" stopIfTrue="1">
      <formula>ISTEXT(I94)</formula>
    </cfRule>
    <cfRule type="expression" dxfId="2176" priority="3382">
      <formula>FIND("Agir",J94)</formula>
    </cfRule>
    <cfRule type="expression" dxfId="2175" priority="3383">
      <formula>FIND("Réagir",J94)</formula>
    </cfRule>
  </conditionalFormatting>
  <conditionalFormatting sqref="F94:F101">
    <cfRule type="expression" dxfId="2174" priority="3376" stopIfTrue="1">
      <formula>ISTEXT(F94)</formula>
    </cfRule>
    <cfRule type="expression" dxfId="2173" priority="3377">
      <formula>FIND("Conforter",I94)</formula>
    </cfRule>
  </conditionalFormatting>
  <conditionalFormatting sqref="G94:G101">
    <cfRule type="expression" dxfId="2172" priority="3373" stopIfTrue="1">
      <formula>ISTEXT(G94)</formula>
    </cfRule>
    <cfRule type="expression" dxfId="2171" priority="3374">
      <formula>FIND("Agir",I94)</formula>
    </cfRule>
    <cfRule type="expression" dxfId="2170" priority="3375">
      <formula>FIND("Réagir",I94)</formula>
    </cfRule>
  </conditionalFormatting>
  <conditionalFormatting sqref="G94:H101">
    <cfRule type="expression" dxfId="2169" priority="3371" stopIfTrue="1">
      <formula>ISTEXT(G94)</formula>
    </cfRule>
    <cfRule type="expression" dxfId="2168" priority="3372">
      <formula>FIND("Conforter",J94)</formula>
    </cfRule>
  </conditionalFormatting>
  <conditionalFormatting sqref="I96">
    <cfRule type="expression" dxfId="2167" priority="3367" stopIfTrue="1">
      <formula>ISTEXT(I96)</formula>
    </cfRule>
    <cfRule type="expression" dxfId="2166" priority="3368">
      <formula>FIND("Agir",J96)</formula>
    </cfRule>
    <cfRule type="expression" dxfId="2165" priority="3369">
      <formula>FIND("Réagir",J96)</formula>
    </cfRule>
  </conditionalFormatting>
  <conditionalFormatting sqref="G96:H96">
    <cfRule type="expression" dxfId="2164" priority="3365" stopIfTrue="1">
      <formula>ISTEXT(G96)</formula>
    </cfRule>
    <cfRule type="expression" dxfId="2163" priority="3366">
      <formula>FIND("Conforter",J96)</formula>
    </cfRule>
  </conditionalFormatting>
  <conditionalFormatting sqref="I97">
    <cfRule type="expression" dxfId="2162" priority="3362" stopIfTrue="1">
      <formula>ISTEXT(I97)</formula>
    </cfRule>
    <cfRule type="expression" dxfId="2161" priority="3363">
      <formula>FIND("Agir",J97)</formula>
    </cfRule>
    <cfRule type="expression" dxfId="2160" priority="3364">
      <formula>FIND("Réagir",J97)</formula>
    </cfRule>
  </conditionalFormatting>
  <conditionalFormatting sqref="G97:H97">
    <cfRule type="expression" dxfId="2159" priority="3360" stopIfTrue="1">
      <formula>ISTEXT(G97)</formula>
    </cfRule>
    <cfRule type="expression" dxfId="2158" priority="3361">
      <formula>FIND("Conforter",J97)</formula>
    </cfRule>
  </conditionalFormatting>
  <conditionalFormatting sqref="I98">
    <cfRule type="expression" dxfId="2157" priority="3357" stopIfTrue="1">
      <formula>ISTEXT(I98)</formula>
    </cfRule>
    <cfRule type="expression" dxfId="2156" priority="3358">
      <formula>FIND("Agir",J98)</formula>
    </cfRule>
    <cfRule type="expression" dxfId="2155" priority="3359">
      <formula>FIND("Réagir",J98)</formula>
    </cfRule>
  </conditionalFormatting>
  <conditionalFormatting sqref="G98:H98">
    <cfRule type="expression" dxfId="2154" priority="3355" stopIfTrue="1">
      <formula>ISTEXT(G98)</formula>
    </cfRule>
    <cfRule type="expression" dxfId="2153" priority="3356">
      <formula>FIND("Conforter",J98)</formula>
    </cfRule>
  </conditionalFormatting>
  <conditionalFormatting sqref="I99">
    <cfRule type="expression" dxfId="2152" priority="3352" stopIfTrue="1">
      <formula>ISTEXT(I99)</formula>
    </cfRule>
    <cfRule type="expression" dxfId="2151" priority="3353">
      <formula>FIND("Agir",J99)</formula>
    </cfRule>
    <cfRule type="expression" dxfId="2150" priority="3354">
      <formula>FIND("Réagir",J99)</formula>
    </cfRule>
  </conditionalFormatting>
  <conditionalFormatting sqref="G99:H99">
    <cfRule type="expression" dxfId="2149" priority="3350" stopIfTrue="1">
      <formula>ISTEXT(G99)</formula>
    </cfRule>
    <cfRule type="expression" dxfId="2148" priority="3351">
      <formula>FIND("Conforter",J99)</formula>
    </cfRule>
  </conditionalFormatting>
  <conditionalFormatting sqref="I100">
    <cfRule type="expression" dxfId="2147" priority="3347" stopIfTrue="1">
      <formula>ISTEXT(I100)</formula>
    </cfRule>
    <cfRule type="expression" dxfId="2146" priority="3348">
      <formula>FIND("Agir",J100)</formula>
    </cfRule>
    <cfRule type="expression" dxfId="2145" priority="3349">
      <formula>FIND("Réagir",J100)</formula>
    </cfRule>
  </conditionalFormatting>
  <conditionalFormatting sqref="G100:H100">
    <cfRule type="expression" dxfId="2144" priority="3345" stopIfTrue="1">
      <formula>ISTEXT(G100)</formula>
    </cfRule>
    <cfRule type="expression" dxfId="2143" priority="3346">
      <formula>FIND("Conforter",J100)</formula>
    </cfRule>
  </conditionalFormatting>
  <conditionalFormatting sqref="I101">
    <cfRule type="expression" dxfId="2142" priority="3342" stopIfTrue="1">
      <formula>ISTEXT(I101)</formula>
    </cfRule>
    <cfRule type="expression" dxfId="2141" priority="3343">
      <formula>FIND("Agir",J101)</formula>
    </cfRule>
    <cfRule type="expression" dxfId="2140" priority="3344">
      <formula>FIND("Réagir",J101)</formula>
    </cfRule>
  </conditionalFormatting>
  <conditionalFormatting sqref="G101:H101">
    <cfRule type="expression" dxfId="2139" priority="3340" stopIfTrue="1">
      <formula>ISTEXT(G101)</formula>
    </cfRule>
    <cfRule type="expression" dxfId="2138" priority="3341">
      <formula>FIND("Conforter",J101)</formula>
    </cfRule>
  </conditionalFormatting>
  <conditionalFormatting sqref="I95">
    <cfRule type="expression" dxfId="2137" priority="3337" stopIfTrue="1">
      <formula>ISTEXT(I95)</formula>
    </cfRule>
    <cfRule type="expression" dxfId="2136" priority="3338">
      <formula>FIND("Agir",J95)</formula>
    </cfRule>
    <cfRule type="expression" dxfId="2135" priority="3339">
      <formula>FIND("Réagir",J95)</formula>
    </cfRule>
  </conditionalFormatting>
  <conditionalFormatting sqref="D94:D101">
    <cfRule type="expression" dxfId="2134" priority="3327" stopIfTrue="1">
      <formula>ISTEXT(D94)</formula>
    </cfRule>
    <cfRule type="expression" dxfId="2133" priority="3328">
      <formula>FIND("Agir",E94)</formula>
    </cfRule>
    <cfRule type="expression" dxfId="2132" priority="3329">
      <formula>FIND("Réagir",E94)</formula>
    </cfRule>
  </conditionalFormatting>
  <conditionalFormatting sqref="D95:D101">
    <cfRule type="expression" dxfId="2131" priority="3325" stopIfTrue="1">
      <formula>ISTEXT(D95)</formula>
    </cfRule>
    <cfRule type="expression" dxfId="2130" priority="3326">
      <formula>FIND("Conforter",F95)</formula>
    </cfRule>
  </conditionalFormatting>
  <conditionalFormatting sqref="D94">
    <cfRule type="expression" dxfId="2129" priority="3323" stopIfTrue="1">
      <formula>ISTEXT(D94)</formula>
    </cfRule>
    <cfRule type="expression" dxfId="2128" priority="3324">
      <formula>FIND("Conforter",F94)</formula>
    </cfRule>
  </conditionalFormatting>
  <conditionalFormatting sqref="D96">
    <cfRule type="expression" dxfId="2127" priority="3321" stopIfTrue="1">
      <formula>ISTEXT(D96)</formula>
    </cfRule>
    <cfRule type="expression" dxfId="2126" priority="3322">
      <formula>FIND("Conforter",F96)</formula>
    </cfRule>
  </conditionalFormatting>
  <conditionalFormatting sqref="D97">
    <cfRule type="expression" dxfId="2125" priority="3319" stopIfTrue="1">
      <formula>ISTEXT(D97)</formula>
    </cfRule>
    <cfRule type="expression" dxfId="2124" priority="3320">
      <formula>FIND("Conforter",F97)</formula>
    </cfRule>
  </conditionalFormatting>
  <conditionalFormatting sqref="D98">
    <cfRule type="expression" dxfId="2123" priority="3317" stopIfTrue="1">
      <formula>ISTEXT(D98)</formula>
    </cfRule>
    <cfRule type="expression" dxfId="2122" priority="3318">
      <formula>FIND("Conforter",F98)</formula>
    </cfRule>
  </conditionalFormatting>
  <conditionalFormatting sqref="D99">
    <cfRule type="expression" dxfId="2121" priority="3315" stopIfTrue="1">
      <formula>ISTEXT(D99)</formula>
    </cfRule>
    <cfRule type="expression" dxfId="2120" priority="3316">
      <formula>FIND("Conforter",F99)</formula>
    </cfRule>
  </conditionalFormatting>
  <conditionalFormatting sqref="D100">
    <cfRule type="expression" dxfId="2119" priority="3313" stopIfTrue="1">
      <formula>ISTEXT(D100)</formula>
    </cfRule>
    <cfRule type="expression" dxfId="2118" priority="3314">
      <formula>FIND("Conforter",F100)</formula>
    </cfRule>
  </conditionalFormatting>
  <conditionalFormatting sqref="D101">
    <cfRule type="expression" dxfId="2117" priority="3311" stopIfTrue="1">
      <formula>ISTEXT(D101)</formula>
    </cfRule>
    <cfRule type="expression" dxfId="2116" priority="3312">
      <formula>FIND("Conforter",F101)</formula>
    </cfRule>
  </conditionalFormatting>
  <conditionalFormatting sqref="H94:H101">
    <cfRule type="expression" dxfId="2115" priority="3308" stopIfTrue="1">
      <formula>ISTEXT(H94)</formula>
    </cfRule>
    <cfRule type="expression" dxfId="2114" priority="3309">
      <formula>FIND("Agir",J94)</formula>
    </cfRule>
    <cfRule type="expression" dxfId="2113" priority="3310">
      <formula>FIND("Réagir",J94)</formula>
    </cfRule>
  </conditionalFormatting>
  <conditionalFormatting sqref="H94">
    <cfRule type="expression" dxfId="2112" priority="3300" stopIfTrue="1">
      <formula>ISTEXT(H94)</formula>
    </cfRule>
    <cfRule type="expression" dxfId="2111" priority="3301">
      <formula>FIND("Conforter",J94)</formula>
    </cfRule>
  </conditionalFormatting>
  <conditionalFormatting sqref="BB94:BB101">
    <cfRule type="expression" dxfId="2110" priority="3297" stopIfTrue="1">
      <formula>ISTEXT(BB94)</formula>
    </cfRule>
    <cfRule type="expression" dxfId="2109" priority="3298">
      <formula>FIND("Agir",BG94)</formula>
    </cfRule>
    <cfRule type="expression" dxfId="2108" priority="3299">
      <formula>FIND("Réagir",BG94)</formula>
    </cfRule>
  </conditionalFormatting>
  <conditionalFormatting sqref="BB96">
    <cfRule type="expression" dxfId="2107" priority="3294" stopIfTrue="1">
      <formula>ISTEXT(BB96)</formula>
    </cfRule>
    <cfRule type="expression" dxfId="2106" priority="3295">
      <formula>FIND("Agir",BG96)</formula>
    </cfRule>
    <cfRule type="expression" dxfId="2105" priority="3296">
      <formula>FIND("Réagir",BG96)</formula>
    </cfRule>
  </conditionalFormatting>
  <conditionalFormatting sqref="BB97">
    <cfRule type="expression" dxfId="2104" priority="3291" stopIfTrue="1">
      <formula>ISTEXT(BB97)</formula>
    </cfRule>
    <cfRule type="expression" dxfId="2103" priority="3292">
      <formula>FIND("Agir",BG97)</formula>
    </cfRule>
    <cfRule type="expression" dxfId="2102" priority="3293">
      <formula>FIND("Réagir",BG97)</formula>
    </cfRule>
  </conditionalFormatting>
  <conditionalFormatting sqref="BB98">
    <cfRule type="expression" dxfId="2101" priority="3288" stopIfTrue="1">
      <formula>ISTEXT(BB98)</formula>
    </cfRule>
    <cfRule type="expression" dxfId="2100" priority="3289">
      <formula>FIND("Agir",BG98)</formula>
    </cfRule>
    <cfRule type="expression" dxfId="2099" priority="3290">
      <formula>FIND("Réagir",BG98)</formula>
    </cfRule>
  </conditionalFormatting>
  <conditionalFormatting sqref="BB99">
    <cfRule type="expression" dxfId="2098" priority="3285" stopIfTrue="1">
      <formula>ISTEXT(BB99)</formula>
    </cfRule>
    <cfRule type="expression" dxfId="2097" priority="3286">
      <formula>FIND("Agir",BG99)</formula>
    </cfRule>
    <cfRule type="expression" dxfId="2096" priority="3287">
      <formula>FIND("Réagir",BG99)</formula>
    </cfRule>
  </conditionalFormatting>
  <conditionalFormatting sqref="BB100">
    <cfRule type="expression" dxfId="2095" priority="3282" stopIfTrue="1">
      <formula>ISTEXT(BB100)</formula>
    </cfRule>
    <cfRule type="expression" dxfId="2094" priority="3283">
      <formula>FIND("Agir",BG100)</formula>
    </cfRule>
    <cfRule type="expression" dxfId="2093" priority="3284">
      <formula>FIND("Réagir",BG100)</formula>
    </cfRule>
  </conditionalFormatting>
  <conditionalFormatting sqref="BB101">
    <cfRule type="expression" dxfId="2092" priority="3279" stopIfTrue="1">
      <formula>ISTEXT(BB101)</formula>
    </cfRule>
    <cfRule type="expression" dxfId="2091" priority="3280">
      <formula>FIND("Agir",BG101)</formula>
    </cfRule>
    <cfRule type="expression" dxfId="2090" priority="3281">
      <formula>FIND("Réagir",BG101)</formula>
    </cfRule>
  </conditionalFormatting>
  <conditionalFormatting sqref="BB95">
    <cfRule type="expression" dxfId="2089" priority="3276" stopIfTrue="1">
      <formula>ISTEXT(BB95)</formula>
    </cfRule>
    <cfRule type="expression" dxfId="2088" priority="3277">
      <formula>FIND("Agir",BG95)</formula>
    </cfRule>
    <cfRule type="expression" dxfId="2087" priority="3278">
      <formula>FIND("Réagir",BG95)</formula>
    </cfRule>
  </conditionalFormatting>
  <conditionalFormatting sqref="AA94:AA101">
    <cfRule type="expression" dxfId="2086" priority="3273" stopIfTrue="1">
      <formula>ISTEXT(AA94)</formula>
    </cfRule>
    <cfRule type="expression" dxfId="2085" priority="3274">
      <formula>FIND("Agir",BG94)</formula>
    </cfRule>
    <cfRule type="expression" dxfId="2084" priority="3275">
      <formula>FIND("Réagir",BG94)</formula>
    </cfRule>
  </conditionalFormatting>
  <conditionalFormatting sqref="I102">
    <cfRule type="expression" dxfId="2083" priority="3255" stopIfTrue="1">
      <formula>ISTEXT(I102)</formula>
    </cfRule>
    <cfRule type="expression" dxfId="2082" priority="3256">
      <formula>FIND("Agir",J102)</formula>
    </cfRule>
    <cfRule type="expression" dxfId="2081" priority="3257">
      <formula>FIND("Réagir",J102)</formula>
    </cfRule>
  </conditionalFormatting>
  <conditionalFormatting sqref="F102">
    <cfRule type="expression" dxfId="2080" priority="3250" stopIfTrue="1">
      <formula>ISTEXT(F102)</formula>
    </cfRule>
    <cfRule type="expression" dxfId="2079" priority="3251">
      <formula>FIND("Conforter",I102)</formula>
    </cfRule>
  </conditionalFormatting>
  <conditionalFormatting sqref="G102">
    <cfRule type="expression" dxfId="2078" priority="3247" stopIfTrue="1">
      <formula>ISTEXT(G102)</formula>
    </cfRule>
    <cfRule type="expression" dxfId="2077" priority="3248">
      <formula>FIND("Agir",I102)</formula>
    </cfRule>
    <cfRule type="expression" dxfId="2076" priority="3249">
      <formula>FIND("Réagir",I102)</formula>
    </cfRule>
  </conditionalFormatting>
  <conditionalFormatting sqref="G102:H102">
    <cfRule type="expression" dxfId="2075" priority="3245" stopIfTrue="1">
      <formula>ISTEXT(G102)</formula>
    </cfRule>
    <cfRule type="expression" dxfId="2074" priority="3246">
      <formula>FIND("Conforter",J102)</formula>
    </cfRule>
  </conditionalFormatting>
  <conditionalFormatting sqref="I102">
    <cfRule type="expression" dxfId="2073" priority="3241" stopIfTrue="1">
      <formula>ISTEXT(I102)</formula>
    </cfRule>
    <cfRule type="expression" dxfId="2072" priority="3242">
      <formula>FIND("Agir",J102)</formula>
    </cfRule>
    <cfRule type="expression" dxfId="2071" priority="3243">
      <formula>FIND("Réagir",J102)</formula>
    </cfRule>
  </conditionalFormatting>
  <conditionalFormatting sqref="G102:H102">
    <cfRule type="expression" dxfId="2070" priority="3239" stopIfTrue="1">
      <formula>ISTEXT(G102)</formula>
    </cfRule>
    <cfRule type="expression" dxfId="2069" priority="3240">
      <formula>FIND("Conforter",J102)</formula>
    </cfRule>
  </conditionalFormatting>
  <conditionalFormatting sqref="D102">
    <cfRule type="expression" dxfId="2068" priority="3229" stopIfTrue="1">
      <formula>ISTEXT(D102)</formula>
    </cfRule>
    <cfRule type="expression" dxfId="2067" priority="3230">
      <formula>FIND("Agir",E102)</formula>
    </cfRule>
    <cfRule type="expression" dxfId="2066" priority="3231">
      <formula>FIND("Réagir",E102)</formula>
    </cfRule>
  </conditionalFormatting>
  <conditionalFormatting sqref="D102">
    <cfRule type="expression" dxfId="2065" priority="3227" stopIfTrue="1">
      <formula>ISTEXT(D102)</formula>
    </cfRule>
    <cfRule type="expression" dxfId="2064" priority="3228">
      <formula>FIND("Conforter",F102)</formula>
    </cfRule>
  </conditionalFormatting>
  <conditionalFormatting sqref="D102">
    <cfRule type="expression" dxfId="2063" priority="3225" stopIfTrue="1">
      <formula>ISTEXT(D102)</formula>
    </cfRule>
    <cfRule type="expression" dxfId="2062" priority="3226">
      <formula>FIND("Conforter",F102)</formula>
    </cfRule>
  </conditionalFormatting>
  <conditionalFormatting sqref="H102">
    <cfRule type="expression" dxfId="2061" priority="3222" stopIfTrue="1">
      <formula>ISTEXT(H102)</formula>
    </cfRule>
    <cfRule type="expression" dxfId="2060" priority="3223">
      <formula>FIND("Agir",J102)</formula>
    </cfRule>
    <cfRule type="expression" dxfId="2059" priority="3224">
      <formula>FIND("Réagir",J102)</formula>
    </cfRule>
  </conditionalFormatting>
  <conditionalFormatting sqref="BB102">
    <cfRule type="expression" dxfId="2058" priority="3213" stopIfTrue="1">
      <formula>ISTEXT(BB102)</formula>
    </cfRule>
    <cfRule type="expression" dxfId="2057" priority="3214">
      <formula>FIND("Agir",BG102)</formula>
    </cfRule>
    <cfRule type="expression" dxfId="2056" priority="3215">
      <formula>FIND("Réagir",BG102)</formula>
    </cfRule>
  </conditionalFormatting>
  <conditionalFormatting sqref="BB102">
    <cfRule type="expression" dxfId="2055" priority="3210" stopIfTrue="1">
      <formula>ISTEXT(BB102)</formula>
    </cfRule>
    <cfRule type="expression" dxfId="2054" priority="3211">
      <formula>FIND("Agir",BG102)</formula>
    </cfRule>
    <cfRule type="expression" dxfId="2053" priority="3212">
      <formula>FIND("Réagir",BG102)</formula>
    </cfRule>
  </conditionalFormatting>
  <conditionalFormatting sqref="AA102">
    <cfRule type="expression" dxfId="2052" priority="3207" stopIfTrue="1">
      <formula>ISTEXT(AA102)</formula>
    </cfRule>
    <cfRule type="expression" dxfId="2051" priority="3208">
      <formula>FIND("Agir",BG102)</formula>
    </cfRule>
    <cfRule type="expression" dxfId="2050" priority="3209">
      <formula>FIND("Réagir",BG102)</formula>
    </cfRule>
  </conditionalFormatting>
  <conditionalFormatting sqref="I103 I105:I114">
    <cfRule type="expression" dxfId="2049" priority="3189" stopIfTrue="1">
      <formula>ISTEXT(I103)</formula>
    </cfRule>
    <cfRule type="expression" dxfId="2048" priority="3190">
      <formula>FIND("Agir",J103)</formula>
    </cfRule>
    <cfRule type="expression" dxfId="2047" priority="3191">
      <formula>FIND("Réagir",J103)</formula>
    </cfRule>
  </conditionalFormatting>
  <conditionalFormatting sqref="F103 F105:F114">
    <cfRule type="expression" dxfId="2046" priority="3184" stopIfTrue="1">
      <formula>ISTEXT(F103)</formula>
    </cfRule>
    <cfRule type="expression" dxfId="2045" priority="3185">
      <formula>FIND("Conforter",I103)</formula>
    </cfRule>
  </conditionalFormatting>
  <conditionalFormatting sqref="G103 G105:G114">
    <cfRule type="expression" dxfId="2044" priority="3181" stopIfTrue="1">
      <formula>ISTEXT(G103)</formula>
    </cfRule>
    <cfRule type="expression" dxfId="2043" priority="3182">
      <formula>FIND("Agir",I103)</formula>
    </cfRule>
    <cfRule type="expression" dxfId="2042" priority="3183">
      <formula>FIND("Réagir",I103)</formula>
    </cfRule>
  </conditionalFormatting>
  <conditionalFormatting sqref="G103:H103 G105:H114">
    <cfRule type="expression" dxfId="2041" priority="3179" stopIfTrue="1">
      <formula>ISTEXT(G103)</formula>
    </cfRule>
    <cfRule type="expression" dxfId="2040" priority="3180">
      <formula>FIND("Conforter",J103)</formula>
    </cfRule>
  </conditionalFormatting>
  <conditionalFormatting sqref="I103 I105:I114">
    <cfRule type="expression" dxfId="2039" priority="3175" stopIfTrue="1">
      <formula>ISTEXT(I103)</formula>
    </cfRule>
    <cfRule type="expression" dxfId="2038" priority="3176">
      <formula>FIND("Agir",J103)</formula>
    </cfRule>
    <cfRule type="expression" dxfId="2037" priority="3177">
      <formula>FIND("Réagir",J103)</formula>
    </cfRule>
  </conditionalFormatting>
  <conditionalFormatting sqref="G103:H103 G105:H114">
    <cfRule type="expression" dxfId="2036" priority="3173" stopIfTrue="1">
      <formula>ISTEXT(G103)</formula>
    </cfRule>
    <cfRule type="expression" dxfId="2035" priority="3174">
      <formula>FIND("Conforter",J103)</formula>
    </cfRule>
  </conditionalFormatting>
  <conditionalFormatting sqref="D103 D105:D114">
    <cfRule type="expression" dxfId="2034" priority="3163" stopIfTrue="1">
      <formula>ISTEXT(D103)</formula>
    </cfRule>
    <cfRule type="expression" dxfId="2033" priority="3164">
      <formula>FIND("Agir",E103)</formula>
    </cfRule>
    <cfRule type="expression" dxfId="2032" priority="3165">
      <formula>FIND("Réagir",E103)</formula>
    </cfRule>
  </conditionalFormatting>
  <conditionalFormatting sqref="D103 D105:D114">
    <cfRule type="expression" dxfId="2031" priority="3161" stopIfTrue="1">
      <formula>ISTEXT(D103)</formula>
    </cfRule>
    <cfRule type="expression" dxfId="2030" priority="3162">
      <formula>FIND("Conforter",F103)</formula>
    </cfRule>
  </conditionalFormatting>
  <conditionalFormatting sqref="D103 D105:D114">
    <cfRule type="expression" dxfId="2029" priority="3159" stopIfTrue="1">
      <formula>ISTEXT(D103)</formula>
    </cfRule>
    <cfRule type="expression" dxfId="2028" priority="3160">
      <formula>FIND("Conforter",F103)</formula>
    </cfRule>
  </conditionalFormatting>
  <conditionalFormatting sqref="H103 H105:H114">
    <cfRule type="expression" dxfId="2027" priority="3156" stopIfTrue="1">
      <formula>ISTEXT(H103)</formula>
    </cfRule>
    <cfRule type="expression" dxfId="2026" priority="3157">
      <formula>FIND("Agir",J103)</formula>
    </cfRule>
    <cfRule type="expression" dxfId="2025" priority="3158">
      <formula>FIND("Réagir",J103)</formula>
    </cfRule>
  </conditionalFormatting>
  <conditionalFormatting sqref="BB103 BB105:BB114">
    <cfRule type="expression" dxfId="2024" priority="3147" stopIfTrue="1">
      <formula>ISTEXT(BB103)</formula>
    </cfRule>
    <cfRule type="expression" dxfId="2023" priority="3148">
      <formula>FIND("Agir",BG103)</formula>
    </cfRule>
    <cfRule type="expression" dxfId="2022" priority="3149">
      <formula>FIND("Réagir",BG103)</formula>
    </cfRule>
  </conditionalFormatting>
  <conditionalFormatting sqref="BB103 BB105:BB114">
    <cfRule type="expression" dxfId="2021" priority="3144" stopIfTrue="1">
      <formula>ISTEXT(BB103)</formula>
    </cfRule>
    <cfRule type="expression" dxfId="2020" priority="3145">
      <formula>FIND("Agir",BG103)</formula>
    </cfRule>
    <cfRule type="expression" dxfId="2019" priority="3146">
      <formula>FIND("Réagir",BG103)</formula>
    </cfRule>
  </conditionalFormatting>
  <conditionalFormatting sqref="AA103">
    <cfRule type="expression" dxfId="2018" priority="3141" stopIfTrue="1">
      <formula>ISTEXT(AA103)</formula>
    </cfRule>
    <cfRule type="expression" dxfId="2017" priority="3142">
      <formula>FIND("Agir",BG103)</formula>
    </cfRule>
    <cfRule type="expression" dxfId="2016" priority="3143">
      <formula>FIND("Réagir",BG103)</formula>
    </cfRule>
  </conditionalFormatting>
  <conditionalFormatting sqref="I100">
    <cfRule type="expression" dxfId="2015" priority="3123" stopIfTrue="1">
      <formula>ISTEXT(I100)</formula>
    </cfRule>
    <cfRule type="expression" dxfId="2014" priority="3124">
      <formula>FIND("Agir",J100)</formula>
    </cfRule>
    <cfRule type="expression" dxfId="2013" priority="3125">
      <formula>FIND("Réagir",J100)</formula>
    </cfRule>
  </conditionalFormatting>
  <conditionalFormatting sqref="G100:H100">
    <cfRule type="expression" dxfId="2012" priority="3121" stopIfTrue="1">
      <formula>ISTEXT(G100)</formula>
    </cfRule>
    <cfRule type="expression" dxfId="2011" priority="3122">
      <formula>FIND("Conforter",J100)</formula>
    </cfRule>
  </conditionalFormatting>
  <conditionalFormatting sqref="D100">
    <cfRule type="expression" dxfId="2010" priority="3119" stopIfTrue="1">
      <formula>ISTEXT(D100)</formula>
    </cfRule>
    <cfRule type="expression" dxfId="2009" priority="3120">
      <formula>FIND("Conforter",F100)</formula>
    </cfRule>
  </conditionalFormatting>
  <conditionalFormatting sqref="BB100">
    <cfRule type="expression" dxfId="2008" priority="3116" stopIfTrue="1">
      <formula>ISTEXT(BB100)</formula>
    </cfRule>
    <cfRule type="expression" dxfId="2007" priority="3117">
      <formula>FIND("Agir",BG100)</formula>
    </cfRule>
    <cfRule type="expression" dxfId="2006" priority="3118">
      <formula>FIND("Réagir",BG100)</formula>
    </cfRule>
  </conditionalFormatting>
  <conditionalFormatting sqref="I105:I112">
    <cfRule type="expression" dxfId="2005" priority="3113" stopIfTrue="1">
      <formula>ISTEXT(I105)</formula>
    </cfRule>
    <cfRule type="expression" dxfId="2004" priority="3114">
      <formula>FIND("Agir",J105)</formula>
    </cfRule>
    <cfRule type="expression" dxfId="2003" priority="3115">
      <formula>FIND("Réagir",J105)</formula>
    </cfRule>
  </conditionalFormatting>
  <conditionalFormatting sqref="F105:F112">
    <cfRule type="expression" dxfId="2002" priority="3108" stopIfTrue="1">
      <formula>ISTEXT(F105)</formula>
    </cfRule>
    <cfRule type="expression" dxfId="2001" priority="3109">
      <formula>FIND("Conforter",I105)</formula>
    </cfRule>
  </conditionalFormatting>
  <conditionalFormatting sqref="G105:G112">
    <cfRule type="expression" dxfId="2000" priority="3105" stopIfTrue="1">
      <formula>ISTEXT(G105)</formula>
    </cfRule>
    <cfRule type="expression" dxfId="1999" priority="3106">
      <formula>FIND("Agir",I105)</formula>
    </cfRule>
    <cfRule type="expression" dxfId="1998" priority="3107">
      <formula>FIND("Réagir",I105)</formula>
    </cfRule>
  </conditionalFormatting>
  <conditionalFormatting sqref="G105:H112">
    <cfRule type="expression" dxfId="1997" priority="3103" stopIfTrue="1">
      <formula>ISTEXT(G105)</formula>
    </cfRule>
    <cfRule type="expression" dxfId="1996" priority="3104">
      <formula>FIND("Conforter",J105)</formula>
    </cfRule>
  </conditionalFormatting>
  <conditionalFormatting sqref="I107">
    <cfRule type="expression" dxfId="1995" priority="3099" stopIfTrue="1">
      <formula>ISTEXT(I107)</formula>
    </cfRule>
    <cfRule type="expression" dxfId="1994" priority="3100">
      <formula>FIND("Agir",J107)</formula>
    </cfRule>
    <cfRule type="expression" dxfId="1993" priority="3101">
      <formula>FIND("Réagir",J107)</formula>
    </cfRule>
  </conditionalFormatting>
  <conditionalFormatting sqref="G107:H107">
    <cfRule type="expression" dxfId="1992" priority="3097" stopIfTrue="1">
      <formula>ISTEXT(G107)</formula>
    </cfRule>
    <cfRule type="expression" dxfId="1991" priority="3098">
      <formula>FIND("Conforter",J107)</formula>
    </cfRule>
  </conditionalFormatting>
  <conditionalFormatting sqref="I108">
    <cfRule type="expression" dxfId="1990" priority="3094" stopIfTrue="1">
      <formula>ISTEXT(I108)</formula>
    </cfRule>
    <cfRule type="expression" dxfId="1989" priority="3095">
      <formula>FIND("Agir",J108)</formula>
    </cfRule>
    <cfRule type="expression" dxfId="1988" priority="3096">
      <formula>FIND("Réagir",J108)</formula>
    </cfRule>
  </conditionalFormatting>
  <conditionalFormatting sqref="G108:H108">
    <cfRule type="expression" dxfId="1987" priority="3092" stopIfTrue="1">
      <formula>ISTEXT(G108)</formula>
    </cfRule>
    <cfRule type="expression" dxfId="1986" priority="3093">
      <formula>FIND("Conforter",J108)</formula>
    </cfRule>
  </conditionalFormatting>
  <conditionalFormatting sqref="I109">
    <cfRule type="expression" dxfId="1985" priority="3089" stopIfTrue="1">
      <formula>ISTEXT(I109)</formula>
    </cfRule>
    <cfRule type="expression" dxfId="1984" priority="3090">
      <formula>FIND("Agir",J109)</formula>
    </cfRule>
    <cfRule type="expression" dxfId="1983" priority="3091">
      <formula>FIND("Réagir",J109)</formula>
    </cfRule>
  </conditionalFormatting>
  <conditionalFormatting sqref="G109:H109">
    <cfRule type="expression" dxfId="1982" priority="3087" stopIfTrue="1">
      <formula>ISTEXT(G109)</formula>
    </cfRule>
    <cfRule type="expression" dxfId="1981" priority="3088">
      <formula>FIND("Conforter",J109)</formula>
    </cfRule>
  </conditionalFormatting>
  <conditionalFormatting sqref="I110">
    <cfRule type="expression" dxfId="1980" priority="3084" stopIfTrue="1">
      <formula>ISTEXT(I110)</formula>
    </cfRule>
    <cfRule type="expression" dxfId="1979" priority="3085">
      <formula>FIND("Agir",J110)</formula>
    </cfRule>
    <cfRule type="expression" dxfId="1978" priority="3086">
      <formula>FIND("Réagir",J110)</formula>
    </cfRule>
  </conditionalFormatting>
  <conditionalFormatting sqref="G110:H110">
    <cfRule type="expression" dxfId="1977" priority="3082" stopIfTrue="1">
      <formula>ISTEXT(G110)</formula>
    </cfRule>
    <cfRule type="expression" dxfId="1976" priority="3083">
      <formula>FIND("Conforter",J110)</formula>
    </cfRule>
  </conditionalFormatting>
  <conditionalFormatting sqref="I111">
    <cfRule type="expression" dxfId="1975" priority="3079" stopIfTrue="1">
      <formula>ISTEXT(I111)</formula>
    </cfRule>
    <cfRule type="expression" dxfId="1974" priority="3080">
      <formula>FIND("Agir",J111)</formula>
    </cfRule>
    <cfRule type="expression" dxfId="1973" priority="3081">
      <formula>FIND("Réagir",J111)</formula>
    </cfRule>
  </conditionalFormatting>
  <conditionalFormatting sqref="G111:H111">
    <cfRule type="expression" dxfId="1972" priority="3077" stopIfTrue="1">
      <formula>ISTEXT(G111)</formula>
    </cfRule>
    <cfRule type="expression" dxfId="1971" priority="3078">
      <formula>FIND("Conforter",J111)</formula>
    </cfRule>
  </conditionalFormatting>
  <conditionalFormatting sqref="I112">
    <cfRule type="expression" dxfId="1970" priority="3074" stopIfTrue="1">
      <formula>ISTEXT(I112)</formula>
    </cfRule>
    <cfRule type="expression" dxfId="1969" priority="3075">
      <formula>FIND("Agir",J112)</formula>
    </cfRule>
    <cfRule type="expression" dxfId="1968" priority="3076">
      <formula>FIND("Réagir",J112)</formula>
    </cfRule>
  </conditionalFormatting>
  <conditionalFormatting sqref="G112:H112">
    <cfRule type="expression" dxfId="1967" priority="3072" stopIfTrue="1">
      <formula>ISTEXT(G112)</formula>
    </cfRule>
    <cfRule type="expression" dxfId="1966" priority="3073">
      <formula>FIND("Conforter",J112)</formula>
    </cfRule>
  </conditionalFormatting>
  <conditionalFormatting sqref="I106">
    <cfRule type="expression" dxfId="1965" priority="3069" stopIfTrue="1">
      <formula>ISTEXT(I106)</formula>
    </cfRule>
    <cfRule type="expression" dxfId="1964" priority="3070">
      <formula>FIND("Agir",J106)</formula>
    </cfRule>
    <cfRule type="expression" dxfId="1963" priority="3071">
      <formula>FIND("Réagir",J106)</formula>
    </cfRule>
  </conditionalFormatting>
  <conditionalFormatting sqref="D105:D112">
    <cfRule type="expression" dxfId="1962" priority="3059" stopIfTrue="1">
      <formula>ISTEXT(D105)</formula>
    </cfRule>
    <cfRule type="expression" dxfId="1961" priority="3060">
      <formula>FIND("Agir",E105)</formula>
    </cfRule>
    <cfRule type="expression" dxfId="1960" priority="3061">
      <formula>FIND("Réagir",E105)</formula>
    </cfRule>
  </conditionalFormatting>
  <conditionalFormatting sqref="D106:D112">
    <cfRule type="expression" dxfId="1959" priority="3057" stopIfTrue="1">
      <formula>ISTEXT(D106)</formula>
    </cfRule>
    <cfRule type="expression" dxfId="1958" priority="3058">
      <formula>FIND("Conforter",F106)</formula>
    </cfRule>
  </conditionalFormatting>
  <conditionalFormatting sqref="D105">
    <cfRule type="expression" dxfId="1957" priority="3055" stopIfTrue="1">
      <formula>ISTEXT(D105)</formula>
    </cfRule>
    <cfRule type="expression" dxfId="1956" priority="3056">
      <formula>FIND("Conforter",F105)</formula>
    </cfRule>
  </conditionalFormatting>
  <conditionalFormatting sqref="D107">
    <cfRule type="expression" dxfId="1955" priority="3053" stopIfTrue="1">
      <formula>ISTEXT(D107)</formula>
    </cfRule>
    <cfRule type="expression" dxfId="1954" priority="3054">
      <formula>FIND("Conforter",F107)</formula>
    </cfRule>
  </conditionalFormatting>
  <conditionalFormatting sqref="D108">
    <cfRule type="expression" dxfId="1953" priority="3051" stopIfTrue="1">
      <formula>ISTEXT(D108)</formula>
    </cfRule>
    <cfRule type="expression" dxfId="1952" priority="3052">
      <formula>FIND("Conforter",F108)</formula>
    </cfRule>
  </conditionalFormatting>
  <conditionalFormatting sqref="D109">
    <cfRule type="expression" dxfId="1951" priority="3049" stopIfTrue="1">
      <formula>ISTEXT(D109)</formula>
    </cfRule>
    <cfRule type="expression" dxfId="1950" priority="3050">
      <formula>FIND("Conforter",F109)</formula>
    </cfRule>
  </conditionalFormatting>
  <conditionalFormatting sqref="D110">
    <cfRule type="expression" dxfId="1949" priority="3047" stopIfTrue="1">
      <formula>ISTEXT(D110)</formula>
    </cfRule>
    <cfRule type="expression" dxfId="1948" priority="3048">
      <formula>FIND("Conforter",F110)</formula>
    </cfRule>
  </conditionalFormatting>
  <conditionalFormatting sqref="D111">
    <cfRule type="expression" dxfId="1947" priority="3045" stopIfTrue="1">
      <formula>ISTEXT(D111)</formula>
    </cfRule>
    <cfRule type="expression" dxfId="1946" priority="3046">
      <formula>FIND("Conforter",F111)</formula>
    </cfRule>
  </conditionalFormatting>
  <conditionalFormatting sqref="D112">
    <cfRule type="expression" dxfId="1945" priority="3043" stopIfTrue="1">
      <formula>ISTEXT(D112)</formula>
    </cfRule>
    <cfRule type="expression" dxfId="1944" priority="3044">
      <formula>FIND("Conforter",F112)</formula>
    </cfRule>
  </conditionalFormatting>
  <conditionalFormatting sqref="H105:H112">
    <cfRule type="expression" dxfId="1943" priority="3040" stopIfTrue="1">
      <formula>ISTEXT(H105)</formula>
    </cfRule>
    <cfRule type="expression" dxfId="1942" priority="3041">
      <formula>FIND("Agir",J105)</formula>
    </cfRule>
    <cfRule type="expression" dxfId="1941" priority="3042">
      <formula>FIND("Réagir",J105)</formula>
    </cfRule>
  </conditionalFormatting>
  <conditionalFormatting sqref="H105">
    <cfRule type="expression" dxfId="1940" priority="3032" stopIfTrue="1">
      <formula>ISTEXT(H105)</formula>
    </cfRule>
    <cfRule type="expression" dxfId="1939" priority="3033">
      <formula>FIND("Conforter",J105)</formula>
    </cfRule>
  </conditionalFormatting>
  <conditionalFormatting sqref="BB105:BB112">
    <cfRule type="expression" dxfId="1938" priority="3029" stopIfTrue="1">
      <formula>ISTEXT(BB105)</formula>
    </cfRule>
    <cfRule type="expression" dxfId="1937" priority="3030">
      <formula>FIND("Agir",BG105)</formula>
    </cfRule>
    <cfRule type="expression" dxfId="1936" priority="3031">
      <formula>FIND("Réagir",BG105)</formula>
    </cfRule>
  </conditionalFormatting>
  <conditionalFormatting sqref="BB107">
    <cfRule type="expression" dxfId="1935" priority="3026" stopIfTrue="1">
      <formula>ISTEXT(BB107)</formula>
    </cfRule>
    <cfRule type="expression" dxfId="1934" priority="3027">
      <formula>FIND("Agir",BG107)</formula>
    </cfRule>
    <cfRule type="expression" dxfId="1933" priority="3028">
      <formula>FIND("Réagir",BG107)</formula>
    </cfRule>
  </conditionalFormatting>
  <conditionalFormatting sqref="BB108">
    <cfRule type="expression" dxfId="1932" priority="3023" stopIfTrue="1">
      <formula>ISTEXT(BB108)</formula>
    </cfRule>
    <cfRule type="expression" dxfId="1931" priority="3024">
      <formula>FIND("Agir",BG108)</formula>
    </cfRule>
    <cfRule type="expression" dxfId="1930" priority="3025">
      <formula>FIND("Réagir",BG108)</formula>
    </cfRule>
  </conditionalFormatting>
  <conditionalFormatting sqref="BB109">
    <cfRule type="expression" dxfId="1929" priority="3020" stopIfTrue="1">
      <formula>ISTEXT(BB109)</formula>
    </cfRule>
    <cfRule type="expression" dxfId="1928" priority="3021">
      <formula>FIND("Agir",BG109)</formula>
    </cfRule>
    <cfRule type="expression" dxfId="1927" priority="3022">
      <formula>FIND("Réagir",BG109)</formula>
    </cfRule>
  </conditionalFormatting>
  <conditionalFormatting sqref="BB110">
    <cfRule type="expression" dxfId="1926" priority="3017" stopIfTrue="1">
      <formula>ISTEXT(BB110)</formula>
    </cfRule>
    <cfRule type="expression" dxfId="1925" priority="3018">
      <formula>FIND("Agir",BG110)</formula>
    </cfRule>
    <cfRule type="expression" dxfId="1924" priority="3019">
      <formula>FIND("Réagir",BG110)</formula>
    </cfRule>
  </conditionalFormatting>
  <conditionalFormatting sqref="BB111">
    <cfRule type="expression" dxfId="1923" priority="3014" stopIfTrue="1">
      <formula>ISTEXT(BB111)</formula>
    </cfRule>
    <cfRule type="expression" dxfId="1922" priority="3015">
      <formula>FIND("Agir",BG111)</formula>
    </cfRule>
    <cfRule type="expression" dxfId="1921" priority="3016">
      <formula>FIND("Réagir",BG111)</formula>
    </cfRule>
  </conditionalFormatting>
  <conditionalFormatting sqref="BB112">
    <cfRule type="expression" dxfId="1920" priority="3011" stopIfTrue="1">
      <formula>ISTEXT(BB112)</formula>
    </cfRule>
    <cfRule type="expression" dxfId="1919" priority="3012">
      <formula>FIND("Agir",BG112)</formula>
    </cfRule>
    <cfRule type="expression" dxfId="1918" priority="3013">
      <formula>FIND("Réagir",BG112)</formula>
    </cfRule>
  </conditionalFormatting>
  <conditionalFormatting sqref="BB106">
    <cfRule type="expression" dxfId="1917" priority="3008" stopIfTrue="1">
      <formula>ISTEXT(BB106)</formula>
    </cfRule>
    <cfRule type="expression" dxfId="1916" priority="3009">
      <formula>FIND("Agir",BG106)</formula>
    </cfRule>
    <cfRule type="expression" dxfId="1915" priority="3010">
      <formula>FIND("Réagir",BG106)</formula>
    </cfRule>
  </conditionalFormatting>
  <conditionalFormatting sqref="AA105:AA112">
    <cfRule type="expression" dxfId="1914" priority="3005" stopIfTrue="1">
      <formula>ISTEXT(AA105)</formula>
    </cfRule>
    <cfRule type="expression" dxfId="1913" priority="3006">
      <formula>FIND("Agir",BG105)</formula>
    </cfRule>
    <cfRule type="expression" dxfId="1912" priority="3007">
      <formula>FIND("Réagir",BG105)</formula>
    </cfRule>
  </conditionalFormatting>
  <conditionalFormatting sqref="I109">
    <cfRule type="expression" dxfId="1911" priority="2987" stopIfTrue="1">
      <formula>ISTEXT(I109)</formula>
    </cfRule>
    <cfRule type="expression" dxfId="1910" priority="2988">
      <formula>FIND("Agir",J109)</formula>
    </cfRule>
    <cfRule type="expression" dxfId="1909" priority="2989">
      <formula>FIND("Réagir",J109)</formula>
    </cfRule>
  </conditionalFormatting>
  <conditionalFormatting sqref="G109:H109">
    <cfRule type="expression" dxfId="1908" priority="2985" stopIfTrue="1">
      <formula>ISTEXT(G109)</formula>
    </cfRule>
    <cfRule type="expression" dxfId="1907" priority="2986">
      <formula>FIND("Conforter",J109)</formula>
    </cfRule>
  </conditionalFormatting>
  <conditionalFormatting sqref="D109">
    <cfRule type="expression" dxfId="1906" priority="2983" stopIfTrue="1">
      <formula>ISTEXT(D109)</formula>
    </cfRule>
    <cfRule type="expression" dxfId="1905" priority="2984">
      <formula>FIND("Conforter",F109)</formula>
    </cfRule>
  </conditionalFormatting>
  <conditionalFormatting sqref="BB109">
    <cfRule type="expression" dxfId="1904" priority="2980" stopIfTrue="1">
      <formula>ISTEXT(BB109)</formula>
    </cfRule>
    <cfRule type="expression" dxfId="1903" priority="2981">
      <formula>FIND("Agir",BG109)</formula>
    </cfRule>
    <cfRule type="expression" dxfId="1902" priority="2982">
      <formula>FIND("Réagir",BG109)</formula>
    </cfRule>
  </conditionalFormatting>
  <conditionalFormatting sqref="I110">
    <cfRule type="expression" dxfId="1901" priority="2977" stopIfTrue="1">
      <formula>ISTEXT(I110)</formula>
    </cfRule>
    <cfRule type="expression" dxfId="1900" priority="2978">
      <formula>FIND("Agir",J110)</formula>
    </cfRule>
    <cfRule type="expression" dxfId="1899" priority="2979">
      <formula>FIND("Réagir",J110)</formula>
    </cfRule>
  </conditionalFormatting>
  <conditionalFormatting sqref="G110:H110">
    <cfRule type="expression" dxfId="1898" priority="2975" stopIfTrue="1">
      <formula>ISTEXT(G110)</formula>
    </cfRule>
    <cfRule type="expression" dxfId="1897" priority="2976">
      <formula>FIND("Conforter",J110)</formula>
    </cfRule>
  </conditionalFormatting>
  <conditionalFormatting sqref="D110">
    <cfRule type="expression" dxfId="1896" priority="2973" stopIfTrue="1">
      <formula>ISTEXT(D110)</formula>
    </cfRule>
    <cfRule type="expression" dxfId="1895" priority="2974">
      <formula>FIND("Conforter",F110)</formula>
    </cfRule>
  </conditionalFormatting>
  <conditionalFormatting sqref="BB110">
    <cfRule type="expression" dxfId="1894" priority="2970" stopIfTrue="1">
      <formula>ISTEXT(BB110)</formula>
    </cfRule>
    <cfRule type="expression" dxfId="1893" priority="2971">
      <formula>FIND("Agir",BG110)</formula>
    </cfRule>
    <cfRule type="expression" dxfId="1892" priority="2972">
      <formula>FIND("Réagir",BG110)</formula>
    </cfRule>
  </conditionalFormatting>
  <conditionalFormatting sqref="I111">
    <cfRule type="expression" dxfId="1891" priority="2967" stopIfTrue="1">
      <formula>ISTEXT(I111)</formula>
    </cfRule>
    <cfRule type="expression" dxfId="1890" priority="2968">
      <formula>FIND("Agir",J111)</formula>
    </cfRule>
    <cfRule type="expression" dxfId="1889" priority="2969">
      <formula>FIND("Réagir",J111)</formula>
    </cfRule>
  </conditionalFormatting>
  <conditionalFormatting sqref="G111:H111">
    <cfRule type="expression" dxfId="1888" priority="2965" stopIfTrue="1">
      <formula>ISTEXT(G111)</formula>
    </cfRule>
    <cfRule type="expression" dxfId="1887" priority="2966">
      <formula>FIND("Conforter",J111)</formula>
    </cfRule>
  </conditionalFormatting>
  <conditionalFormatting sqref="D111">
    <cfRule type="expression" dxfId="1886" priority="2963" stopIfTrue="1">
      <formula>ISTEXT(D111)</formula>
    </cfRule>
    <cfRule type="expression" dxfId="1885" priority="2964">
      <formula>FIND("Conforter",F111)</formula>
    </cfRule>
  </conditionalFormatting>
  <conditionalFormatting sqref="BB111">
    <cfRule type="expression" dxfId="1884" priority="2960" stopIfTrue="1">
      <formula>ISTEXT(BB111)</formula>
    </cfRule>
    <cfRule type="expression" dxfId="1883" priority="2961">
      <formula>FIND("Agir",BG111)</formula>
    </cfRule>
    <cfRule type="expression" dxfId="1882" priority="2962">
      <formula>FIND("Réagir",BG111)</formula>
    </cfRule>
  </conditionalFormatting>
  <conditionalFormatting sqref="I112">
    <cfRule type="expression" dxfId="1881" priority="2957" stopIfTrue="1">
      <formula>ISTEXT(I112)</formula>
    </cfRule>
    <cfRule type="expression" dxfId="1880" priority="2958">
      <formula>FIND("Agir",J112)</formula>
    </cfRule>
    <cfRule type="expression" dxfId="1879" priority="2959">
      <formula>FIND("Réagir",J112)</formula>
    </cfRule>
  </conditionalFormatting>
  <conditionalFormatting sqref="G112:H112">
    <cfRule type="expression" dxfId="1878" priority="2955" stopIfTrue="1">
      <formula>ISTEXT(G112)</formula>
    </cfRule>
    <cfRule type="expression" dxfId="1877" priority="2956">
      <formula>FIND("Conforter",J112)</formula>
    </cfRule>
  </conditionalFormatting>
  <conditionalFormatting sqref="D112">
    <cfRule type="expression" dxfId="1876" priority="2953" stopIfTrue="1">
      <formula>ISTEXT(D112)</formula>
    </cfRule>
    <cfRule type="expression" dxfId="1875" priority="2954">
      <formula>FIND("Conforter",F112)</formula>
    </cfRule>
  </conditionalFormatting>
  <conditionalFormatting sqref="BB112">
    <cfRule type="expression" dxfId="1874" priority="2950" stopIfTrue="1">
      <formula>ISTEXT(BB112)</formula>
    </cfRule>
    <cfRule type="expression" dxfId="1873" priority="2951">
      <formula>FIND("Agir",BG112)</formula>
    </cfRule>
    <cfRule type="expression" dxfId="1872" priority="2952">
      <formula>FIND("Réagir",BG112)</formula>
    </cfRule>
  </conditionalFormatting>
  <conditionalFormatting sqref="I113">
    <cfRule type="expression" dxfId="1871" priority="2947" stopIfTrue="1">
      <formula>ISTEXT(I113)</formula>
    </cfRule>
    <cfRule type="expression" dxfId="1870" priority="2948">
      <formula>FIND("Agir",J113)</formula>
    </cfRule>
    <cfRule type="expression" dxfId="1869" priority="2949">
      <formula>FIND("Réagir",J113)</formula>
    </cfRule>
  </conditionalFormatting>
  <conditionalFormatting sqref="F113">
    <cfRule type="expression" dxfId="1868" priority="2942" stopIfTrue="1">
      <formula>ISTEXT(F113)</formula>
    </cfRule>
    <cfRule type="expression" dxfId="1867" priority="2943">
      <formula>FIND("Conforter",I113)</formula>
    </cfRule>
  </conditionalFormatting>
  <conditionalFormatting sqref="G113">
    <cfRule type="expression" dxfId="1866" priority="2939" stopIfTrue="1">
      <formula>ISTEXT(G113)</formula>
    </cfRule>
    <cfRule type="expression" dxfId="1865" priority="2940">
      <formula>FIND("Agir",I113)</formula>
    </cfRule>
    <cfRule type="expression" dxfId="1864" priority="2941">
      <formula>FIND("Réagir",I113)</formula>
    </cfRule>
  </conditionalFormatting>
  <conditionalFormatting sqref="G113:H113">
    <cfRule type="expression" dxfId="1863" priority="2937" stopIfTrue="1">
      <formula>ISTEXT(G113)</formula>
    </cfRule>
    <cfRule type="expression" dxfId="1862" priority="2938">
      <formula>FIND("Conforter",J113)</formula>
    </cfRule>
  </conditionalFormatting>
  <conditionalFormatting sqref="I113">
    <cfRule type="expression" dxfId="1861" priority="2933" stopIfTrue="1">
      <formula>ISTEXT(I113)</formula>
    </cfRule>
    <cfRule type="expression" dxfId="1860" priority="2934">
      <formula>FIND("Agir",J113)</formula>
    </cfRule>
    <cfRule type="expression" dxfId="1859" priority="2935">
      <formula>FIND("Réagir",J113)</formula>
    </cfRule>
  </conditionalFormatting>
  <conditionalFormatting sqref="G113:H113">
    <cfRule type="expression" dxfId="1858" priority="2931" stopIfTrue="1">
      <formula>ISTEXT(G113)</formula>
    </cfRule>
    <cfRule type="expression" dxfId="1857" priority="2932">
      <formula>FIND("Conforter",J113)</formula>
    </cfRule>
  </conditionalFormatting>
  <conditionalFormatting sqref="D113">
    <cfRule type="expression" dxfId="1856" priority="2921" stopIfTrue="1">
      <formula>ISTEXT(D113)</formula>
    </cfRule>
    <cfRule type="expression" dxfId="1855" priority="2922">
      <formula>FIND("Agir",E113)</formula>
    </cfRule>
    <cfRule type="expression" dxfId="1854" priority="2923">
      <formula>FIND("Réagir",E113)</formula>
    </cfRule>
  </conditionalFormatting>
  <conditionalFormatting sqref="D113">
    <cfRule type="expression" dxfId="1853" priority="2919" stopIfTrue="1">
      <formula>ISTEXT(D113)</formula>
    </cfRule>
    <cfRule type="expression" dxfId="1852" priority="2920">
      <formula>FIND("Conforter",F113)</formula>
    </cfRule>
  </conditionalFormatting>
  <conditionalFormatting sqref="D113">
    <cfRule type="expression" dxfId="1851" priority="2917" stopIfTrue="1">
      <formula>ISTEXT(D113)</formula>
    </cfRule>
    <cfRule type="expression" dxfId="1850" priority="2918">
      <formula>FIND("Conforter",F113)</formula>
    </cfRule>
  </conditionalFormatting>
  <conditionalFormatting sqref="H113">
    <cfRule type="expression" dxfId="1849" priority="2914" stopIfTrue="1">
      <formula>ISTEXT(H113)</formula>
    </cfRule>
    <cfRule type="expression" dxfId="1848" priority="2915">
      <formula>FIND("Agir",J113)</formula>
    </cfRule>
    <cfRule type="expression" dxfId="1847" priority="2916">
      <formula>FIND("Réagir",J113)</formula>
    </cfRule>
  </conditionalFormatting>
  <conditionalFormatting sqref="BB113">
    <cfRule type="expression" dxfId="1846" priority="2905" stopIfTrue="1">
      <formula>ISTEXT(BB113)</formula>
    </cfRule>
    <cfRule type="expression" dxfId="1845" priority="2906">
      <formula>FIND("Agir",BG113)</formula>
    </cfRule>
    <cfRule type="expression" dxfId="1844" priority="2907">
      <formula>FIND("Réagir",BG113)</formula>
    </cfRule>
  </conditionalFormatting>
  <conditionalFormatting sqref="BB113">
    <cfRule type="expression" dxfId="1843" priority="2902" stopIfTrue="1">
      <formula>ISTEXT(BB113)</formula>
    </cfRule>
    <cfRule type="expression" dxfId="1842" priority="2903">
      <formula>FIND("Agir",BG113)</formula>
    </cfRule>
    <cfRule type="expression" dxfId="1841" priority="2904">
      <formula>FIND("Réagir",BG113)</formula>
    </cfRule>
  </conditionalFormatting>
  <conditionalFormatting sqref="AA113">
    <cfRule type="expression" dxfId="1840" priority="2899" stopIfTrue="1">
      <formula>ISTEXT(AA113)</formula>
    </cfRule>
    <cfRule type="expression" dxfId="1839" priority="2900">
      <formula>FIND("Agir",BG113)</formula>
    </cfRule>
    <cfRule type="expression" dxfId="1838" priority="2901">
      <formula>FIND("Réagir",BG113)</formula>
    </cfRule>
  </conditionalFormatting>
  <conditionalFormatting sqref="I114">
    <cfRule type="expression" dxfId="1837" priority="2881" stopIfTrue="1">
      <formula>ISTEXT(I114)</formula>
    </cfRule>
    <cfRule type="expression" dxfId="1836" priority="2882">
      <formula>FIND("Agir",J114)</formula>
    </cfRule>
    <cfRule type="expression" dxfId="1835" priority="2883">
      <formula>FIND("Réagir",J114)</formula>
    </cfRule>
  </conditionalFormatting>
  <conditionalFormatting sqref="F114">
    <cfRule type="expression" dxfId="1834" priority="2876" stopIfTrue="1">
      <formula>ISTEXT(F114)</formula>
    </cfRule>
    <cfRule type="expression" dxfId="1833" priority="2877">
      <formula>FIND("Conforter",I114)</formula>
    </cfRule>
  </conditionalFormatting>
  <conditionalFormatting sqref="G114">
    <cfRule type="expression" dxfId="1832" priority="2873" stopIfTrue="1">
      <formula>ISTEXT(G114)</formula>
    </cfRule>
    <cfRule type="expression" dxfId="1831" priority="2874">
      <formula>FIND("Agir",I114)</formula>
    </cfRule>
    <cfRule type="expression" dxfId="1830" priority="2875">
      <formula>FIND("Réagir",I114)</formula>
    </cfRule>
  </conditionalFormatting>
  <conditionalFormatting sqref="G114:H114">
    <cfRule type="expression" dxfId="1829" priority="2871" stopIfTrue="1">
      <formula>ISTEXT(G114)</formula>
    </cfRule>
    <cfRule type="expression" dxfId="1828" priority="2872">
      <formula>FIND("Conforter",J114)</formula>
    </cfRule>
  </conditionalFormatting>
  <conditionalFormatting sqref="I114">
    <cfRule type="expression" dxfId="1827" priority="2867" stopIfTrue="1">
      <formula>ISTEXT(I114)</formula>
    </cfRule>
    <cfRule type="expression" dxfId="1826" priority="2868">
      <formula>FIND("Agir",J114)</formula>
    </cfRule>
    <cfRule type="expression" dxfId="1825" priority="2869">
      <formula>FIND("Réagir",J114)</formula>
    </cfRule>
  </conditionalFormatting>
  <conditionalFormatting sqref="G114:H114">
    <cfRule type="expression" dxfId="1824" priority="2865" stopIfTrue="1">
      <formula>ISTEXT(G114)</formula>
    </cfRule>
    <cfRule type="expression" dxfId="1823" priority="2866">
      <formula>FIND("Conforter",J114)</formula>
    </cfRule>
  </conditionalFormatting>
  <conditionalFormatting sqref="D114">
    <cfRule type="expression" dxfId="1822" priority="2855" stopIfTrue="1">
      <formula>ISTEXT(D114)</formula>
    </cfRule>
    <cfRule type="expression" dxfId="1821" priority="2856">
      <formula>FIND("Agir",E114)</formula>
    </cfRule>
    <cfRule type="expression" dxfId="1820" priority="2857">
      <formula>FIND("Réagir",E114)</formula>
    </cfRule>
  </conditionalFormatting>
  <conditionalFormatting sqref="D114">
    <cfRule type="expression" dxfId="1819" priority="2853" stopIfTrue="1">
      <formula>ISTEXT(D114)</formula>
    </cfRule>
    <cfRule type="expression" dxfId="1818" priority="2854">
      <formula>FIND("Conforter",F114)</formula>
    </cfRule>
  </conditionalFormatting>
  <conditionalFormatting sqref="D114">
    <cfRule type="expression" dxfId="1817" priority="2851" stopIfTrue="1">
      <formula>ISTEXT(D114)</formula>
    </cfRule>
    <cfRule type="expression" dxfId="1816" priority="2852">
      <formula>FIND("Conforter",F114)</formula>
    </cfRule>
  </conditionalFormatting>
  <conditionalFormatting sqref="H114">
    <cfRule type="expression" dxfId="1815" priority="2848" stopIfTrue="1">
      <formula>ISTEXT(H114)</formula>
    </cfRule>
    <cfRule type="expression" dxfId="1814" priority="2849">
      <formula>FIND("Agir",J114)</formula>
    </cfRule>
    <cfRule type="expression" dxfId="1813" priority="2850">
      <formula>FIND("Réagir",J114)</formula>
    </cfRule>
  </conditionalFormatting>
  <conditionalFormatting sqref="BB114">
    <cfRule type="expression" dxfId="1812" priority="2839" stopIfTrue="1">
      <formula>ISTEXT(BB114)</formula>
    </cfRule>
    <cfRule type="expression" dxfId="1811" priority="2840">
      <formula>FIND("Agir",BG114)</formula>
    </cfRule>
    <cfRule type="expression" dxfId="1810" priority="2841">
      <formula>FIND("Réagir",BG114)</formula>
    </cfRule>
  </conditionalFormatting>
  <conditionalFormatting sqref="BB114">
    <cfRule type="expression" dxfId="1809" priority="2836" stopIfTrue="1">
      <formula>ISTEXT(BB114)</formula>
    </cfRule>
    <cfRule type="expression" dxfId="1808" priority="2837">
      <formula>FIND("Agir",BG114)</formula>
    </cfRule>
    <cfRule type="expression" dxfId="1807" priority="2838">
      <formula>FIND("Réagir",BG114)</formula>
    </cfRule>
  </conditionalFormatting>
  <conditionalFormatting sqref="AA114">
    <cfRule type="expression" dxfId="1806" priority="2833" stopIfTrue="1">
      <formula>ISTEXT(AA114)</formula>
    </cfRule>
    <cfRule type="expression" dxfId="1805" priority="2834">
      <formula>FIND("Agir",BG114)</formula>
    </cfRule>
    <cfRule type="expression" dxfId="1804" priority="2835">
      <formula>FIND("Réagir",BG114)</formula>
    </cfRule>
  </conditionalFormatting>
  <conditionalFormatting sqref="I116:I123">
    <cfRule type="expression" dxfId="1803" priority="2815" stopIfTrue="1">
      <formula>ISTEXT(I116)</formula>
    </cfRule>
    <cfRule type="expression" dxfId="1802" priority="2816">
      <formula>FIND("Agir",J116)</formula>
    </cfRule>
    <cfRule type="expression" dxfId="1801" priority="2817">
      <formula>FIND("Réagir",J116)</formula>
    </cfRule>
  </conditionalFormatting>
  <conditionalFormatting sqref="F116:F123">
    <cfRule type="expression" dxfId="1800" priority="2810" stopIfTrue="1">
      <formula>ISTEXT(F116)</formula>
    </cfRule>
    <cfRule type="expression" dxfId="1799" priority="2811">
      <formula>FIND("Conforter",I116)</formula>
    </cfRule>
  </conditionalFormatting>
  <conditionalFormatting sqref="G116:G123">
    <cfRule type="expression" dxfId="1798" priority="2807" stopIfTrue="1">
      <formula>ISTEXT(G116)</formula>
    </cfRule>
    <cfRule type="expression" dxfId="1797" priority="2808">
      <formula>FIND("Agir",I116)</formula>
    </cfRule>
    <cfRule type="expression" dxfId="1796" priority="2809">
      <formula>FIND("Réagir",I116)</formula>
    </cfRule>
  </conditionalFormatting>
  <conditionalFormatting sqref="G116:H123">
    <cfRule type="expression" dxfId="1795" priority="2805" stopIfTrue="1">
      <formula>ISTEXT(G116)</formula>
    </cfRule>
    <cfRule type="expression" dxfId="1794" priority="2806">
      <formula>FIND("Conforter",J116)</formula>
    </cfRule>
  </conditionalFormatting>
  <conditionalFormatting sqref="I118">
    <cfRule type="expression" dxfId="1793" priority="2801" stopIfTrue="1">
      <formula>ISTEXT(I118)</formula>
    </cfRule>
    <cfRule type="expression" dxfId="1792" priority="2802">
      <formula>FIND("Agir",J118)</formula>
    </cfRule>
    <cfRule type="expression" dxfId="1791" priority="2803">
      <formula>FIND("Réagir",J118)</formula>
    </cfRule>
  </conditionalFormatting>
  <conditionalFormatting sqref="G118:H118">
    <cfRule type="expression" dxfId="1790" priority="2799" stopIfTrue="1">
      <formula>ISTEXT(G118)</formula>
    </cfRule>
    <cfRule type="expression" dxfId="1789" priority="2800">
      <formula>FIND("Conforter",J118)</formula>
    </cfRule>
  </conditionalFormatting>
  <conditionalFormatting sqref="I119">
    <cfRule type="expression" dxfId="1788" priority="2796" stopIfTrue="1">
      <formula>ISTEXT(I119)</formula>
    </cfRule>
    <cfRule type="expression" dxfId="1787" priority="2797">
      <formula>FIND("Agir",J119)</formula>
    </cfRule>
    <cfRule type="expression" dxfId="1786" priority="2798">
      <formula>FIND("Réagir",J119)</formula>
    </cfRule>
  </conditionalFormatting>
  <conditionalFormatting sqref="G119:H119">
    <cfRule type="expression" dxfId="1785" priority="2794" stopIfTrue="1">
      <formula>ISTEXT(G119)</formula>
    </cfRule>
    <cfRule type="expression" dxfId="1784" priority="2795">
      <formula>FIND("Conforter",J119)</formula>
    </cfRule>
  </conditionalFormatting>
  <conditionalFormatting sqref="I120">
    <cfRule type="expression" dxfId="1783" priority="2791" stopIfTrue="1">
      <formula>ISTEXT(I120)</formula>
    </cfRule>
    <cfRule type="expression" dxfId="1782" priority="2792">
      <formula>FIND("Agir",J120)</formula>
    </cfRule>
    <cfRule type="expression" dxfId="1781" priority="2793">
      <formula>FIND("Réagir",J120)</formula>
    </cfRule>
  </conditionalFormatting>
  <conditionalFormatting sqref="G120:H120">
    <cfRule type="expression" dxfId="1780" priority="2789" stopIfTrue="1">
      <formula>ISTEXT(G120)</formula>
    </cfRule>
    <cfRule type="expression" dxfId="1779" priority="2790">
      <formula>FIND("Conforter",J120)</formula>
    </cfRule>
  </conditionalFormatting>
  <conditionalFormatting sqref="I121">
    <cfRule type="expression" dxfId="1778" priority="2786" stopIfTrue="1">
      <formula>ISTEXT(I121)</formula>
    </cfRule>
    <cfRule type="expression" dxfId="1777" priority="2787">
      <formula>FIND("Agir",J121)</formula>
    </cfRule>
    <cfRule type="expression" dxfId="1776" priority="2788">
      <formula>FIND("Réagir",J121)</formula>
    </cfRule>
  </conditionalFormatting>
  <conditionalFormatting sqref="G121:H121">
    <cfRule type="expression" dxfId="1775" priority="2784" stopIfTrue="1">
      <formula>ISTEXT(G121)</formula>
    </cfRule>
    <cfRule type="expression" dxfId="1774" priority="2785">
      <formula>FIND("Conforter",J121)</formula>
    </cfRule>
  </conditionalFormatting>
  <conditionalFormatting sqref="I122">
    <cfRule type="expression" dxfId="1773" priority="2781" stopIfTrue="1">
      <formula>ISTEXT(I122)</formula>
    </cfRule>
    <cfRule type="expression" dxfId="1772" priority="2782">
      <formula>FIND("Agir",J122)</formula>
    </cfRule>
    <cfRule type="expression" dxfId="1771" priority="2783">
      <formula>FIND("Réagir",J122)</formula>
    </cfRule>
  </conditionalFormatting>
  <conditionalFormatting sqref="G122:H122">
    <cfRule type="expression" dxfId="1770" priority="2779" stopIfTrue="1">
      <formula>ISTEXT(G122)</formula>
    </cfRule>
    <cfRule type="expression" dxfId="1769" priority="2780">
      <formula>FIND("Conforter",J122)</formula>
    </cfRule>
  </conditionalFormatting>
  <conditionalFormatting sqref="I123">
    <cfRule type="expression" dxfId="1768" priority="2776" stopIfTrue="1">
      <formula>ISTEXT(I123)</formula>
    </cfRule>
    <cfRule type="expression" dxfId="1767" priority="2777">
      <formula>FIND("Agir",J123)</formula>
    </cfRule>
    <cfRule type="expression" dxfId="1766" priority="2778">
      <formula>FIND("Réagir",J123)</formula>
    </cfRule>
  </conditionalFormatting>
  <conditionalFormatting sqref="G123:H123">
    <cfRule type="expression" dxfId="1765" priority="2774" stopIfTrue="1">
      <formula>ISTEXT(G123)</formula>
    </cfRule>
    <cfRule type="expression" dxfId="1764" priority="2775">
      <formula>FIND("Conforter",J123)</formula>
    </cfRule>
  </conditionalFormatting>
  <conditionalFormatting sqref="I117">
    <cfRule type="expression" dxfId="1763" priority="2771" stopIfTrue="1">
      <formula>ISTEXT(I117)</formula>
    </cfRule>
    <cfRule type="expression" dxfId="1762" priority="2772">
      <formula>FIND("Agir",J117)</formula>
    </cfRule>
    <cfRule type="expression" dxfId="1761" priority="2773">
      <formula>FIND("Réagir",J117)</formula>
    </cfRule>
  </conditionalFormatting>
  <conditionalFormatting sqref="D116:D123">
    <cfRule type="expression" dxfId="1760" priority="2761" stopIfTrue="1">
      <formula>ISTEXT(D116)</formula>
    </cfRule>
    <cfRule type="expression" dxfId="1759" priority="2762">
      <formula>FIND("Agir",E116)</formula>
    </cfRule>
    <cfRule type="expression" dxfId="1758" priority="2763">
      <formula>FIND("Réagir",E116)</formula>
    </cfRule>
  </conditionalFormatting>
  <conditionalFormatting sqref="D117:D123">
    <cfRule type="expression" dxfId="1757" priority="2759" stopIfTrue="1">
      <formula>ISTEXT(D117)</formula>
    </cfRule>
    <cfRule type="expression" dxfId="1756" priority="2760">
      <formula>FIND("Conforter",F117)</formula>
    </cfRule>
  </conditionalFormatting>
  <conditionalFormatting sqref="D116">
    <cfRule type="expression" dxfId="1755" priority="2757" stopIfTrue="1">
      <formula>ISTEXT(D116)</formula>
    </cfRule>
    <cfRule type="expression" dxfId="1754" priority="2758">
      <formula>FIND("Conforter",F116)</formula>
    </cfRule>
  </conditionalFormatting>
  <conditionalFormatting sqref="D118">
    <cfRule type="expression" dxfId="1753" priority="2755" stopIfTrue="1">
      <formula>ISTEXT(D118)</formula>
    </cfRule>
    <cfRule type="expression" dxfId="1752" priority="2756">
      <formula>FIND("Conforter",F118)</formula>
    </cfRule>
  </conditionalFormatting>
  <conditionalFormatting sqref="D119">
    <cfRule type="expression" dxfId="1751" priority="2753" stopIfTrue="1">
      <formula>ISTEXT(D119)</formula>
    </cfRule>
    <cfRule type="expression" dxfId="1750" priority="2754">
      <formula>FIND("Conforter",F119)</formula>
    </cfRule>
  </conditionalFormatting>
  <conditionalFormatting sqref="D120">
    <cfRule type="expression" dxfId="1749" priority="2751" stopIfTrue="1">
      <formula>ISTEXT(D120)</formula>
    </cfRule>
    <cfRule type="expression" dxfId="1748" priority="2752">
      <formula>FIND("Conforter",F120)</formula>
    </cfRule>
  </conditionalFormatting>
  <conditionalFormatting sqref="D121">
    <cfRule type="expression" dxfId="1747" priority="2749" stopIfTrue="1">
      <formula>ISTEXT(D121)</formula>
    </cfRule>
    <cfRule type="expression" dxfId="1746" priority="2750">
      <formula>FIND("Conforter",F121)</formula>
    </cfRule>
  </conditionalFormatting>
  <conditionalFormatting sqref="D122">
    <cfRule type="expression" dxfId="1745" priority="2747" stopIfTrue="1">
      <formula>ISTEXT(D122)</formula>
    </cfRule>
    <cfRule type="expression" dxfId="1744" priority="2748">
      <formula>FIND("Conforter",F122)</formula>
    </cfRule>
  </conditionalFormatting>
  <conditionalFormatting sqref="D123">
    <cfRule type="expression" dxfId="1743" priority="2745" stopIfTrue="1">
      <formula>ISTEXT(D123)</formula>
    </cfRule>
    <cfRule type="expression" dxfId="1742" priority="2746">
      <formula>FIND("Conforter",F123)</formula>
    </cfRule>
  </conditionalFormatting>
  <conditionalFormatting sqref="H116:H123">
    <cfRule type="expression" dxfId="1741" priority="2742" stopIfTrue="1">
      <formula>ISTEXT(H116)</formula>
    </cfRule>
    <cfRule type="expression" dxfId="1740" priority="2743">
      <formula>FIND("Agir",J116)</formula>
    </cfRule>
    <cfRule type="expression" dxfId="1739" priority="2744">
      <formula>FIND("Réagir",J116)</formula>
    </cfRule>
  </conditionalFormatting>
  <conditionalFormatting sqref="H116">
    <cfRule type="expression" dxfId="1738" priority="2734" stopIfTrue="1">
      <formula>ISTEXT(H116)</formula>
    </cfRule>
    <cfRule type="expression" dxfId="1737" priority="2735">
      <formula>FIND("Conforter",J116)</formula>
    </cfRule>
  </conditionalFormatting>
  <conditionalFormatting sqref="BB116:BB123">
    <cfRule type="expression" dxfId="1736" priority="2731" stopIfTrue="1">
      <formula>ISTEXT(BB116)</formula>
    </cfRule>
    <cfRule type="expression" dxfId="1735" priority="2732">
      <formula>FIND("Agir",BG116)</formula>
    </cfRule>
    <cfRule type="expression" dxfId="1734" priority="2733">
      <formula>FIND("Réagir",BG116)</formula>
    </cfRule>
  </conditionalFormatting>
  <conditionalFormatting sqref="BB118">
    <cfRule type="expression" dxfId="1733" priority="2728" stopIfTrue="1">
      <formula>ISTEXT(BB118)</formula>
    </cfRule>
    <cfRule type="expression" dxfId="1732" priority="2729">
      <formula>FIND("Agir",BG118)</formula>
    </cfRule>
    <cfRule type="expression" dxfId="1731" priority="2730">
      <formula>FIND("Réagir",BG118)</formula>
    </cfRule>
  </conditionalFormatting>
  <conditionalFormatting sqref="BB119">
    <cfRule type="expression" dxfId="1730" priority="2725" stopIfTrue="1">
      <formula>ISTEXT(BB119)</formula>
    </cfRule>
    <cfRule type="expression" dxfId="1729" priority="2726">
      <formula>FIND("Agir",BG119)</formula>
    </cfRule>
    <cfRule type="expression" dxfId="1728" priority="2727">
      <formula>FIND("Réagir",BG119)</formula>
    </cfRule>
  </conditionalFormatting>
  <conditionalFormatting sqref="BB120">
    <cfRule type="expression" dxfId="1727" priority="2722" stopIfTrue="1">
      <formula>ISTEXT(BB120)</formula>
    </cfRule>
    <cfRule type="expression" dxfId="1726" priority="2723">
      <formula>FIND("Agir",BG120)</formula>
    </cfRule>
    <cfRule type="expression" dxfId="1725" priority="2724">
      <formula>FIND("Réagir",BG120)</formula>
    </cfRule>
  </conditionalFormatting>
  <conditionalFormatting sqref="BB121">
    <cfRule type="expression" dxfId="1724" priority="2719" stopIfTrue="1">
      <formula>ISTEXT(BB121)</formula>
    </cfRule>
    <cfRule type="expression" dxfId="1723" priority="2720">
      <formula>FIND("Agir",BG121)</formula>
    </cfRule>
    <cfRule type="expression" dxfId="1722" priority="2721">
      <formula>FIND("Réagir",BG121)</formula>
    </cfRule>
  </conditionalFormatting>
  <conditionalFormatting sqref="BB122">
    <cfRule type="expression" dxfId="1721" priority="2716" stopIfTrue="1">
      <formula>ISTEXT(BB122)</formula>
    </cfRule>
    <cfRule type="expression" dxfId="1720" priority="2717">
      <formula>FIND("Agir",BG122)</formula>
    </cfRule>
    <cfRule type="expression" dxfId="1719" priority="2718">
      <formula>FIND("Réagir",BG122)</formula>
    </cfRule>
  </conditionalFormatting>
  <conditionalFormatting sqref="BB123">
    <cfRule type="expression" dxfId="1718" priority="2713" stopIfTrue="1">
      <formula>ISTEXT(BB123)</formula>
    </cfRule>
    <cfRule type="expression" dxfId="1717" priority="2714">
      <formula>FIND("Agir",BG123)</formula>
    </cfRule>
    <cfRule type="expression" dxfId="1716" priority="2715">
      <formula>FIND("Réagir",BG123)</formula>
    </cfRule>
  </conditionalFormatting>
  <conditionalFormatting sqref="BB117">
    <cfRule type="expression" dxfId="1715" priority="2710" stopIfTrue="1">
      <formula>ISTEXT(BB117)</formula>
    </cfRule>
    <cfRule type="expression" dxfId="1714" priority="2711">
      <formula>FIND("Agir",BG117)</formula>
    </cfRule>
    <cfRule type="expression" dxfId="1713" priority="2712">
      <formula>FIND("Réagir",BG117)</formula>
    </cfRule>
  </conditionalFormatting>
  <conditionalFormatting sqref="AA116:AA123">
    <cfRule type="expression" dxfId="1712" priority="2707" stopIfTrue="1">
      <formula>ISTEXT(AA116)</formula>
    </cfRule>
    <cfRule type="expression" dxfId="1711" priority="2708">
      <formula>FIND("Agir",BG116)</formula>
    </cfRule>
    <cfRule type="expression" dxfId="1710" priority="2709">
      <formula>FIND("Réagir",BG116)</formula>
    </cfRule>
  </conditionalFormatting>
  <conditionalFormatting sqref="I124">
    <cfRule type="expression" dxfId="1709" priority="2689" stopIfTrue="1">
      <formula>ISTEXT(I124)</formula>
    </cfRule>
    <cfRule type="expression" dxfId="1708" priority="2690">
      <formula>FIND("Agir",J124)</formula>
    </cfRule>
    <cfRule type="expression" dxfId="1707" priority="2691">
      <formula>FIND("Réagir",J124)</formula>
    </cfRule>
  </conditionalFormatting>
  <conditionalFormatting sqref="F124">
    <cfRule type="expression" dxfId="1706" priority="2684" stopIfTrue="1">
      <formula>ISTEXT(F124)</formula>
    </cfRule>
    <cfRule type="expression" dxfId="1705" priority="2685">
      <formula>FIND("Conforter",I124)</formula>
    </cfRule>
  </conditionalFormatting>
  <conditionalFormatting sqref="G124">
    <cfRule type="expression" dxfId="1704" priority="2681" stopIfTrue="1">
      <formula>ISTEXT(G124)</formula>
    </cfRule>
    <cfRule type="expression" dxfId="1703" priority="2682">
      <formula>FIND("Agir",I124)</formula>
    </cfRule>
    <cfRule type="expression" dxfId="1702" priority="2683">
      <formula>FIND("Réagir",I124)</formula>
    </cfRule>
  </conditionalFormatting>
  <conditionalFormatting sqref="G124:H124">
    <cfRule type="expression" dxfId="1701" priority="2679" stopIfTrue="1">
      <formula>ISTEXT(G124)</formula>
    </cfRule>
    <cfRule type="expression" dxfId="1700" priority="2680">
      <formula>FIND("Conforter",J124)</formula>
    </cfRule>
  </conditionalFormatting>
  <conditionalFormatting sqref="I124">
    <cfRule type="expression" dxfId="1699" priority="2675" stopIfTrue="1">
      <formula>ISTEXT(I124)</formula>
    </cfRule>
    <cfRule type="expression" dxfId="1698" priority="2676">
      <formula>FIND("Agir",J124)</formula>
    </cfRule>
    <cfRule type="expression" dxfId="1697" priority="2677">
      <formula>FIND("Réagir",J124)</formula>
    </cfRule>
  </conditionalFormatting>
  <conditionalFormatting sqref="G124:H124">
    <cfRule type="expression" dxfId="1696" priority="2673" stopIfTrue="1">
      <formula>ISTEXT(G124)</formula>
    </cfRule>
    <cfRule type="expression" dxfId="1695" priority="2674">
      <formula>FIND("Conforter",J124)</formula>
    </cfRule>
  </conditionalFormatting>
  <conditionalFormatting sqref="D124">
    <cfRule type="expression" dxfId="1694" priority="2663" stopIfTrue="1">
      <formula>ISTEXT(D124)</formula>
    </cfRule>
    <cfRule type="expression" dxfId="1693" priority="2664">
      <formula>FIND("Agir",E124)</formula>
    </cfRule>
    <cfRule type="expression" dxfId="1692" priority="2665">
      <formula>FIND("Réagir",E124)</formula>
    </cfRule>
  </conditionalFormatting>
  <conditionalFormatting sqref="D124">
    <cfRule type="expression" dxfId="1691" priority="2661" stopIfTrue="1">
      <formula>ISTEXT(D124)</formula>
    </cfRule>
    <cfRule type="expression" dxfId="1690" priority="2662">
      <formula>FIND("Conforter",F124)</formula>
    </cfRule>
  </conditionalFormatting>
  <conditionalFormatting sqref="D124">
    <cfRule type="expression" dxfId="1689" priority="2659" stopIfTrue="1">
      <formula>ISTEXT(D124)</formula>
    </cfRule>
    <cfRule type="expression" dxfId="1688" priority="2660">
      <formula>FIND("Conforter",F124)</formula>
    </cfRule>
  </conditionalFormatting>
  <conditionalFormatting sqref="H124">
    <cfRule type="expression" dxfId="1687" priority="2656" stopIfTrue="1">
      <formula>ISTEXT(H124)</formula>
    </cfRule>
    <cfRule type="expression" dxfId="1686" priority="2657">
      <formula>FIND("Agir",J124)</formula>
    </cfRule>
    <cfRule type="expression" dxfId="1685" priority="2658">
      <formula>FIND("Réagir",J124)</formula>
    </cfRule>
  </conditionalFormatting>
  <conditionalFormatting sqref="BB124">
    <cfRule type="expression" dxfId="1684" priority="2647" stopIfTrue="1">
      <formula>ISTEXT(BB124)</formula>
    </cfRule>
    <cfRule type="expression" dxfId="1683" priority="2648">
      <formula>FIND("Agir",BG124)</formula>
    </cfRule>
    <cfRule type="expression" dxfId="1682" priority="2649">
      <formula>FIND("Réagir",BG124)</formula>
    </cfRule>
  </conditionalFormatting>
  <conditionalFormatting sqref="BB124">
    <cfRule type="expression" dxfId="1681" priority="2644" stopIfTrue="1">
      <formula>ISTEXT(BB124)</formula>
    </cfRule>
    <cfRule type="expression" dxfId="1680" priority="2645">
      <formula>FIND("Agir",BG124)</formula>
    </cfRule>
    <cfRule type="expression" dxfId="1679" priority="2646">
      <formula>FIND("Réagir",BG124)</formula>
    </cfRule>
  </conditionalFormatting>
  <conditionalFormatting sqref="AA124">
    <cfRule type="expression" dxfId="1678" priority="2641" stopIfTrue="1">
      <formula>ISTEXT(AA124)</formula>
    </cfRule>
    <cfRule type="expression" dxfId="1677" priority="2642">
      <formula>FIND("Agir",BG124)</formula>
    </cfRule>
    <cfRule type="expression" dxfId="1676" priority="2643">
      <formula>FIND("Réagir",BG124)</formula>
    </cfRule>
  </conditionalFormatting>
  <conditionalFormatting sqref="I126 I128:I132 I134:I143 I145:I156 I158:I169 I195:I196 I192:I193 I188:I190 I183:I185 I181 I171:I175 I177:I179">
    <cfRule type="expression" dxfId="1675" priority="2623" stopIfTrue="1">
      <formula>ISTEXT(I126)</formula>
    </cfRule>
    <cfRule type="expression" dxfId="1674" priority="2624">
      <formula>FIND("Agir",J126)</formula>
    </cfRule>
    <cfRule type="expression" dxfId="1673" priority="2625">
      <formula>FIND("Réagir",J126)</formula>
    </cfRule>
  </conditionalFormatting>
  <conditionalFormatting sqref="F126 F128:F132 F134:F143 F145:F156 F158:F169 F195:F196 F192:F193 F188:F190 F183:F185 F181 F171:F175 F177:F179">
    <cfRule type="expression" dxfId="1672" priority="2618" stopIfTrue="1">
      <formula>ISTEXT(F126)</formula>
    </cfRule>
    <cfRule type="expression" dxfId="1671" priority="2619">
      <formula>FIND("Conforter",I126)</formula>
    </cfRule>
  </conditionalFormatting>
  <conditionalFormatting sqref="G126 G128:G132 G134:G143 G145:G156 G158:G169 G195:G196 G192:G193 G188:G190 G183:G185 G181 G171:G175 G177:G179">
    <cfRule type="expression" dxfId="1670" priority="2615" stopIfTrue="1">
      <formula>ISTEXT(G126)</formula>
    </cfRule>
    <cfRule type="expression" dxfId="1669" priority="2616">
      <formula>FIND("Agir",I126)</formula>
    </cfRule>
    <cfRule type="expression" dxfId="1668" priority="2617">
      <formula>FIND("Réagir",I126)</formula>
    </cfRule>
  </conditionalFormatting>
  <conditionalFormatting sqref="G126:H126 G128:H132 G134:H143 G145:H156 G158:H169 G195:H196 G192:H193 G188:H190 G183:H185 G181:H181 G171:H175 G177:H179">
    <cfRule type="expression" dxfId="1667" priority="2613" stopIfTrue="1">
      <formula>ISTEXT(G126)</formula>
    </cfRule>
    <cfRule type="expression" dxfId="1666" priority="2614">
      <formula>FIND("Conforter",J126)</formula>
    </cfRule>
  </conditionalFormatting>
  <conditionalFormatting sqref="I126 I128:I132 I134:I143 I145:I156 I158:I169 I195:I196 I192:I193 I188:I190 I183:I185 I181 I171:I175 I177:I179">
    <cfRule type="expression" dxfId="1665" priority="2609" stopIfTrue="1">
      <formula>ISTEXT(I126)</formula>
    </cfRule>
    <cfRule type="expression" dxfId="1664" priority="2610">
      <formula>FIND("Agir",J126)</formula>
    </cfRule>
    <cfRule type="expression" dxfId="1663" priority="2611">
      <formula>FIND("Réagir",J126)</formula>
    </cfRule>
  </conditionalFormatting>
  <conditionalFormatting sqref="G126:H126 G128:H132 G134:H143 G145:H156 G158:H169 G195:H196 G192:H193 G188:H190 G183:H185 G181:H181 G171:H175 G177:H179">
    <cfRule type="expression" dxfId="1662" priority="2607" stopIfTrue="1">
      <formula>ISTEXT(G126)</formula>
    </cfRule>
    <cfRule type="expression" dxfId="1661" priority="2608">
      <formula>FIND("Conforter",J126)</formula>
    </cfRule>
  </conditionalFormatting>
  <conditionalFormatting sqref="D126 D128:D132 D134:D143 D145:D156 D158:D169 D195:D196 D192:D193 D188:D190 D183:D185 D181 D171:D175 D177:D179">
    <cfRule type="expression" dxfId="1660" priority="2597" stopIfTrue="1">
      <formula>ISTEXT(D126)</formula>
    </cfRule>
    <cfRule type="expression" dxfId="1659" priority="2598">
      <formula>FIND("Agir",E126)</formula>
    </cfRule>
    <cfRule type="expression" dxfId="1658" priority="2599">
      <formula>FIND("Réagir",E126)</formula>
    </cfRule>
  </conditionalFormatting>
  <conditionalFormatting sqref="D126 D128:D132 D134:D143 D145:D156 D158:D169 D195:D196 D192:D193 D188:D190 D183:D185 D181 D171:D175 D177:D179">
    <cfRule type="expression" dxfId="1657" priority="2595" stopIfTrue="1">
      <formula>ISTEXT(D126)</formula>
    </cfRule>
    <cfRule type="expression" dxfId="1656" priority="2596">
      <formula>FIND("Conforter",F126)</formula>
    </cfRule>
  </conditionalFormatting>
  <conditionalFormatting sqref="D126 D128:D132 D134:D143 D145:D156 D158:D169 D195:D196 D192:D193 D188:D190 D183:D185 D181 D171:D175 D177:D179">
    <cfRule type="expression" dxfId="1655" priority="2593" stopIfTrue="1">
      <formula>ISTEXT(D126)</formula>
    </cfRule>
    <cfRule type="expression" dxfId="1654" priority="2594">
      <formula>FIND("Conforter",F126)</formula>
    </cfRule>
  </conditionalFormatting>
  <conditionalFormatting sqref="H126 H128:H132 H134:H143 H145:H156 H158:H169 H195:H196 H192:H193 H188:H190 H183:H185 H181 H171:H175 H177:H179">
    <cfRule type="expression" dxfId="1653" priority="2590" stopIfTrue="1">
      <formula>ISTEXT(H126)</formula>
    </cfRule>
    <cfRule type="expression" dxfId="1652" priority="2591">
      <formula>FIND("Agir",J126)</formula>
    </cfRule>
    <cfRule type="expression" dxfId="1651" priority="2592">
      <formula>FIND("Réagir",J126)</formula>
    </cfRule>
  </conditionalFormatting>
  <conditionalFormatting sqref="BB126 BB128:BB132 BB134:BB143 BB145:BB156 BB158:BB169 BB195:BB196 BB192:BB193 BB188:BB190 BB183:BB185 BB181 BB171:BB175 BB177:BB179">
    <cfRule type="expression" dxfId="1650" priority="2581" stopIfTrue="1">
      <formula>ISTEXT(BB126)</formula>
    </cfRule>
    <cfRule type="expression" dxfId="1649" priority="2582">
      <formula>FIND("Agir",BG126)</formula>
    </cfRule>
    <cfRule type="expression" dxfId="1648" priority="2583">
      <formula>FIND("Réagir",BG126)</formula>
    </cfRule>
  </conditionalFormatting>
  <conditionalFormatting sqref="BB126 BB128:BB132 BB134:BB143 BB145:BB156 BB158:BB169 BB195:BB196 BB192:BB193 BB188:BB190 BB183:BB185 BB181 BB171:BB175 BB177:BB179">
    <cfRule type="expression" dxfId="1647" priority="2578" stopIfTrue="1">
      <formula>ISTEXT(BB126)</formula>
    </cfRule>
    <cfRule type="expression" dxfId="1646" priority="2579">
      <formula>FIND("Agir",BG126)</formula>
    </cfRule>
    <cfRule type="expression" dxfId="1645" priority="2580">
      <formula>FIND("Réagir",BG126)</formula>
    </cfRule>
  </conditionalFormatting>
  <conditionalFormatting sqref="AA126">
    <cfRule type="expression" dxfId="1644" priority="2575" stopIfTrue="1">
      <formula>ISTEXT(AA126)</formula>
    </cfRule>
    <cfRule type="expression" dxfId="1643" priority="2576">
      <formula>FIND("Agir",BG126)</formula>
    </cfRule>
    <cfRule type="expression" dxfId="1642" priority="2577">
      <formula>FIND("Réagir",BG126)</formula>
    </cfRule>
  </conditionalFormatting>
  <conditionalFormatting sqref="I122">
    <cfRule type="expression" dxfId="1641" priority="2557" stopIfTrue="1">
      <formula>ISTEXT(I122)</formula>
    </cfRule>
    <cfRule type="expression" dxfId="1640" priority="2558">
      <formula>FIND("Agir",J122)</formula>
    </cfRule>
    <cfRule type="expression" dxfId="1639" priority="2559">
      <formula>FIND("Réagir",J122)</formula>
    </cfRule>
  </conditionalFormatting>
  <conditionalFormatting sqref="G122:H122">
    <cfRule type="expression" dxfId="1638" priority="2555" stopIfTrue="1">
      <formula>ISTEXT(G122)</formula>
    </cfRule>
    <cfRule type="expression" dxfId="1637" priority="2556">
      <formula>FIND("Conforter",J122)</formula>
    </cfRule>
  </conditionalFormatting>
  <conditionalFormatting sqref="D122">
    <cfRule type="expression" dxfId="1636" priority="2553" stopIfTrue="1">
      <formula>ISTEXT(D122)</formula>
    </cfRule>
    <cfRule type="expression" dxfId="1635" priority="2554">
      <formula>FIND("Conforter",F122)</formula>
    </cfRule>
  </conditionalFormatting>
  <conditionalFormatting sqref="BB122">
    <cfRule type="expression" dxfId="1634" priority="2550" stopIfTrue="1">
      <formula>ISTEXT(BB122)</formula>
    </cfRule>
    <cfRule type="expression" dxfId="1633" priority="2551">
      <formula>FIND("Agir",BG122)</formula>
    </cfRule>
    <cfRule type="expression" dxfId="1632" priority="2552">
      <formula>FIND("Réagir",BG122)</formula>
    </cfRule>
  </conditionalFormatting>
  <conditionalFormatting sqref="I123">
    <cfRule type="expression" dxfId="1631" priority="2547" stopIfTrue="1">
      <formula>ISTEXT(I123)</formula>
    </cfRule>
    <cfRule type="expression" dxfId="1630" priority="2548">
      <formula>FIND("Agir",J123)</formula>
    </cfRule>
    <cfRule type="expression" dxfId="1629" priority="2549">
      <formula>FIND("Réagir",J123)</formula>
    </cfRule>
  </conditionalFormatting>
  <conditionalFormatting sqref="G123:H123">
    <cfRule type="expression" dxfId="1628" priority="2545" stopIfTrue="1">
      <formula>ISTEXT(G123)</formula>
    </cfRule>
    <cfRule type="expression" dxfId="1627" priority="2546">
      <formula>FIND("Conforter",J123)</formula>
    </cfRule>
  </conditionalFormatting>
  <conditionalFormatting sqref="D123">
    <cfRule type="expression" dxfId="1626" priority="2543" stopIfTrue="1">
      <formula>ISTEXT(D123)</formula>
    </cfRule>
    <cfRule type="expression" dxfId="1625" priority="2544">
      <formula>FIND("Conforter",F123)</formula>
    </cfRule>
  </conditionalFormatting>
  <conditionalFormatting sqref="BB123">
    <cfRule type="expression" dxfId="1624" priority="2540" stopIfTrue="1">
      <formula>ISTEXT(BB123)</formula>
    </cfRule>
    <cfRule type="expression" dxfId="1623" priority="2541">
      <formula>FIND("Agir",BG123)</formula>
    </cfRule>
    <cfRule type="expression" dxfId="1622" priority="2542">
      <formula>FIND("Réagir",BG123)</formula>
    </cfRule>
  </conditionalFormatting>
  <conditionalFormatting sqref="I125">
    <cfRule type="expression" dxfId="1621" priority="2537" stopIfTrue="1">
      <formula>ISTEXT(I125)</formula>
    </cfRule>
    <cfRule type="expression" dxfId="1620" priority="2538">
      <formula>FIND("Agir",J125)</formula>
    </cfRule>
    <cfRule type="expression" dxfId="1619" priority="2539">
      <formula>FIND("Réagir",J125)</formula>
    </cfRule>
  </conditionalFormatting>
  <conditionalFormatting sqref="F125">
    <cfRule type="expression" dxfId="1618" priority="2532" stopIfTrue="1">
      <formula>ISTEXT(F125)</formula>
    </cfRule>
    <cfRule type="expression" dxfId="1617" priority="2533">
      <formula>FIND("Conforter",I125)</formula>
    </cfRule>
  </conditionalFormatting>
  <conditionalFormatting sqref="G125">
    <cfRule type="expression" dxfId="1616" priority="2529" stopIfTrue="1">
      <formula>ISTEXT(G125)</formula>
    </cfRule>
    <cfRule type="expression" dxfId="1615" priority="2530">
      <formula>FIND("Agir",I125)</formula>
    </cfRule>
    <cfRule type="expression" dxfId="1614" priority="2531">
      <formula>FIND("Réagir",I125)</formula>
    </cfRule>
  </conditionalFormatting>
  <conditionalFormatting sqref="G125:H125">
    <cfRule type="expression" dxfId="1613" priority="2527" stopIfTrue="1">
      <formula>ISTEXT(G125)</formula>
    </cfRule>
    <cfRule type="expression" dxfId="1612" priority="2528">
      <formula>FIND("Conforter",J125)</formula>
    </cfRule>
  </conditionalFormatting>
  <conditionalFormatting sqref="I125">
    <cfRule type="expression" dxfId="1611" priority="2523" stopIfTrue="1">
      <formula>ISTEXT(I125)</formula>
    </cfRule>
    <cfRule type="expression" dxfId="1610" priority="2524">
      <formula>FIND("Agir",J125)</formula>
    </cfRule>
    <cfRule type="expression" dxfId="1609" priority="2525">
      <formula>FIND("Réagir",J125)</formula>
    </cfRule>
  </conditionalFormatting>
  <conditionalFormatting sqref="G125:H125">
    <cfRule type="expression" dxfId="1608" priority="2521" stopIfTrue="1">
      <formula>ISTEXT(G125)</formula>
    </cfRule>
    <cfRule type="expression" dxfId="1607" priority="2522">
      <formula>FIND("Conforter",J125)</formula>
    </cfRule>
  </conditionalFormatting>
  <conditionalFormatting sqref="D125">
    <cfRule type="expression" dxfId="1606" priority="2511" stopIfTrue="1">
      <formula>ISTEXT(D125)</formula>
    </cfRule>
    <cfRule type="expression" dxfId="1605" priority="2512">
      <formula>FIND("Agir",E125)</formula>
    </cfRule>
    <cfRule type="expression" dxfId="1604" priority="2513">
      <formula>FIND("Réagir",E125)</formula>
    </cfRule>
  </conditionalFormatting>
  <conditionalFormatting sqref="D125">
    <cfRule type="expression" dxfId="1603" priority="2509" stopIfTrue="1">
      <formula>ISTEXT(D125)</formula>
    </cfRule>
    <cfRule type="expression" dxfId="1602" priority="2510">
      <formula>FIND("Conforter",F125)</formula>
    </cfRule>
  </conditionalFormatting>
  <conditionalFormatting sqref="D125">
    <cfRule type="expression" dxfId="1601" priority="2507" stopIfTrue="1">
      <formula>ISTEXT(D125)</formula>
    </cfRule>
    <cfRule type="expression" dxfId="1600" priority="2508">
      <formula>FIND("Conforter",F125)</formula>
    </cfRule>
  </conditionalFormatting>
  <conditionalFormatting sqref="H125">
    <cfRule type="expression" dxfId="1599" priority="2504" stopIfTrue="1">
      <formula>ISTEXT(H125)</formula>
    </cfRule>
    <cfRule type="expression" dxfId="1598" priority="2505">
      <formula>FIND("Agir",J125)</formula>
    </cfRule>
    <cfRule type="expression" dxfId="1597" priority="2506">
      <formula>FIND("Réagir",J125)</formula>
    </cfRule>
  </conditionalFormatting>
  <conditionalFormatting sqref="BB125">
    <cfRule type="expression" dxfId="1596" priority="2495" stopIfTrue="1">
      <formula>ISTEXT(BB125)</formula>
    </cfRule>
    <cfRule type="expression" dxfId="1595" priority="2496">
      <formula>FIND("Agir",BG125)</formula>
    </cfRule>
    <cfRule type="expression" dxfId="1594" priority="2497">
      <formula>FIND("Réagir",BG125)</formula>
    </cfRule>
  </conditionalFormatting>
  <conditionalFormatting sqref="BB125">
    <cfRule type="expression" dxfId="1593" priority="2492" stopIfTrue="1">
      <formula>ISTEXT(BB125)</formula>
    </cfRule>
    <cfRule type="expression" dxfId="1592" priority="2493">
      <formula>FIND("Agir",BG125)</formula>
    </cfRule>
    <cfRule type="expression" dxfId="1591" priority="2494">
      <formula>FIND("Réagir",BG125)</formula>
    </cfRule>
  </conditionalFormatting>
  <conditionalFormatting sqref="AA125">
    <cfRule type="expression" dxfId="1590" priority="2489" stopIfTrue="1">
      <formula>ISTEXT(AA125)</formula>
    </cfRule>
    <cfRule type="expression" dxfId="1589" priority="2490">
      <formula>FIND("Agir",BG125)</formula>
    </cfRule>
    <cfRule type="expression" dxfId="1588" priority="2491">
      <formula>FIND("Réagir",BG125)</formula>
    </cfRule>
  </conditionalFormatting>
  <conditionalFormatting sqref="I116">
    <cfRule type="expression" dxfId="1587" priority="2471" stopIfTrue="1">
      <formula>ISTEXT(I116)</formula>
    </cfRule>
    <cfRule type="expression" dxfId="1586" priority="2472">
      <formula>FIND("Agir",J116)</formula>
    </cfRule>
    <cfRule type="expression" dxfId="1585" priority="2473">
      <formula>FIND("Réagir",J116)</formula>
    </cfRule>
  </conditionalFormatting>
  <conditionalFormatting sqref="F116">
    <cfRule type="expression" dxfId="1584" priority="2466" stopIfTrue="1">
      <formula>ISTEXT(F116)</formula>
    </cfRule>
    <cfRule type="expression" dxfId="1583" priority="2467">
      <formula>FIND("Conforter",I116)</formula>
    </cfRule>
  </conditionalFormatting>
  <conditionalFormatting sqref="G116">
    <cfRule type="expression" dxfId="1582" priority="2463" stopIfTrue="1">
      <formula>ISTEXT(G116)</formula>
    </cfRule>
    <cfRule type="expression" dxfId="1581" priority="2464">
      <formula>FIND("Agir",I116)</formula>
    </cfRule>
    <cfRule type="expression" dxfId="1580" priority="2465">
      <formula>FIND("Réagir",I116)</formula>
    </cfRule>
  </conditionalFormatting>
  <conditionalFormatting sqref="G116:H116">
    <cfRule type="expression" dxfId="1579" priority="2461" stopIfTrue="1">
      <formula>ISTEXT(G116)</formula>
    </cfRule>
    <cfRule type="expression" dxfId="1578" priority="2462">
      <formula>FIND("Conforter",J116)</formula>
    </cfRule>
  </conditionalFormatting>
  <conditionalFormatting sqref="I116">
    <cfRule type="expression" dxfId="1577" priority="2457" stopIfTrue="1">
      <formula>ISTEXT(I116)</formula>
    </cfRule>
    <cfRule type="expression" dxfId="1576" priority="2458">
      <formula>FIND("Agir",J116)</formula>
    </cfRule>
    <cfRule type="expression" dxfId="1575" priority="2459">
      <formula>FIND("Réagir",J116)</formula>
    </cfRule>
  </conditionalFormatting>
  <conditionalFormatting sqref="G116:H116">
    <cfRule type="expression" dxfId="1574" priority="2455" stopIfTrue="1">
      <formula>ISTEXT(G116)</formula>
    </cfRule>
    <cfRule type="expression" dxfId="1573" priority="2456">
      <formula>FIND("Conforter",J116)</formula>
    </cfRule>
  </conditionalFormatting>
  <conditionalFormatting sqref="D116">
    <cfRule type="expression" dxfId="1572" priority="2445" stopIfTrue="1">
      <formula>ISTEXT(D116)</formula>
    </cfRule>
    <cfRule type="expression" dxfId="1571" priority="2446">
      <formula>FIND("Agir",E116)</formula>
    </cfRule>
    <cfRule type="expression" dxfId="1570" priority="2447">
      <formula>FIND("Réagir",E116)</formula>
    </cfRule>
  </conditionalFormatting>
  <conditionalFormatting sqref="D116">
    <cfRule type="expression" dxfId="1569" priority="2443" stopIfTrue="1">
      <formula>ISTEXT(D116)</formula>
    </cfRule>
    <cfRule type="expression" dxfId="1568" priority="2444">
      <formula>FIND("Conforter",F116)</formula>
    </cfRule>
  </conditionalFormatting>
  <conditionalFormatting sqref="D116">
    <cfRule type="expression" dxfId="1567" priority="2441" stopIfTrue="1">
      <formula>ISTEXT(D116)</formula>
    </cfRule>
    <cfRule type="expression" dxfId="1566" priority="2442">
      <formula>FIND("Conforter",F116)</formula>
    </cfRule>
  </conditionalFormatting>
  <conditionalFormatting sqref="H116">
    <cfRule type="expression" dxfId="1565" priority="2438" stopIfTrue="1">
      <formula>ISTEXT(H116)</formula>
    </cfRule>
    <cfRule type="expression" dxfId="1564" priority="2439">
      <formula>FIND("Agir",J116)</formula>
    </cfRule>
    <cfRule type="expression" dxfId="1563" priority="2440">
      <formula>FIND("Réagir",J116)</formula>
    </cfRule>
  </conditionalFormatting>
  <conditionalFormatting sqref="BB116">
    <cfRule type="expression" dxfId="1562" priority="2429" stopIfTrue="1">
      <formula>ISTEXT(BB116)</formula>
    </cfRule>
    <cfRule type="expression" dxfId="1561" priority="2430">
      <formula>FIND("Agir",BG116)</formula>
    </cfRule>
    <cfRule type="expression" dxfId="1560" priority="2431">
      <formula>FIND("Réagir",BG116)</formula>
    </cfRule>
  </conditionalFormatting>
  <conditionalFormatting sqref="BB116">
    <cfRule type="expression" dxfId="1559" priority="2426" stopIfTrue="1">
      <formula>ISTEXT(BB116)</formula>
    </cfRule>
    <cfRule type="expression" dxfId="1558" priority="2427">
      <formula>FIND("Agir",BG116)</formula>
    </cfRule>
    <cfRule type="expression" dxfId="1557" priority="2428">
      <formula>FIND("Réagir",BG116)</formula>
    </cfRule>
  </conditionalFormatting>
  <conditionalFormatting sqref="AA116">
    <cfRule type="expression" dxfId="1556" priority="2423" stopIfTrue="1">
      <formula>ISTEXT(AA116)</formula>
    </cfRule>
    <cfRule type="expression" dxfId="1555" priority="2424">
      <formula>FIND("Agir",BG116)</formula>
    </cfRule>
    <cfRule type="expression" dxfId="1554" priority="2425">
      <formula>FIND("Réagir",BG116)</formula>
    </cfRule>
  </conditionalFormatting>
  <conditionalFormatting sqref="I120">
    <cfRule type="expression" dxfId="1553" priority="2405" stopIfTrue="1">
      <formula>ISTEXT(I120)</formula>
    </cfRule>
    <cfRule type="expression" dxfId="1552" priority="2406">
      <formula>FIND("Agir",J120)</formula>
    </cfRule>
    <cfRule type="expression" dxfId="1551" priority="2407">
      <formula>FIND("Réagir",J120)</formula>
    </cfRule>
  </conditionalFormatting>
  <conditionalFormatting sqref="G120:H120">
    <cfRule type="expression" dxfId="1550" priority="2403" stopIfTrue="1">
      <formula>ISTEXT(G120)</formula>
    </cfRule>
    <cfRule type="expression" dxfId="1549" priority="2404">
      <formula>FIND("Conforter",J120)</formula>
    </cfRule>
  </conditionalFormatting>
  <conditionalFormatting sqref="D120">
    <cfRule type="expression" dxfId="1548" priority="2401" stopIfTrue="1">
      <formula>ISTEXT(D120)</formula>
    </cfRule>
    <cfRule type="expression" dxfId="1547" priority="2402">
      <formula>FIND("Conforter",F120)</formula>
    </cfRule>
  </conditionalFormatting>
  <conditionalFormatting sqref="BB120">
    <cfRule type="expression" dxfId="1546" priority="2398" stopIfTrue="1">
      <formula>ISTEXT(BB120)</formula>
    </cfRule>
    <cfRule type="expression" dxfId="1545" priority="2399">
      <formula>FIND("Agir",BG120)</formula>
    </cfRule>
    <cfRule type="expression" dxfId="1544" priority="2400">
      <formula>FIND("Réagir",BG120)</formula>
    </cfRule>
  </conditionalFormatting>
  <conditionalFormatting sqref="I120">
    <cfRule type="expression" dxfId="1543" priority="2395" stopIfTrue="1">
      <formula>ISTEXT(I120)</formula>
    </cfRule>
    <cfRule type="expression" dxfId="1542" priority="2396">
      <formula>FIND("Agir",J120)</formula>
    </cfRule>
    <cfRule type="expression" dxfId="1541" priority="2397">
      <formula>FIND("Réagir",J120)</formula>
    </cfRule>
  </conditionalFormatting>
  <conditionalFormatting sqref="G120:H120">
    <cfRule type="expression" dxfId="1540" priority="2393" stopIfTrue="1">
      <formula>ISTEXT(G120)</formula>
    </cfRule>
    <cfRule type="expression" dxfId="1539" priority="2394">
      <formula>FIND("Conforter",J120)</formula>
    </cfRule>
  </conditionalFormatting>
  <conditionalFormatting sqref="D120">
    <cfRule type="expression" dxfId="1538" priority="2391" stopIfTrue="1">
      <formula>ISTEXT(D120)</formula>
    </cfRule>
    <cfRule type="expression" dxfId="1537" priority="2392">
      <formula>FIND("Conforter",F120)</formula>
    </cfRule>
  </conditionalFormatting>
  <conditionalFormatting sqref="BB120">
    <cfRule type="expression" dxfId="1536" priority="2388" stopIfTrue="1">
      <formula>ISTEXT(BB120)</formula>
    </cfRule>
    <cfRule type="expression" dxfId="1535" priority="2389">
      <formula>FIND("Agir",BG120)</formula>
    </cfRule>
    <cfRule type="expression" dxfId="1534" priority="2390">
      <formula>FIND("Réagir",BG120)</formula>
    </cfRule>
  </conditionalFormatting>
  <conditionalFormatting sqref="D195:D196 D128:D132 I128:I132 I134:I143 D134:D143 D145:D156 I145:I156 I158:I169 D158:D169 I192:I193 I195:I196 D188:D190 D192:D193 D183:D185 I188:I190 I181 I183:I185 D177:D179 D181 D171:D175 I171:I175 I177:I179">
    <cfRule type="expression" dxfId="1533" priority="2385" stopIfTrue="1">
      <formula>ISTEXT(D128)</formula>
    </cfRule>
    <cfRule type="expression" dxfId="1532" priority="2386">
      <formula>FIND("Agir",E128)</formula>
    </cfRule>
    <cfRule type="expression" dxfId="1531" priority="2387">
      <formula>FIND("Réagir",E128)</formula>
    </cfRule>
  </conditionalFormatting>
  <conditionalFormatting sqref="F128:H132 F134:H143 F145:H156 F158:H169 F195:H196 F192:H193 F188:H190 F183:H185 F181:H181 F171:H175 F177:H179">
    <cfRule type="expression" dxfId="1530" priority="2380" stopIfTrue="1">
      <formula>ISTEXT(F128)</formula>
    </cfRule>
    <cfRule type="expression" dxfId="1529" priority="2381">
      <formula>FIND("Conforter",I128)</formula>
    </cfRule>
  </conditionalFormatting>
  <conditionalFormatting sqref="G128:H132 G134:H143 G145:H156 G158:H169 G195:H196 G192:H193 G188:H190 G183:H185 G181:H181 G171:H175 G177:H179">
    <cfRule type="expression" dxfId="1528" priority="2377" stopIfTrue="1">
      <formula>ISTEXT(G128)</formula>
    </cfRule>
    <cfRule type="expression" dxfId="1527" priority="2378">
      <formula>FIND("Agir",I128)</formula>
    </cfRule>
    <cfRule type="expression" dxfId="1526" priority="2379">
      <formula>FIND("Réagir",I128)</formula>
    </cfRule>
  </conditionalFormatting>
  <conditionalFormatting sqref="I130">
    <cfRule type="expression" dxfId="1525" priority="2373" stopIfTrue="1">
      <formula>ISTEXT(I130)</formula>
    </cfRule>
    <cfRule type="expression" dxfId="1524" priority="2374">
      <formula>FIND("Agir",J130)</formula>
    </cfRule>
    <cfRule type="expression" dxfId="1523" priority="2375">
      <formula>FIND("Réagir",J130)</formula>
    </cfRule>
  </conditionalFormatting>
  <conditionalFormatting sqref="G130:H130">
    <cfRule type="expression" dxfId="1522" priority="2371" stopIfTrue="1">
      <formula>ISTEXT(G130)</formula>
    </cfRule>
    <cfRule type="expression" dxfId="1521" priority="2372">
      <formula>FIND("Conforter",J130)</formula>
    </cfRule>
  </conditionalFormatting>
  <conditionalFormatting sqref="I131">
    <cfRule type="expression" dxfId="1520" priority="2368" stopIfTrue="1">
      <formula>ISTEXT(I131)</formula>
    </cfRule>
    <cfRule type="expression" dxfId="1519" priority="2369">
      <formula>FIND("Agir",J131)</formula>
    </cfRule>
    <cfRule type="expression" dxfId="1518" priority="2370">
      <formula>FIND("Réagir",J131)</formula>
    </cfRule>
  </conditionalFormatting>
  <conditionalFormatting sqref="G131:H131">
    <cfRule type="expression" dxfId="1517" priority="2366" stopIfTrue="1">
      <formula>ISTEXT(G131)</formula>
    </cfRule>
    <cfRule type="expression" dxfId="1516" priority="2367">
      <formula>FIND("Conforter",J131)</formula>
    </cfRule>
  </conditionalFormatting>
  <conditionalFormatting sqref="I132 I134:I143 I145:I156 I158:I169 I195:I196 I192:I193 I188:I190 I183:I185 I181 I171:I175 I177:I179">
    <cfRule type="expression" dxfId="1515" priority="2363" stopIfTrue="1">
      <formula>ISTEXT(I132)</formula>
    </cfRule>
    <cfRule type="expression" dxfId="1514" priority="2364">
      <formula>FIND("Agir",J132)</formula>
    </cfRule>
    <cfRule type="expression" dxfId="1513" priority="2365">
      <formula>FIND("Réagir",J132)</formula>
    </cfRule>
  </conditionalFormatting>
  <conditionalFormatting sqref="G132:H132 G134:H143 G145:H156 G158:H169 G195:H196 G192:H193 G188:H190 G183:H185 G181:H181 G171:H175 G177:H179">
    <cfRule type="expression" dxfId="1512" priority="2361" stopIfTrue="1">
      <formula>ISTEXT(G132)</formula>
    </cfRule>
    <cfRule type="expression" dxfId="1511" priority="2362">
      <formula>FIND("Conforter",J132)</formula>
    </cfRule>
  </conditionalFormatting>
  <conditionalFormatting sqref="I129">
    <cfRule type="expression" dxfId="1510" priority="2358" stopIfTrue="1">
      <formula>ISTEXT(I129)</formula>
    </cfRule>
    <cfRule type="expression" dxfId="1509" priority="2359">
      <formula>FIND("Agir",J129)</formula>
    </cfRule>
    <cfRule type="expression" dxfId="1508" priority="2360">
      <formula>FIND("Réagir",J129)</formula>
    </cfRule>
  </conditionalFormatting>
  <conditionalFormatting sqref="D129:D132 D134:D143 D145:D156 D158:D169 D195:D196 D192:D193 D188:D190 D183:D185 D181 D171:D175 D177:D179">
    <cfRule type="expression" dxfId="1507" priority="2349" stopIfTrue="1">
      <formula>ISTEXT(D129)</formula>
    </cfRule>
    <cfRule type="expression" dxfId="1506" priority="2350">
      <formula>FIND("Conforter",F129)</formula>
    </cfRule>
  </conditionalFormatting>
  <conditionalFormatting sqref="D128">
    <cfRule type="expression" dxfId="1505" priority="2347" stopIfTrue="1">
      <formula>ISTEXT(D128)</formula>
    </cfRule>
    <cfRule type="expression" dxfId="1504" priority="2348">
      <formula>FIND("Conforter",F128)</formula>
    </cfRule>
  </conditionalFormatting>
  <conditionalFormatting sqref="D130">
    <cfRule type="expression" dxfId="1503" priority="2345" stopIfTrue="1">
      <formula>ISTEXT(D130)</formula>
    </cfRule>
    <cfRule type="expression" dxfId="1502" priority="2346">
      <formula>FIND("Conforter",F130)</formula>
    </cfRule>
  </conditionalFormatting>
  <conditionalFormatting sqref="D131">
    <cfRule type="expression" dxfId="1501" priority="2343" stopIfTrue="1">
      <formula>ISTEXT(D131)</formula>
    </cfRule>
    <cfRule type="expression" dxfId="1500" priority="2344">
      <formula>FIND("Conforter",F131)</formula>
    </cfRule>
  </conditionalFormatting>
  <conditionalFormatting sqref="D132 D134:D143 D145:D156 D158:D169 D195:D196 D192:D193 D188:D190 D183:D185 D181 D171:D175 D177:D179">
    <cfRule type="expression" dxfId="1499" priority="2341" stopIfTrue="1">
      <formula>ISTEXT(D132)</formula>
    </cfRule>
    <cfRule type="expression" dxfId="1498" priority="2342">
      <formula>FIND("Conforter",F132)</formula>
    </cfRule>
  </conditionalFormatting>
  <conditionalFormatting sqref="H128">
    <cfRule type="expression" dxfId="1497" priority="2333" stopIfTrue="1">
      <formula>ISTEXT(H128)</formula>
    </cfRule>
    <cfRule type="expression" dxfId="1496" priority="2334">
      <formula>FIND("Conforter",J128)</formula>
    </cfRule>
  </conditionalFormatting>
  <conditionalFormatting sqref="BB128:BB132 BB134:BB143 BB145:BB156 BB158:BB169 BB195:BB196 BB192:BB193 BB188:BB190 BB183:BB185 BB181 BB171:BB175 BB177:BB179">
    <cfRule type="expression" dxfId="1495" priority="2330" stopIfTrue="1">
      <formula>ISTEXT(BB128)</formula>
    </cfRule>
    <cfRule type="expression" dxfId="1494" priority="2331">
      <formula>FIND("Agir",BG128)</formula>
    </cfRule>
    <cfRule type="expression" dxfId="1493" priority="2332">
      <formula>FIND("Réagir",BG128)</formula>
    </cfRule>
  </conditionalFormatting>
  <conditionalFormatting sqref="BB130">
    <cfRule type="expression" dxfId="1492" priority="2327" stopIfTrue="1">
      <formula>ISTEXT(BB130)</formula>
    </cfRule>
    <cfRule type="expression" dxfId="1491" priority="2328">
      <formula>FIND("Agir",BG130)</formula>
    </cfRule>
    <cfRule type="expression" dxfId="1490" priority="2329">
      <formula>FIND("Réagir",BG130)</formula>
    </cfRule>
  </conditionalFormatting>
  <conditionalFormatting sqref="BB131">
    <cfRule type="expression" dxfId="1489" priority="2324" stopIfTrue="1">
      <formula>ISTEXT(BB131)</formula>
    </cfRule>
    <cfRule type="expression" dxfId="1488" priority="2325">
      <formula>FIND("Agir",BG131)</formula>
    </cfRule>
    <cfRule type="expression" dxfId="1487" priority="2326">
      <formula>FIND("Réagir",BG131)</formula>
    </cfRule>
  </conditionalFormatting>
  <conditionalFormatting sqref="BB132 BB134:BB143 BB145:BB156 BB158:BB169 BB195:BB196 BB192:BB193 BB188:BB190 BB183:BB185 BB181 BB171:BB175 BB177:BB179">
    <cfRule type="expression" dxfId="1486" priority="2321" stopIfTrue="1">
      <formula>ISTEXT(BB132)</formula>
    </cfRule>
    <cfRule type="expression" dxfId="1485" priority="2322">
      <formula>FIND("Agir",BG132)</formula>
    </cfRule>
    <cfRule type="expression" dxfId="1484" priority="2323">
      <formula>FIND("Réagir",BG132)</formula>
    </cfRule>
  </conditionalFormatting>
  <conditionalFormatting sqref="BB129">
    <cfRule type="expression" dxfId="1483" priority="2318" stopIfTrue="1">
      <formula>ISTEXT(BB129)</formula>
    </cfRule>
    <cfRule type="expression" dxfId="1482" priority="2319">
      <formula>FIND("Agir",BG129)</formula>
    </cfRule>
    <cfRule type="expression" dxfId="1481" priority="2320">
      <formula>FIND("Réagir",BG129)</formula>
    </cfRule>
  </conditionalFormatting>
  <conditionalFormatting sqref="AA128:AA132">
    <cfRule type="expression" dxfId="1480" priority="2315" stopIfTrue="1">
      <formula>ISTEXT(AA128)</formula>
    </cfRule>
    <cfRule type="expression" dxfId="1479" priority="2316">
      <formula>FIND("Agir",BG128)</formula>
    </cfRule>
    <cfRule type="expression" dxfId="1478" priority="2317">
      <formula>FIND("Réagir",BG128)</formula>
    </cfRule>
  </conditionalFormatting>
  <conditionalFormatting sqref="I131">
    <cfRule type="expression" dxfId="1477" priority="2309" stopIfTrue="1">
      <formula>ISTEXT(I131)</formula>
    </cfRule>
    <cfRule type="expression" dxfId="1476" priority="2310">
      <formula>FIND("Agir",J131)</formula>
    </cfRule>
    <cfRule type="expression" dxfId="1475" priority="2311">
      <formula>FIND("Réagir",J131)</formula>
    </cfRule>
  </conditionalFormatting>
  <conditionalFormatting sqref="G131:H131">
    <cfRule type="expression" dxfId="1474" priority="2307" stopIfTrue="1">
      <formula>ISTEXT(G131)</formula>
    </cfRule>
    <cfRule type="expression" dxfId="1473" priority="2308">
      <formula>FIND("Conforter",J131)</formula>
    </cfRule>
  </conditionalFormatting>
  <conditionalFormatting sqref="D131">
    <cfRule type="expression" dxfId="1472" priority="2305" stopIfTrue="1">
      <formula>ISTEXT(D131)</formula>
    </cfRule>
    <cfRule type="expression" dxfId="1471" priority="2306">
      <formula>FIND("Conforter",F131)</formula>
    </cfRule>
  </conditionalFormatting>
  <conditionalFormatting sqref="BB131">
    <cfRule type="expression" dxfId="1470" priority="2302" stopIfTrue="1">
      <formula>ISTEXT(BB131)</formula>
    </cfRule>
    <cfRule type="expression" dxfId="1469" priority="2303">
      <formula>FIND("Agir",BG131)</formula>
    </cfRule>
    <cfRule type="expression" dxfId="1468" priority="2304">
      <formula>FIND("Réagir",BG131)</formula>
    </cfRule>
  </conditionalFormatting>
  <conditionalFormatting sqref="I129">
    <cfRule type="expression" dxfId="1467" priority="2299" stopIfTrue="1">
      <formula>ISTEXT(I129)</formula>
    </cfRule>
    <cfRule type="expression" dxfId="1466" priority="2300">
      <formula>FIND("Agir",J129)</formula>
    </cfRule>
    <cfRule type="expression" dxfId="1465" priority="2301">
      <formula>FIND("Réagir",J129)</formula>
    </cfRule>
  </conditionalFormatting>
  <conditionalFormatting sqref="G129:H129">
    <cfRule type="expression" dxfId="1464" priority="2297" stopIfTrue="1">
      <formula>ISTEXT(G129)</formula>
    </cfRule>
    <cfRule type="expression" dxfId="1463" priority="2298">
      <formula>FIND("Conforter",J129)</formula>
    </cfRule>
  </conditionalFormatting>
  <conditionalFormatting sqref="D129">
    <cfRule type="expression" dxfId="1462" priority="2295" stopIfTrue="1">
      <formula>ISTEXT(D129)</formula>
    </cfRule>
    <cfRule type="expression" dxfId="1461" priority="2296">
      <formula>FIND("Conforter",F129)</formula>
    </cfRule>
  </conditionalFormatting>
  <conditionalFormatting sqref="BB129">
    <cfRule type="expression" dxfId="1460" priority="2292" stopIfTrue="1">
      <formula>ISTEXT(BB129)</formula>
    </cfRule>
    <cfRule type="expression" dxfId="1459" priority="2293">
      <formula>FIND("Agir",BG129)</formula>
    </cfRule>
    <cfRule type="expression" dxfId="1458" priority="2294">
      <formula>FIND("Réagir",BG129)</formula>
    </cfRule>
  </conditionalFormatting>
  <conditionalFormatting sqref="I132 I134:I143 I145:I156 I158:I169 I195:I196 I192:I193 I188:I190 I183:I185 I181 I171:I175 I177:I179">
    <cfRule type="expression" dxfId="1457" priority="2289" stopIfTrue="1">
      <formula>ISTEXT(I132)</formula>
    </cfRule>
    <cfRule type="expression" dxfId="1456" priority="2290">
      <formula>FIND("Agir",J132)</formula>
    </cfRule>
    <cfRule type="expression" dxfId="1455" priority="2291">
      <formula>FIND("Réagir",J132)</formula>
    </cfRule>
  </conditionalFormatting>
  <conditionalFormatting sqref="G132:H132 G134:H143 G145:H156 G158:H169 G195:H196 G192:H193 G188:H190 G183:H185 G181:H181 G171:H175 G177:H179">
    <cfRule type="expression" dxfId="1454" priority="2287" stopIfTrue="1">
      <formula>ISTEXT(G132)</formula>
    </cfRule>
    <cfRule type="expression" dxfId="1453" priority="2288">
      <formula>FIND("Conforter",J132)</formula>
    </cfRule>
  </conditionalFormatting>
  <conditionalFormatting sqref="D132 D134:D143 D145:D156 D158:D169 D195:D196 D192:D193 D188:D190 D183:D185 D181 D171:D175 D177:D179">
    <cfRule type="expression" dxfId="1452" priority="2285" stopIfTrue="1">
      <formula>ISTEXT(D132)</formula>
    </cfRule>
    <cfRule type="expression" dxfId="1451" priority="2286">
      <formula>FIND("Conforter",F132)</formula>
    </cfRule>
  </conditionalFormatting>
  <conditionalFormatting sqref="BB132 BB134:BB143 BB145:BB156 BB158:BB169 BB195:BB196 BB192:BB193 BB188:BB190 BB183:BB185 BB181 BB171:BB175 BB177:BB179">
    <cfRule type="expression" dxfId="1450" priority="2282" stopIfTrue="1">
      <formula>ISTEXT(BB132)</formula>
    </cfRule>
    <cfRule type="expression" dxfId="1449" priority="2283">
      <formula>FIND("Agir",BG132)</formula>
    </cfRule>
    <cfRule type="expression" dxfId="1448" priority="2284">
      <formula>FIND("Réagir",BG132)</formula>
    </cfRule>
  </conditionalFormatting>
  <conditionalFormatting sqref="I134:I141">
    <cfRule type="expression" dxfId="1447" priority="2279" stopIfTrue="1">
      <formula>ISTEXT(I134)</formula>
    </cfRule>
    <cfRule type="expression" dxfId="1446" priority="2280">
      <formula>FIND("Agir",J134)</formula>
    </cfRule>
    <cfRule type="expression" dxfId="1445" priority="2281">
      <formula>FIND("Réagir",J134)</formula>
    </cfRule>
  </conditionalFormatting>
  <conditionalFormatting sqref="F134:F141">
    <cfRule type="expression" dxfId="1444" priority="2274" stopIfTrue="1">
      <formula>ISTEXT(F134)</formula>
    </cfRule>
    <cfRule type="expression" dxfId="1443" priority="2275">
      <formula>FIND("Conforter",I134)</formula>
    </cfRule>
  </conditionalFormatting>
  <conditionalFormatting sqref="G134:G141">
    <cfRule type="expression" dxfId="1442" priority="2271" stopIfTrue="1">
      <formula>ISTEXT(G134)</formula>
    </cfRule>
    <cfRule type="expression" dxfId="1441" priority="2272">
      <formula>FIND("Agir",I134)</formula>
    </cfRule>
    <cfRule type="expression" dxfId="1440" priority="2273">
      <formula>FIND("Réagir",I134)</formula>
    </cfRule>
  </conditionalFormatting>
  <conditionalFormatting sqref="G134:H141">
    <cfRule type="expression" dxfId="1439" priority="2269" stopIfTrue="1">
      <formula>ISTEXT(G134)</formula>
    </cfRule>
    <cfRule type="expression" dxfId="1438" priority="2270">
      <formula>FIND("Conforter",J134)</formula>
    </cfRule>
  </conditionalFormatting>
  <conditionalFormatting sqref="I136">
    <cfRule type="expression" dxfId="1437" priority="2265" stopIfTrue="1">
      <formula>ISTEXT(I136)</formula>
    </cfRule>
    <cfRule type="expression" dxfId="1436" priority="2266">
      <formula>FIND("Agir",J136)</formula>
    </cfRule>
    <cfRule type="expression" dxfId="1435" priority="2267">
      <formula>FIND("Réagir",J136)</formula>
    </cfRule>
  </conditionalFormatting>
  <conditionalFormatting sqref="G136:H136">
    <cfRule type="expression" dxfId="1434" priority="2263" stopIfTrue="1">
      <formula>ISTEXT(G136)</formula>
    </cfRule>
    <cfRule type="expression" dxfId="1433" priority="2264">
      <formula>FIND("Conforter",J136)</formula>
    </cfRule>
  </conditionalFormatting>
  <conditionalFormatting sqref="I137">
    <cfRule type="expression" dxfId="1432" priority="2260" stopIfTrue="1">
      <formula>ISTEXT(I137)</formula>
    </cfRule>
    <cfRule type="expression" dxfId="1431" priority="2261">
      <formula>FIND("Agir",J137)</formula>
    </cfRule>
    <cfRule type="expression" dxfId="1430" priority="2262">
      <formula>FIND("Réagir",J137)</formula>
    </cfRule>
  </conditionalFormatting>
  <conditionalFormatting sqref="G137:H137">
    <cfRule type="expression" dxfId="1429" priority="2258" stopIfTrue="1">
      <formula>ISTEXT(G137)</formula>
    </cfRule>
    <cfRule type="expression" dxfId="1428" priority="2259">
      <formula>FIND("Conforter",J137)</formula>
    </cfRule>
  </conditionalFormatting>
  <conditionalFormatting sqref="I138">
    <cfRule type="expression" dxfId="1427" priority="2255" stopIfTrue="1">
      <formula>ISTEXT(I138)</formula>
    </cfRule>
    <cfRule type="expression" dxfId="1426" priority="2256">
      <formula>FIND("Agir",J138)</formula>
    </cfRule>
    <cfRule type="expression" dxfId="1425" priority="2257">
      <formula>FIND("Réagir",J138)</formula>
    </cfRule>
  </conditionalFormatting>
  <conditionalFormatting sqref="G138:H138">
    <cfRule type="expression" dxfId="1424" priority="2253" stopIfTrue="1">
      <formula>ISTEXT(G138)</formula>
    </cfRule>
    <cfRule type="expression" dxfId="1423" priority="2254">
      <formula>FIND("Conforter",J138)</formula>
    </cfRule>
  </conditionalFormatting>
  <conditionalFormatting sqref="I139">
    <cfRule type="expression" dxfId="1422" priority="2250" stopIfTrue="1">
      <formula>ISTEXT(I139)</formula>
    </cfRule>
    <cfRule type="expression" dxfId="1421" priority="2251">
      <formula>FIND("Agir",J139)</formula>
    </cfRule>
    <cfRule type="expression" dxfId="1420" priority="2252">
      <formula>FIND("Réagir",J139)</formula>
    </cfRule>
  </conditionalFormatting>
  <conditionalFormatting sqref="G139:H139">
    <cfRule type="expression" dxfId="1419" priority="2248" stopIfTrue="1">
      <formula>ISTEXT(G139)</formula>
    </cfRule>
    <cfRule type="expression" dxfId="1418" priority="2249">
      <formula>FIND("Conforter",J139)</formula>
    </cfRule>
  </conditionalFormatting>
  <conditionalFormatting sqref="I140">
    <cfRule type="expression" dxfId="1417" priority="2245" stopIfTrue="1">
      <formula>ISTEXT(I140)</formula>
    </cfRule>
    <cfRule type="expression" dxfId="1416" priority="2246">
      <formula>FIND("Agir",J140)</formula>
    </cfRule>
    <cfRule type="expression" dxfId="1415" priority="2247">
      <formula>FIND("Réagir",J140)</formula>
    </cfRule>
  </conditionalFormatting>
  <conditionalFormatting sqref="G140:H140">
    <cfRule type="expression" dxfId="1414" priority="2243" stopIfTrue="1">
      <formula>ISTEXT(G140)</formula>
    </cfRule>
    <cfRule type="expression" dxfId="1413" priority="2244">
      <formula>FIND("Conforter",J140)</formula>
    </cfRule>
  </conditionalFormatting>
  <conditionalFormatting sqref="I141">
    <cfRule type="expression" dxfId="1412" priority="2240" stopIfTrue="1">
      <formula>ISTEXT(I141)</formula>
    </cfRule>
    <cfRule type="expression" dxfId="1411" priority="2241">
      <formula>FIND("Agir",J141)</formula>
    </cfRule>
    <cfRule type="expression" dxfId="1410" priority="2242">
      <formula>FIND("Réagir",J141)</formula>
    </cfRule>
  </conditionalFormatting>
  <conditionalFormatting sqref="G141:H141">
    <cfRule type="expression" dxfId="1409" priority="2238" stopIfTrue="1">
      <formula>ISTEXT(G141)</formula>
    </cfRule>
    <cfRule type="expression" dxfId="1408" priority="2239">
      <formula>FIND("Conforter",J141)</formula>
    </cfRule>
  </conditionalFormatting>
  <conditionalFormatting sqref="I135">
    <cfRule type="expression" dxfId="1407" priority="2235" stopIfTrue="1">
      <formula>ISTEXT(I135)</formula>
    </cfRule>
    <cfRule type="expression" dxfId="1406" priority="2236">
      <formula>FIND("Agir",J135)</formula>
    </cfRule>
    <cfRule type="expression" dxfId="1405" priority="2237">
      <formula>FIND("Réagir",J135)</formula>
    </cfRule>
  </conditionalFormatting>
  <conditionalFormatting sqref="D134:D141">
    <cfRule type="expression" dxfId="1404" priority="2225" stopIfTrue="1">
      <formula>ISTEXT(D134)</formula>
    </cfRule>
    <cfRule type="expression" dxfId="1403" priority="2226">
      <formula>FIND("Agir",E134)</formula>
    </cfRule>
    <cfRule type="expression" dxfId="1402" priority="2227">
      <formula>FIND("Réagir",E134)</formula>
    </cfRule>
  </conditionalFormatting>
  <conditionalFormatting sqref="D135:D141">
    <cfRule type="expression" dxfId="1401" priority="2223" stopIfTrue="1">
      <formula>ISTEXT(D135)</formula>
    </cfRule>
    <cfRule type="expression" dxfId="1400" priority="2224">
      <formula>FIND("Conforter",F135)</formula>
    </cfRule>
  </conditionalFormatting>
  <conditionalFormatting sqref="D134">
    <cfRule type="expression" dxfId="1399" priority="2221" stopIfTrue="1">
      <formula>ISTEXT(D134)</formula>
    </cfRule>
    <cfRule type="expression" dxfId="1398" priority="2222">
      <formula>FIND("Conforter",F134)</formula>
    </cfRule>
  </conditionalFormatting>
  <conditionalFormatting sqref="D136">
    <cfRule type="expression" dxfId="1397" priority="2219" stopIfTrue="1">
      <formula>ISTEXT(D136)</formula>
    </cfRule>
    <cfRule type="expression" dxfId="1396" priority="2220">
      <formula>FIND("Conforter",F136)</formula>
    </cfRule>
  </conditionalFormatting>
  <conditionalFormatting sqref="D137">
    <cfRule type="expression" dxfId="1395" priority="2217" stopIfTrue="1">
      <formula>ISTEXT(D137)</formula>
    </cfRule>
    <cfRule type="expression" dxfId="1394" priority="2218">
      <formula>FIND("Conforter",F137)</formula>
    </cfRule>
  </conditionalFormatting>
  <conditionalFormatting sqref="D138">
    <cfRule type="expression" dxfId="1393" priority="2215" stopIfTrue="1">
      <formula>ISTEXT(D138)</formula>
    </cfRule>
    <cfRule type="expression" dxfId="1392" priority="2216">
      <formula>FIND("Conforter",F138)</formula>
    </cfRule>
  </conditionalFormatting>
  <conditionalFormatting sqref="D139">
    <cfRule type="expression" dxfId="1391" priority="2213" stopIfTrue="1">
      <formula>ISTEXT(D139)</formula>
    </cfRule>
    <cfRule type="expression" dxfId="1390" priority="2214">
      <formula>FIND("Conforter",F139)</formula>
    </cfRule>
  </conditionalFormatting>
  <conditionalFormatting sqref="D140">
    <cfRule type="expression" dxfId="1389" priority="2211" stopIfTrue="1">
      <formula>ISTEXT(D140)</formula>
    </cfRule>
    <cfRule type="expression" dxfId="1388" priority="2212">
      <formula>FIND("Conforter",F140)</formula>
    </cfRule>
  </conditionalFormatting>
  <conditionalFormatting sqref="D141">
    <cfRule type="expression" dxfId="1387" priority="2209" stopIfTrue="1">
      <formula>ISTEXT(D141)</formula>
    </cfRule>
    <cfRule type="expression" dxfId="1386" priority="2210">
      <formula>FIND("Conforter",F141)</formula>
    </cfRule>
  </conditionalFormatting>
  <conditionalFormatting sqref="H134:H141">
    <cfRule type="expression" dxfId="1385" priority="2206" stopIfTrue="1">
      <formula>ISTEXT(H134)</formula>
    </cfRule>
    <cfRule type="expression" dxfId="1384" priority="2207">
      <formula>FIND("Agir",J134)</formula>
    </cfRule>
    <cfRule type="expression" dxfId="1383" priority="2208">
      <formula>FIND("Réagir",J134)</formula>
    </cfRule>
  </conditionalFormatting>
  <conditionalFormatting sqref="H134">
    <cfRule type="expression" dxfId="1382" priority="2198" stopIfTrue="1">
      <formula>ISTEXT(H134)</formula>
    </cfRule>
    <cfRule type="expression" dxfId="1381" priority="2199">
      <formula>FIND("Conforter",J134)</formula>
    </cfRule>
  </conditionalFormatting>
  <conditionalFormatting sqref="BB134:BB141">
    <cfRule type="expression" dxfId="1380" priority="2195" stopIfTrue="1">
      <formula>ISTEXT(BB134)</formula>
    </cfRule>
    <cfRule type="expression" dxfId="1379" priority="2196">
      <formula>FIND("Agir",BG134)</formula>
    </cfRule>
    <cfRule type="expression" dxfId="1378" priority="2197">
      <formula>FIND("Réagir",BG134)</formula>
    </cfRule>
  </conditionalFormatting>
  <conditionalFormatting sqref="BB136">
    <cfRule type="expression" dxfId="1377" priority="2192" stopIfTrue="1">
      <formula>ISTEXT(BB136)</formula>
    </cfRule>
    <cfRule type="expression" dxfId="1376" priority="2193">
      <formula>FIND("Agir",BG136)</formula>
    </cfRule>
    <cfRule type="expression" dxfId="1375" priority="2194">
      <formula>FIND("Réagir",BG136)</formula>
    </cfRule>
  </conditionalFormatting>
  <conditionalFormatting sqref="BB137">
    <cfRule type="expression" dxfId="1374" priority="2189" stopIfTrue="1">
      <formula>ISTEXT(BB137)</formula>
    </cfRule>
    <cfRule type="expression" dxfId="1373" priority="2190">
      <formula>FIND("Agir",BG137)</formula>
    </cfRule>
    <cfRule type="expression" dxfId="1372" priority="2191">
      <formula>FIND("Réagir",BG137)</formula>
    </cfRule>
  </conditionalFormatting>
  <conditionalFormatting sqref="BB138">
    <cfRule type="expression" dxfId="1371" priority="2186" stopIfTrue="1">
      <formula>ISTEXT(BB138)</formula>
    </cfRule>
    <cfRule type="expression" dxfId="1370" priority="2187">
      <formula>FIND("Agir",BG138)</formula>
    </cfRule>
    <cfRule type="expression" dxfId="1369" priority="2188">
      <formula>FIND("Réagir",BG138)</formula>
    </cfRule>
  </conditionalFormatting>
  <conditionalFormatting sqref="BB139">
    <cfRule type="expression" dxfId="1368" priority="2183" stopIfTrue="1">
      <formula>ISTEXT(BB139)</formula>
    </cfRule>
    <cfRule type="expression" dxfId="1367" priority="2184">
      <formula>FIND("Agir",BG139)</formula>
    </cfRule>
    <cfRule type="expression" dxfId="1366" priority="2185">
      <formula>FIND("Réagir",BG139)</formula>
    </cfRule>
  </conditionalFormatting>
  <conditionalFormatting sqref="BB140">
    <cfRule type="expression" dxfId="1365" priority="2180" stopIfTrue="1">
      <formula>ISTEXT(BB140)</formula>
    </cfRule>
    <cfRule type="expression" dxfId="1364" priority="2181">
      <formula>FIND("Agir",BG140)</formula>
    </cfRule>
    <cfRule type="expression" dxfId="1363" priority="2182">
      <formula>FIND("Réagir",BG140)</formula>
    </cfRule>
  </conditionalFormatting>
  <conditionalFormatting sqref="BB141">
    <cfRule type="expression" dxfId="1362" priority="2177" stopIfTrue="1">
      <formula>ISTEXT(BB141)</formula>
    </cfRule>
    <cfRule type="expression" dxfId="1361" priority="2178">
      <formula>FIND("Agir",BG141)</formula>
    </cfRule>
    <cfRule type="expression" dxfId="1360" priority="2179">
      <formula>FIND("Réagir",BG141)</formula>
    </cfRule>
  </conditionalFormatting>
  <conditionalFormatting sqref="BB135">
    <cfRule type="expression" dxfId="1359" priority="2174" stopIfTrue="1">
      <formula>ISTEXT(BB135)</formula>
    </cfRule>
    <cfRule type="expression" dxfId="1358" priority="2175">
      <formula>FIND("Agir",BG135)</formula>
    </cfRule>
    <cfRule type="expression" dxfId="1357" priority="2176">
      <formula>FIND("Réagir",BG135)</formula>
    </cfRule>
  </conditionalFormatting>
  <conditionalFormatting sqref="AA134:AA141">
    <cfRule type="expression" dxfId="1356" priority="2171" stopIfTrue="1">
      <formula>ISTEXT(AA134)</formula>
    </cfRule>
    <cfRule type="expression" dxfId="1355" priority="2172">
      <formula>FIND("Agir",BG134)</formula>
    </cfRule>
    <cfRule type="expression" dxfId="1354" priority="2173">
      <formula>FIND("Réagir",BG134)</formula>
    </cfRule>
  </conditionalFormatting>
  <conditionalFormatting sqref="I143 I145:I156 I158:I169 I195:I196 I192:I193 I188:I190 I183:I185 I181 I171:I175 I177:I179">
    <cfRule type="expression" dxfId="1353" priority="2153" stopIfTrue="1">
      <formula>ISTEXT(I143)</formula>
    </cfRule>
    <cfRule type="expression" dxfId="1352" priority="2154">
      <formula>FIND("Agir",J143)</formula>
    </cfRule>
    <cfRule type="expression" dxfId="1351" priority="2155">
      <formula>FIND("Réagir",J143)</formula>
    </cfRule>
  </conditionalFormatting>
  <conditionalFormatting sqref="F143 F145:F156 F158:F169 F195:F196 F192:F193 F188:F190 F183:F185 F181 F171:F175 F177:F179">
    <cfRule type="expression" dxfId="1350" priority="2148" stopIfTrue="1">
      <formula>ISTEXT(F143)</formula>
    </cfRule>
    <cfRule type="expression" dxfId="1349" priority="2149">
      <formula>FIND("Conforter",I143)</formula>
    </cfRule>
  </conditionalFormatting>
  <conditionalFormatting sqref="G143 G145:G156 G158:G169 G195:G196 G192:G193 G188:G190 G183:G185 G181 G171:G175 G177:G179">
    <cfRule type="expression" dxfId="1348" priority="2145" stopIfTrue="1">
      <formula>ISTEXT(G143)</formula>
    </cfRule>
    <cfRule type="expression" dxfId="1347" priority="2146">
      <formula>FIND("Agir",I143)</formula>
    </cfRule>
    <cfRule type="expression" dxfId="1346" priority="2147">
      <formula>FIND("Réagir",I143)</formula>
    </cfRule>
  </conditionalFormatting>
  <conditionalFormatting sqref="G143:H143 G145:H156 G158:H169 G195:H196 G192:H193 G188:H190 G183:H185 G181:H181 G171:H175 G177:H179">
    <cfRule type="expression" dxfId="1345" priority="2143" stopIfTrue="1">
      <formula>ISTEXT(G143)</formula>
    </cfRule>
    <cfRule type="expression" dxfId="1344" priority="2144">
      <formula>FIND("Conforter",J143)</formula>
    </cfRule>
  </conditionalFormatting>
  <conditionalFormatting sqref="I143 I145:I156 I158:I169 I195:I196 I192:I193 I188:I190 I183:I185 I181 I171:I175 I177:I179">
    <cfRule type="expression" dxfId="1343" priority="2139" stopIfTrue="1">
      <formula>ISTEXT(I143)</formula>
    </cfRule>
    <cfRule type="expression" dxfId="1342" priority="2140">
      <formula>FIND("Agir",J143)</formula>
    </cfRule>
    <cfRule type="expression" dxfId="1341" priority="2141">
      <formula>FIND("Réagir",J143)</formula>
    </cfRule>
  </conditionalFormatting>
  <conditionalFormatting sqref="G143:H143 G145:H156 G158:H169 G195:H196 G192:H193 G188:H190 G183:H185 G181:H181 G171:H175 G177:H179">
    <cfRule type="expression" dxfId="1340" priority="2137" stopIfTrue="1">
      <formula>ISTEXT(G143)</formula>
    </cfRule>
    <cfRule type="expression" dxfId="1339" priority="2138">
      <formula>FIND("Conforter",J143)</formula>
    </cfRule>
  </conditionalFormatting>
  <conditionalFormatting sqref="D143 D145:D156 D158:D169 D195:D196 D192:D193 D188:D190 D183:D185 D181 D171:D175 D177:D179">
    <cfRule type="expression" dxfId="1338" priority="2127" stopIfTrue="1">
      <formula>ISTEXT(D143)</formula>
    </cfRule>
    <cfRule type="expression" dxfId="1337" priority="2128">
      <formula>FIND("Agir",E143)</formula>
    </cfRule>
    <cfRule type="expression" dxfId="1336" priority="2129">
      <formula>FIND("Réagir",E143)</formula>
    </cfRule>
  </conditionalFormatting>
  <conditionalFormatting sqref="D143 D145:D156 D158:D169 D195:D196 D192:D193 D188:D190 D183:D185 D181 D171:D175 D177:D179">
    <cfRule type="expression" dxfId="1335" priority="2125" stopIfTrue="1">
      <formula>ISTEXT(D143)</formula>
    </cfRule>
    <cfRule type="expression" dxfId="1334" priority="2126">
      <formula>FIND("Conforter",F143)</formula>
    </cfRule>
  </conditionalFormatting>
  <conditionalFormatting sqref="D143 D145:D156 D158:D169 D195:D196 D192:D193 D188:D190 D183:D185 D181 D171:D175 D177:D179">
    <cfRule type="expression" dxfId="1333" priority="2123" stopIfTrue="1">
      <formula>ISTEXT(D143)</formula>
    </cfRule>
    <cfRule type="expression" dxfId="1332" priority="2124">
      <formula>FIND("Conforter",F143)</formula>
    </cfRule>
  </conditionalFormatting>
  <conditionalFormatting sqref="H143 H145:H156 H158:H169 H195:H196 H192:H193 H188:H190 H183:H185 H181 H171:H175 H177:H179">
    <cfRule type="expression" dxfId="1331" priority="2120" stopIfTrue="1">
      <formula>ISTEXT(H143)</formula>
    </cfRule>
    <cfRule type="expression" dxfId="1330" priority="2121">
      <formula>FIND("Agir",J143)</formula>
    </cfRule>
    <cfRule type="expression" dxfId="1329" priority="2122">
      <formula>FIND("Réagir",J143)</formula>
    </cfRule>
  </conditionalFormatting>
  <conditionalFormatting sqref="BB143 BB145:BB156 BB158:BB169 BB195:BB196 BB192:BB193 BB188:BB190 BB183:BB185 BB181 BB171:BB175 BB177:BB179">
    <cfRule type="expression" dxfId="1328" priority="2111" stopIfTrue="1">
      <formula>ISTEXT(BB143)</formula>
    </cfRule>
    <cfRule type="expression" dxfId="1327" priority="2112">
      <formula>FIND("Agir",BG143)</formula>
    </cfRule>
    <cfRule type="expression" dxfId="1326" priority="2113">
      <formula>FIND("Réagir",BG143)</formula>
    </cfRule>
  </conditionalFormatting>
  <conditionalFormatting sqref="BB143 BB145:BB156 BB158:BB169 BB195:BB196 BB192:BB193 BB188:BB190 BB183:BB185 BB181 BB171:BB175 BB177:BB179">
    <cfRule type="expression" dxfId="1325" priority="2108" stopIfTrue="1">
      <formula>ISTEXT(BB143)</formula>
    </cfRule>
    <cfRule type="expression" dxfId="1324" priority="2109">
      <formula>FIND("Agir",BG143)</formula>
    </cfRule>
    <cfRule type="expression" dxfId="1323" priority="2110">
      <formula>FIND("Réagir",BG143)</formula>
    </cfRule>
  </conditionalFormatting>
  <conditionalFormatting sqref="AA143">
    <cfRule type="expression" dxfId="1322" priority="2105" stopIfTrue="1">
      <formula>ISTEXT(AA143)</formula>
    </cfRule>
    <cfRule type="expression" dxfId="1321" priority="2106">
      <formula>FIND("Agir",BG143)</formula>
    </cfRule>
    <cfRule type="expression" dxfId="1320" priority="2107">
      <formula>FIND("Réagir",BG143)</formula>
    </cfRule>
  </conditionalFormatting>
  <conditionalFormatting sqref="I137">
    <cfRule type="expression" dxfId="1319" priority="2087" stopIfTrue="1">
      <formula>ISTEXT(I137)</formula>
    </cfRule>
    <cfRule type="expression" dxfId="1318" priority="2088">
      <formula>FIND("Agir",J137)</formula>
    </cfRule>
    <cfRule type="expression" dxfId="1317" priority="2089">
      <formula>FIND("Réagir",J137)</formula>
    </cfRule>
  </conditionalFormatting>
  <conditionalFormatting sqref="G137:H137">
    <cfRule type="expression" dxfId="1316" priority="2085" stopIfTrue="1">
      <formula>ISTEXT(G137)</formula>
    </cfRule>
    <cfRule type="expression" dxfId="1315" priority="2086">
      <formula>FIND("Conforter",J137)</formula>
    </cfRule>
  </conditionalFormatting>
  <conditionalFormatting sqref="D137">
    <cfRule type="expression" dxfId="1314" priority="2083" stopIfTrue="1">
      <formula>ISTEXT(D137)</formula>
    </cfRule>
    <cfRule type="expression" dxfId="1313" priority="2084">
      <formula>FIND("Conforter",F137)</formula>
    </cfRule>
  </conditionalFormatting>
  <conditionalFormatting sqref="BB137">
    <cfRule type="expression" dxfId="1312" priority="2080" stopIfTrue="1">
      <formula>ISTEXT(BB137)</formula>
    </cfRule>
    <cfRule type="expression" dxfId="1311" priority="2081">
      <formula>FIND("Agir",BG137)</formula>
    </cfRule>
    <cfRule type="expression" dxfId="1310" priority="2082">
      <formula>FIND("Réagir",BG137)</formula>
    </cfRule>
  </conditionalFormatting>
  <conditionalFormatting sqref="I136">
    <cfRule type="expression" dxfId="1309" priority="2077" stopIfTrue="1">
      <formula>ISTEXT(I136)</formula>
    </cfRule>
    <cfRule type="expression" dxfId="1308" priority="2078">
      <formula>FIND("Agir",J136)</formula>
    </cfRule>
    <cfRule type="expression" dxfId="1307" priority="2079">
      <formula>FIND("Réagir",J136)</formula>
    </cfRule>
  </conditionalFormatting>
  <conditionalFormatting sqref="G136:H136">
    <cfRule type="expression" dxfId="1306" priority="2075" stopIfTrue="1">
      <formula>ISTEXT(G136)</formula>
    </cfRule>
    <cfRule type="expression" dxfId="1305" priority="2076">
      <formula>FIND("Conforter",J136)</formula>
    </cfRule>
  </conditionalFormatting>
  <conditionalFormatting sqref="D136">
    <cfRule type="expression" dxfId="1304" priority="2073" stopIfTrue="1">
      <formula>ISTEXT(D136)</formula>
    </cfRule>
    <cfRule type="expression" dxfId="1303" priority="2074">
      <formula>FIND("Conforter",F136)</formula>
    </cfRule>
  </conditionalFormatting>
  <conditionalFormatting sqref="BB136">
    <cfRule type="expression" dxfId="1302" priority="2070" stopIfTrue="1">
      <formula>ISTEXT(BB136)</formula>
    </cfRule>
    <cfRule type="expression" dxfId="1301" priority="2071">
      <formula>FIND("Agir",BG136)</formula>
    </cfRule>
    <cfRule type="expression" dxfId="1300" priority="2072">
      <formula>FIND("Réagir",BG136)</formula>
    </cfRule>
  </conditionalFormatting>
  <conditionalFormatting sqref="I138">
    <cfRule type="expression" dxfId="1299" priority="2067" stopIfTrue="1">
      <formula>ISTEXT(I138)</formula>
    </cfRule>
    <cfRule type="expression" dxfId="1298" priority="2068">
      <formula>FIND("Agir",J138)</formula>
    </cfRule>
    <cfRule type="expression" dxfId="1297" priority="2069">
      <formula>FIND("Réagir",J138)</formula>
    </cfRule>
  </conditionalFormatting>
  <conditionalFormatting sqref="BB138">
    <cfRule type="expression" dxfId="1296" priority="2064" stopIfTrue="1">
      <formula>ISTEXT(BB138)</formula>
    </cfRule>
    <cfRule type="expression" dxfId="1295" priority="2065">
      <formula>FIND("Agir",BG138)</formula>
    </cfRule>
    <cfRule type="expression" dxfId="1294" priority="2066">
      <formula>FIND("Réagir",BG138)</formula>
    </cfRule>
  </conditionalFormatting>
  <conditionalFormatting sqref="I142">
    <cfRule type="expression" dxfId="1293" priority="2061" stopIfTrue="1">
      <formula>ISTEXT(I142)</formula>
    </cfRule>
    <cfRule type="expression" dxfId="1292" priority="2062">
      <formula>FIND("Agir",J142)</formula>
    </cfRule>
    <cfRule type="expression" dxfId="1291" priority="2063">
      <formula>FIND("Réagir",J142)</formula>
    </cfRule>
  </conditionalFormatting>
  <conditionalFormatting sqref="F142">
    <cfRule type="expression" dxfId="1290" priority="2056" stopIfTrue="1">
      <formula>ISTEXT(F142)</formula>
    </cfRule>
    <cfRule type="expression" dxfId="1289" priority="2057">
      <formula>FIND("Conforter",I142)</formula>
    </cfRule>
  </conditionalFormatting>
  <conditionalFormatting sqref="G142">
    <cfRule type="expression" dxfId="1288" priority="2053" stopIfTrue="1">
      <formula>ISTEXT(G142)</formula>
    </cfRule>
    <cfRule type="expression" dxfId="1287" priority="2054">
      <formula>FIND("Agir",I142)</formula>
    </cfRule>
    <cfRule type="expression" dxfId="1286" priority="2055">
      <formula>FIND("Réagir",I142)</formula>
    </cfRule>
  </conditionalFormatting>
  <conditionalFormatting sqref="G142:H142">
    <cfRule type="expression" dxfId="1285" priority="2051" stopIfTrue="1">
      <formula>ISTEXT(G142)</formula>
    </cfRule>
    <cfRule type="expression" dxfId="1284" priority="2052">
      <formula>FIND("Conforter",J142)</formula>
    </cfRule>
  </conditionalFormatting>
  <conditionalFormatting sqref="I142">
    <cfRule type="expression" dxfId="1283" priority="2047" stopIfTrue="1">
      <formula>ISTEXT(I142)</formula>
    </cfRule>
    <cfRule type="expression" dxfId="1282" priority="2048">
      <formula>FIND("Agir",J142)</formula>
    </cfRule>
    <cfRule type="expression" dxfId="1281" priority="2049">
      <formula>FIND("Réagir",J142)</formula>
    </cfRule>
  </conditionalFormatting>
  <conditionalFormatting sqref="D142">
    <cfRule type="expression" dxfId="1280" priority="2037" stopIfTrue="1">
      <formula>ISTEXT(D142)</formula>
    </cfRule>
    <cfRule type="expression" dxfId="1279" priority="2038">
      <formula>FIND("Agir",E142)</formula>
    </cfRule>
    <cfRule type="expression" dxfId="1278" priority="2039">
      <formula>FIND("Réagir",E142)</formula>
    </cfRule>
  </conditionalFormatting>
  <conditionalFormatting sqref="D142">
    <cfRule type="expression" dxfId="1277" priority="2035" stopIfTrue="1">
      <formula>ISTEXT(D142)</formula>
    </cfRule>
    <cfRule type="expression" dxfId="1276" priority="2036">
      <formula>FIND("Conforter",F142)</formula>
    </cfRule>
  </conditionalFormatting>
  <conditionalFormatting sqref="H142">
    <cfRule type="expression" dxfId="1275" priority="2032" stopIfTrue="1">
      <formula>ISTEXT(H142)</formula>
    </cfRule>
    <cfRule type="expression" dxfId="1274" priority="2033">
      <formula>FIND("Agir",J142)</formula>
    </cfRule>
    <cfRule type="expression" dxfId="1273" priority="2034">
      <formula>FIND("Réagir",J142)</formula>
    </cfRule>
  </conditionalFormatting>
  <conditionalFormatting sqref="BB142">
    <cfRule type="expression" dxfId="1272" priority="2023" stopIfTrue="1">
      <formula>ISTEXT(BB142)</formula>
    </cfRule>
    <cfRule type="expression" dxfId="1271" priority="2024">
      <formula>FIND("Agir",BG142)</formula>
    </cfRule>
    <cfRule type="expression" dxfId="1270" priority="2025">
      <formula>FIND("Réagir",BG142)</formula>
    </cfRule>
  </conditionalFormatting>
  <conditionalFormatting sqref="BB142">
    <cfRule type="expression" dxfId="1269" priority="2020" stopIfTrue="1">
      <formula>ISTEXT(BB142)</formula>
    </cfRule>
    <cfRule type="expression" dxfId="1268" priority="2021">
      <formula>FIND("Agir",BG142)</formula>
    </cfRule>
    <cfRule type="expression" dxfId="1267" priority="2022">
      <formula>FIND("Réagir",BG142)</formula>
    </cfRule>
  </conditionalFormatting>
  <conditionalFormatting sqref="AA142">
    <cfRule type="expression" dxfId="1266" priority="2017" stopIfTrue="1">
      <formula>ISTEXT(AA142)</formula>
    </cfRule>
    <cfRule type="expression" dxfId="1265" priority="2018">
      <formula>FIND("Agir",BG142)</formula>
    </cfRule>
    <cfRule type="expression" dxfId="1264" priority="2019">
      <formula>FIND("Réagir",BG142)</formula>
    </cfRule>
  </conditionalFormatting>
  <conditionalFormatting sqref="I145:I152">
    <cfRule type="expression" dxfId="1263" priority="1999" stopIfTrue="1">
      <formula>ISTEXT(I145)</formula>
    </cfRule>
    <cfRule type="expression" dxfId="1262" priority="2000">
      <formula>FIND("Agir",J145)</formula>
    </cfRule>
    <cfRule type="expression" dxfId="1261" priority="2001">
      <formula>FIND("Réagir",J145)</formula>
    </cfRule>
  </conditionalFormatting>
  <conditionalFormatting sqref="F145:F152">
    <cfRule type="expression" dxfId="1260" priority="1994" stopIfTrue="1">
      <formula>ISTEXT(F145)</formula>
    </cfRule>
    <cfRule type="expression" dxfId="1259" priority="1995">
      <formula>FIND("Conforter",I145)</formula>
    </cfRule>
  </conditionalFormatting>
  <conditionalFormatting sqref="G145:G152">
    <cfRule type="expression" dxfId="1258" priority="1991" stopIfTrue="1">
      <formula>ISTEXT(G145)</formula>
    </cfRule>
    <cfRule type="expression" dxfId="1257" priority="1992">
      <formula>FIND("Agir",I145)</formula>
    </cfRule>
    <cfRule type="expression" dxfId="1256" priority="1993">
      <formula>FIND("Réagir",I145)</formula>
    </cfRule>
  </conditionalFormatting>
  <conditionalFormatting sqref="G145:H152">
    <cfRule type="expression" dxfId="1255" priority="1989" stopIfTrue="1">
      <formula>ISTEXT(G145)</formula>
    </cfRule>
    <cfRule type="expression" dxfId="1254" priority="1990">
      <formula>FIND("Conforter",J145)</formula>
    </cfRule>
  </conditionalFormatting>
  <conditionalFormatting sqref="I147">
    <cfRule type="expression" dxfId="1253" priority="1985" stopIfTrue="1">
      <formula>ISTEXT(I147)</formula>
    </cfRule>
    <cfRule type="expression" dxfId="1252" priority="1986">
      <formula>FIND("Agir",J147)</formula>
    </cfRule>
    <cfRule type="expression" dxfId="1251" priority="1987">
      <formula>FIND("Réagir",J147)</formula>
    </cfRule>
  </conditionalFormatting>
  <conditionalFormatting sqref="G147:H147">
    <cfRule type="expression" dxfId="1250" priority="1983" stopIfTrue="1">
      <formula>ISTEXT(G147)</formula>
    </cfRule>
    <cfRule type="expression" dxfId="1249" priority="1984">
      <formula>FIND("Conforter",J147)</formula>
    </cfRule>
  </conditionalFormatting>
  <conditionalFormatting sqref="I148">
    <cfRule type="expression" dxfId="1248" priority="1980" stopIfTrue="1">
      <formula>ISTEXT(I148)</formula>
    </cfRule>
    <cfRule type="expression" dxfId="1247" priority="1981">
      <formula>FIND("Agir",J148)</formula>
    </cfRule>
    <cfRule type="expression" dxfId="1246" priority="1982">
      <formula>FIND("Réagir",J148)</formula>
    </cfRule>
  </conditionalFormatting>
  <conditionalFormatting sqref="G148:H148">
    <cfRule type="expression" dxfId="1245" priority="1978" stopIfTrue="1">
      <formula>ISTEXT(G148)</formula>
    </cfRule>
    <cfRule type="expression" dxfId="1244" priority="1979">
      <formula>FIND("Conforter",J148)</formula>
    </cfRule>
  </conditionalFormatting>
  <conditionalFormatting sqref="I149">
    <cfRule type="expression" dxfId="1243" priority="1975" stopIfTrue="1">
      <formula>ISTEXT(I149)</formula>
    </cfRule>
    <cfRule type="expression" dxfId="1242" priority="1976">
      <formula>FIND("Agir",J149)</formula>
    </cfRule>
    <cfRule type="expression" dxfId="1241" priority="1977">
      <formula>FIND("Réagir",J149)</formula>
    </cfRule>
  </conditionalFormatting>
  <conditionalFormatting sqref="G149:H149">
    <cfRule type="expression" dxfId="1240" priority="1973" stopIfTrue="1">
      <formula>ISTEXT(G149)</formula>
    </cfRule>
    <cfRule type="expression" dxfId="1239" priority="1974">
      <formula>FIND("Conforter",J149)</formula>
    </cfRule>
  </conditionalFormatting>
  <conditionalFormatting sqref="I150">
    <cfRule type="expression" dxfId="1238" priority="1970" stopIfTrue="1">
      <formula>ISTEXT(I150)</formula>
    </cfRule>
    <cfRule type="expression" dxfId="1237" priority="1971">
      <formula>FIND("Agir",J150)</formula>
    </cfRule>
    <cfRule type="expression" dxfId="1236" priority="1972">
      <formula>FIND("Réagir",J150)</formula>
    </cfRule>
  </conditionalFormatting>
  <conditionalFormatting sqref="G150:H150">
    <cfRule type="expression" dxfId="1235" priority="1968" stopIfTrue="1">
      <formula>ISTEXT(G150)</formula>
    </cfRule>
    <cfRule type="expression" dxfId="1234" priority="1969">
      <formula>FIND("Conforter",J150)</formula>
    </cfRule>
  </conditionalFormatting>
  <conditionalFormatting sqref="I151">
    <cfRule type="expression" dxfId="1233" priority="1965" stopIfTrue="1">
      <formula>ISTEXT(I151)</formula>
    </cfRule>
    <cfRule type="expression" dxfId="1232" priority="1966">
      <formula>FIND("Agir",J151)</formula>
    </cfRule>
    <cfRule type="expression" dxfId="1231" priority="1967">
      <formula>FIND("Réagir",J151)</formula>
    </cfRule>
  </conditionalFormatting>
  <conditionalFormatting sqref="G151:H151">
    <cfRule type="expression" dxfId="1230" priority="1963" stopIfTrue="1">
      <formula>ISTEXT(G151)</formula>
    </cfRule>
    <cfRule type="expression" dxfId="1229" priority="1964">
      <formula>FIND("Conforter",J151)</formula>
    </cfRule>
  </conditionalFormatting>
  <conditionalFormatting sqref="I152">
    <cfRule type="expression" dxfId="1228" priority="1960" stopIfTrue="1">
      <formula>ISTEXT(I152)</formula>
    </cfRule>
    <cfRule type="expression" dxfId="1227" priority="1961">
      <formula>FIND("Agir",J152)</formula>
    </cfRule>
    <cfRule type="expression" dxfId="1226" priority="1962">
      <formula>FIND("Réagir",J152)</formula>
    </cfRule>
  </conditionalFormatting>
  <conditionalFormatting sqref="G152:H152">
    <cfRule type="expression" dxfId="1225" priority="1958" stopIfTrue="1">
      <formula>ISTEXT(G152)</formula>
    </cfRule>
    <cfRule type="expression" dxfId="1224" priority="1959">
      <formula>FIND("Conforter",J152)</formula>
    </cfRule>
  </conditionalFormatting>
  <conditionalFormatting sqref="I146">
    <cfRule type="expression" dxfId="1223" priority="1955" stopIfTrue="1">
      <formula>ISTEXT(I146)</formula>
    </cfRule>
    <cfRule type="expression" dxfId="1222" priority="1956">
      <formula>FIND("Agir",J146)</formula>
    </cfRule>
    <cfRule type="expression" dxfId="1221" priority="1957">
      <formula>FIND("Réagir",J146)</formula>
    </cfRule>
  </conditionalFormatting>
  <conditionalFormatting sqref="D145:D152">
    <cfRule type="expression" dxfId="1220" priority="1945" stopIfTrue="1">
      <formula>ISTEXT(D145)</formula>
    </cfRule>
    <cfRule type="expression" dxfId="1219" priority="1946">
      <formula>FIND("Agir",E145)</formula>
    </cfRule>
    <cfRule type="expression" dxfId="1218" priority="1947">
      <formula>FIND("Réagir",E145)</formula>
    </cfRule>
  </conditionalFormatting>
  <conditionalFormatting sqref="D146:D152">
    <cfRule type="expression" dxfId="1217" priority="1943" stopIfTrue="1">
      <formula>ISTEXT(D146)</formula>
    </cfRule>
    <cfRule type="expression" dxfId="1216" priority="1944">
      <formula>FIND("Conforter",F146)</formula>
    </cfRule>
  </conditionalFormatting>
  <conditionalFormatting sqref="D145">
    <cfRule type="expression" dxfId="1215" priority="1941" stopIfTrue="1">
      <formula>ISTEXT(D145)</formula>
    </cfRule>
    <cfRule type="expression" dxfId="1214" priority="1942">
      <formula>FIND("Conforter",F145)</formula>
    </cfRule>
  </conditionalFormatting>
  <conditionalFormatting sqref="D147">
    <cfRule type="expression" dxfId="1213" priority="1939" stopIfTrue="1">
      <formula>ISTEXT(D147)</formula>
    </cfRule>
    <cfRule type="expression" dxfId="1212" priority="1940">
      <formula>FIND("Conforter",F147)</formula>
    </cfRule>
  </conditionalFormatting>
  <conditionalFormatting sqref="D148">
    <cfRule type="expression" dxfId="1211" priority="1937" stopIfTrue="1">
      <formula>ISTEXT(D148)</formula>
    </cfRule>
    <cfRule type="expression" dxfId="1210" priority="1938">
      <formula>FIND("Conforter",F148)</formula>
    </cfRule>
  </conditionalFormatting>
  <conditionalFormatting sqref="D149">
    <cfRule type="expression" dxfId="1209" priority="1935" stopIfTrue="1">
      <formula>ISTEXT(D149)</formula>
    </cfRule>
    <cfRule type="expression" dxfId="1208" priority="1936">
      <formula>FIND("Conforter",F149)</formula>
    </cfRule>
  </conditionalFormatting>
  <conditionalFormatting sqref="D150">
    <cfRule type="expression" dxfId="1207" priority="1933" stopIfTrue="1">
      <formula>ISTEXT(D150)</formula>
    </cfRule>
    <cfRule type="expression" dxfId="1206" priority="1934">
      <formula>FIND("Conforter",F150)</formula>
    </cfRule>
  </conditionalFormatting>
  <conditionalFormatting sqref="D151">
    <cfRule type="expression" dxfId="1205" priority="1931" stopIfTrue="1">
      <formula>ISTEXT(D151)</formula>
    </cfRule>
    <cfRule type="expression" dxfId="1204" priority="1932">
      <formula>FIND("Conforter",F151)</formula>
    </cfRule>
  </conditionalFormatting>
  <conditionalFormatting sqref="D152">
    <cfRule type="expression" dxfId="1203" priority="1929" stopIfTrue="1">
      <formula>ISTEXT(D152)</formula>
    </cfRule>
    <cfRule type="expression" dxfId="1202" priority="1930">
      <formula>FIND("Conforter",F152)</formula>
    </cfRule>
  </conditionalFormatting>
  <conditionalFormatting sqref="H145:H152">
    <cfRule type="expression" dxfId="1201" priority="1926" stopIfTrue="1">
      <formula>ISTEXT(H145)</formula>
    </cfRule>
    <cfRule type="expression" dxfId="1200" priority="1927">
      <formula>FIND("Agir",J145)</formula>
    </cfRule>
    <cfRule type="expression" dxfId="1199" priority="1928">
      <formula>FIND("Réagir",J145)</formula>
    </cfRule>
  </conditionalFormatting>
  <conditionalFormatting sqref="H145">
    <cfRule type="expression" dxfId="1198" priority="1918" stopIfTrue="1">
      <formula>ISTEXT(H145)</formula>
    </cfRule>
    <cfRule type="expression" dxfId="1197" priority="1919">
      <formula>FIND("Conforter",J145)</formula>
    </cfRule>
  </conditionalFormatting>
  <conditionalFormatting sqref="BB145:BB152">
    <cfRule type="expression" dxfId="1196" priority="1915" stopIfTrue="1">
      <formula>ISTEXT(BB145)</formula>
    </cfRule>
    <cfRule type="expression" dxfId="1195" priority="1916">
      <formula>FIND("Agir",BG145)</formula>
    </cfRule>
    <cfRule type="expression" dxfId="1194" priority="1917">
      <formula>FIND("Réagir",BG145)</formula>
    </cfRule>
  </conditionalFormatting>
  <conditionalFormatting sqref="BB147">
    <cfRule type="expression" dxfId="1193" priority="1912" stopIfTrue="1">
      <formula>ISTEXT(BB147)</formula>
    </cfRule>
    <cfRule type="expression" dxfId="1192" priority="1913">
      <formula>FIND("Agir",BG147)</formula>
    </cfRule>
    <cfRule type="expression" dxfId="1191" priority="1914">
      <formula>FIND("Réagir",BG147)</formula>
    </cfRule>
  </conditionalFormatting>
  <conditionalFormatting sqref="BB148">
    <cfRule type="expression" dxfId="1190" priority="1909" stopIfTrue="1">
      <formula>ISTEXT(BB148)</formula>
    </cfRule>
    <cfRule type="expression" dxfId="1189" priority="1910">
      <formula>FIND("Agir",BG148)</formula>
    </cfRule>
    <cfRule type="expression" dxfId="1188" priority="1911">
      <formula>FIND("Réagir",BG148)</formula>
    </cfRule>
  </conditionalFormatting>
  <conditionalFormatting sqref="BB149">
    <cfRule type="expression" dxfId="1187" priority="1906" stopIfTrue="1">
      <formula>ISTEXT(BB149)</formula>
    </cfRule>
    <cfRule type="expression" dxfId="1186" priority="1907">
      <formula>FIND("Agir",BG149)</formula>
    </cfRule>
    <cfRule type="expression" dxfId="1185" priority="1908">
      <formula>FIND("Réagir",BG149)</formula>
    </cfRule>
  </conditionalFormatting>
  <conditionalFormatting sqref="BB150">
    <cfRule type="expression" dxfId="1184" priority="1903" stopIfTrue="1">
      <formula>ISTEXT(BB150)</formula>
    </cfRule>
    <cfRule type="expression" dxfId="1183" priority="1904">
      <formula>FIND("Agir",BG150)</formula>
    </cfRule>
    <cfRule type="expression" dxfId="1182" priority="1905">
      <formula>FIND("Réagir",BG150)</formula>
    </cfRule>
  </conditionalFormatting>
  <conditionalFormatting sqref="BB151">
    <cfRule type="expression" dxfId="1181" priority="1900" stopIfTrue="1">
      <formula>ISTEXT(BB151)</formula>
    </cfRule>
    <cfRule type="expression" dxfId="1180" priority="1901">
      <formula>FIND("Agir",BG151)</formula>
    </cfRule>
    <cfRule type="expression" dxfId="1179" priority="1902">
      <formula>FIND("Réagir",BG151)</formula>
    </cfRule>
  </conditionalFormatting>
  <conditionalFormatting sqref="BB152">
    <cfRule type="expression" dxfId="1178" priority="1897" stopIfTrue="1">
      <formula>ISTEXT(BB152)</formula>
    </cfRule>
    <cfRule type="expression" dxfId="1177" priority="1898">
      <formula>FIND("Agir",BG152)</formula>
    </cfRule>
    <cfRule type="expression" dxfId="1176" priority="1899">
      <formula>FIND("Réagir",BG152)</formula>
    </cfRule>
  </conditionalFormatting>
  <conditionalFormatting sqref="BB146">
    <cfRule type="expression" dxfId="1175" priority="1894" stopIfTrue="1">
      <formula>ISTEXT(BB146)</formula>
    </cfRule>
    <cfRule type="expression" dxfId="1174" priority="1895">
      <formula>FIND("Agir",BG146)</formula>
    </cfRule>
    <cfRule type="expression" dxfId="1173" priority="1896">
      <formula>FIND("Réagir",BG146)</formula>
    </cfRule>
  </conditionalFormatting>
  <conditionalFormatting sqref="AA145:AA152">
    <cfRule type="expression" dxfId="1172" priority="1891" stopIfTrue="1">
      <formula>ISTEXT(AA145)</formula>
    </cfRule>
    <cfRule type="expression" dxfId="1171" priority="1892">
      <formula>FIND("Agir",BG145)</formula>
    </cfRule>
    <cfRule type="expression" dxfId="1170" priority="1893">
      <formula>FIND("Réagir",BG145)</formula>
    </cfRule>
  </conditionalFormatting>
  <conditionalFormatting sqref="I154">
    <cfRule type="expression" dxfId="1169" priority="1873" stopIfTrue="1">
      <formula>ISTEXT(I154)</formula>
    </cfRule>
    <cfRule type="expression" dxfId="1168" priority="1874">
      <formula>FIND("Agir",J154)</formula>
    </cfRule>
    <cfRule type="expression" dxfId="1167" priority="1875">
      <formula>FIND("Réagir",J154)</formula>
    </cfRule>
  </conditionalFormatting>
  <conditionalFormatting sqref="F154">
    <cfRule type="expression" dxfId="1166" priority="1868" stopIfTrue="1">
      <formula>ISTEXT(F154)</formula>
    </cfRule>
    <cfRule type="expression" dxfId="1165" priority="1869">
      <formula>FIND("Conforter",I154)</formula>
    </cfRule>
  </conditionalFormatting>
  <conditionalFormatting sqref="G154">
    <cfRule type="expression" dxfId="1164" priority="1865" stopIfTrue="1">
      <formula>ISTEXT(G154)</formula>
    </cfRule>
    <cfRule type="expression" dxfId="1163" priority="1866">
      <formula>FIND("Agir",I154)</formula>
    </cfRule>
    <cfRule type="expression" dxfId="1162" priority="1867">
      <formula>FIND("Réagir",I154)</formula>
    </cfRule>
  </conditionalFormatting>
  <conditionalFormatting sqref="G154:H154">
    <cfRule type="expression" dxfId="1161" priority="1863" stopIfTrue="1">
      <formula>ISTEXT(G154)</formula>
    </cfRule>
    <cfRule type="expression" dxfId="1160" priority="1864">
      <formula>FIND("Conforter",J154)</formula>
    </cfRule>
  </conditionalFormatting>
  <conditionalFormatting sqref="I154">
    <cfRule type="expression" dxfId="1159" priority="1859" stopIfTrue="1">
      <formula>ISTEXT(I154)</formula>
    </cfRule>
    <cfRule type="expression" dxfId="1158" priority="1860">
      <formula>FIND("Agir",J154)</formula>
    </cfRule>
    <cfRule type="expression" dxfId="1157" priority="1861">
      <formula>FIND("Réagir",J154)</formula>
    </cfRule>
  </conditionalFormatting>
  <conditionalFormatting sqref="G154:H154">
    <cfRule type="expression" dxfId="1156" priority="1857" stopIfTrue="1">
      <formula>ISTEXT(G154)</formula>
    </cfRule>
    <cfRule type="expression" dxfId="1155" priority="1858">
      <formula>FIND("Conforter",J154)</formula>
    </cfRule>
  </conditionalFormatting>
  <conditionalFormatting sqref="D154">
    <cfRule type="expression" dxfId="1154" priority="1847" stopIfTrue="1">
      <formula>ISTEXT(D154)</formula>
    </cfRule>
    <cfRule type="expression" dxfId="1153" priority="1848">
      <formula>FIND("Agir",E154)</formula>
    </cfRule>
    <cfRule type="expression" dxfId="1152" priority="1849">
      <formula>FIND("Réagir",E154)</formula>
    </cfRule>
  </conditionalFormatting>
  <conditionalFormatting sqref="D154">
    <cfRule type="expression" dxfId="1151" priority="1845" stopIfTrue="1">
      <formula>ISTEXT(D154)</formula>
    </cfRule>
    <cfRule type="expression" dxfId="1150" priority="1846">
      <formula>FIND("Conforter",F154)</formula>
    </cfRule>
  </conditionalFormatting>
  <conditionalFormatting sqref="D154">
    <cfRule type="expression" dxfId="1149" priority="1843" stopIfTrue="1">
      <formula>ISTEXT(D154)</formula>
    </cfRule>
    <cfRule type="expression" dxfId="1148" priority="1844">
      <formula>FIND("Conforter",F154)</formula>
    </cfRule>
  </conditionalFormatting>
  <conditionalFormatting sqref="H154">
    <cfRule type="expression" dxfId="1147" priority="1840" stopIfTrue="1">
      <formula>ISTEXT(H154)</formula>
    </cfRule>
    <cfRule type="expression" dxfId="1146" priority="1841">
      <formula>FIND("Agir",J154)</formula>
    </cfRule>
    <cfRule type="expression" dxfId="1145" priority="1842">
      <formula>FIND("Réagir",J154)</formula>
    </cfRule>
  </conditionalFormatting>
  <conditionalFormatting sqref="BB154">
    <cfRule type="expression" dxfId="1144" priority="1831" stopIfTrue="1">
      <formula>ISTEXT(BB154)</formula>
    </cfRule>
    <cfRule type="expression" dxfId="1143" priority="1832">
      <formula>FIND("Agir",BG154)</formula>
    </cfRule>
    <cfRule type="expression" dxfId="1142" priority="1833">
      <formula>FIND("Réagir",BG154)</formula>
    </cfRule>
  </conditionalFormatting>
  <conditionalFormatting sqref="BB154">
    <cfRule type="expression" dxfId="1141" priority="1828" stopIfTrue="1">
      <formula>ISTEXT(BB154)</formula>
    </cfRule>
    <cfRule type="expression" dxfId="1140" priority="1829">
      <formula>FIND("Agir",BG154)</formula>
    </cfRule>
    <cfRule type="expression" dxfId="1139" priority="1830">
      <formula>FIND("Réagir",BG154)</formula>
    </cfRule>
  </conditionalFormatting>
  <conditionalFormatting sqref="AA154">
    <cfRule type="expression" dxfId="1138" priority="1825" stopIfTrue="1">
      <formula>ISTEXT(AA154)</formula>
    </cfRule>
    <cfRule type="expression" dxfId="1137" priority="1826">
      <formula>FIND("Agir",BG154)</formula>
    </cfRule>
    <cfRule type="expression" dxfId="1136" priority="1827">
      <formula>FIND("Réagir",BG154)</formula>
    </cfRule>
  </conditionalFormatting>
  <conditionalFormatting sqref="I156 I158:I169 I195:I196 I192:I193 I188:I190 I183:I185 I181 I171:I175 I177:I179">
    <cfRule type="expression" dxfId="1135" priority="1807" stopIfTrue="1">
      <formula>ISTEXT(I156)</formula>
    </cfRule>
    <cfRule type="expression" dxfId="1134" priority="1808">
      <formula>FIND("Agir",J156)</formula>
    </cfRule>
    <cfRule type="expression" dxfId="1133" priority="1809">
      <formula>FIND("Réagir",J156)</formula>
    </cfRule>
  </conditionalFormatting>
  <conditionalFormatting sqref="F156 F158:F169 F195:F196 F192:F193 F188:F190 F183:F185 F181 F171:F175 F177:F179">
    <cfRule type="expression" dxfId="1132" priority="1802" stopIfTrue="1">
      <formula>ISTEXT(F156)</formula>
    </cfRule>
    <cfRule type="expression" dxfId="1131" priority="1803">
      <formula>FIND("Conforter",I156)</formula>
    </cfRule>
  </conditionalFormatting>
  <conditionalFormatting sqref="G156 G158:G169 G195:G196 G192:G193 G188:G190 G183:G185 G181 G171:G175 G177:G179">
    <cfRule type="expression" dxfId="1130" priority="1799" stopIfTrue="1">
      <formula>ISTEXT(G156)</formula>
    </cfRule>
    <cfRule type="expression" dxfId="1129" priority="1800">
      <formula>FIND("Agir",I156)</formula>
    </cfRule>
    <cfRule type="expression" dxfId="1128" priority="1801">
      <formula>FIND("Réagir",I156)</formula>
    </cfRule>
  </conditionalFormatting>
  <conditionalFormatting sqref="G156:H156 G158:H169 G195:H196 G192:H193 G188:H190 G183:H185 G181:H181 G171:H175 G177:H179">
    <cfRule type="expression" dxfId="1127" priority="1797" stopIfTrue="1">
      <formula>ISTEXT(G156)</formula>
    </cfRule>
    <cfRule type="expression" dxfId="1126" priority="1798">
      <formula>FIND("Conforter",J156)</formula>
    </cfRule>
  </conditionalFormatting>
  <conditionalFormatting sqref="I156 I158:I169 I195:I196 I192:I193 I188:I190 I183:I185 I181 I171:I175 I177:I179">
    <cfRule type="expression" dxfId="1125" priority="1793" stopIfTrue="1">
      <formula>ISTEXT(I156)</formula>
    </cfRule>
    <cfRule type="expression" dxfId="1124" priority="1794">
      <formula>FIND("Agir",J156)</formula>
    </cfRule>
    <cfRule type="expression" dxfId="1123" priority="1795">
      <formula>FIND("Réagir",J156)</formula>
    </cfRule>
  </conditionalFormatting>
  <conditionalFormatting sqref="G156:H156 G158:H169 G195:H196 G192:H193 G188:H190 G183:H185 G181:H181 G171:H175 G177:H179">
    <cfRule type="expression" dxfId="1122" priority="1791" stopIfTrue="1">
      <formula>ISTEXT(G156)</formula>
    </cfRule>
    <cfRule type="expression" dxfId="1121" priority="1792">
      <formula>FIND("Conforter",J156)</formula>
    </cfRule>
  </conditionalFormatting>
  <conditionalFormatting sqref="D156 D158:D169 D195:D196 D192:D193 D188:D190 D183:D185 D181 D171:D175 D177:D179">
    <cfRule type="expression" dxfId="1120" priority="1781" stopIfTrue="1">
      <formula>ISTEXT(D156)</formula>
    </cfRule>
    <cfRule type="expression" dxfId="1119" priority="1782">
      <formula>FIND("Agir",E156)</formula>
    </cfRule>
    <cfRule type="expression" dxfId="1118" priority="1783">
      <formula>FIND("Réagir",E156)</formula>
    </cfRule>
  </conditionalFormatting>
  <conditionalFormatting sqref="D156 D158:D169 D195:D196 D192:D193 D188:D190 D183:D185 D181 D171:D175 D177:D179">
    <cfRule type="expression" dxfId="1117" priority="1779" stopIfTrue="1">
      <formula>ISTEXT(D156)</formula>
    </cfRule>
    <cfRule type="expression" dxfId="1116" priority="1780">
      <formula>FIND("Conforter",F156)</formula>
    </cfRule>
  </conditionalFormatting>
  <conditionalFormatting sqref="D156 D158:D169 D195:D196 D192:D193 D188:D190 D183:D185 D181 D171:D175 D177:D179">
    <cfRule type="expression" dxfId="1115" priority="1777" stopIfTrue="1">
      <formula>ISTEXT(D156)</formula>
    </cfRule>
    <cfRule type="expression" dxfId="1114" priority="1778">
      <formula>FIND("Conforter",F156)</formula>
    </cfRule>
  </conditionalFormatting>
  <conditionalFormatting sqref="H156 H158:H169 H195:H196 H192:H193 H188:H190 H183:H185 H181 H171:H175 H177:H179">
    <cfRule type="expression" dxfId="1113" priority="1774" stopIfTrue="1">
      <formula>ISTEXT(H156)</formula>
    </cfRule>
    <cfRule type="expression" dxfId="1112" priority="1775">
      <formula>FIND("Agir",J156)</formula>
    </cfRule>
    <cfRule type="expression" dxfId="1111" priority="1776">
      <formula>FIND("Réagir",J156)</formula>
    </cfRule>
  </conditionalFormatting>
  <conditionalFormatting sqref="BB156 BB158:BB169 BB195:BB196 BB192:BB193 BB188:BB190 BB183:BB185 BB181 BB171:BB175 BB177:BB179">
    <cfRule type="expression" dxfId="1110" priority="1765" stopIfTrue="1">
      <formula>ISTEXT(BB156)</formula>
    </cfRule>
    <cfRule type="expression" dxfId="1109" priority="1766">
      <formula>FIND("Agir",BG156)</formula>
    </cfRule>
    <cfRule type="expression" dxfId="1108" priority="1767">
      <formula>FIND("Réagir",BG156)</formula>
    </cfRule>
  </conditionalFormatting>
  <conditionalFormatting sqref="BB156 BB158:BB169 BB195:BB196 BB192:BB193 BB188:BB190 BB183:BB185 BB181 BB171:BB175 BB177:BB179">
    <cfRule type="expression" dxfId="1107" priority="1762" stopIfTrue="1">
      <formula>ISTEXT(BB156)</formula>
    </cfRule>
    <cfRule type="expression" dxfId="1106" priority="1763">
      <formula>FIND("Agir",BG156)</formula>
    </cfRule>
    <cfRule type="expression" dxfId="1105" priority="1764">
      <formula>FIND("Réagir",BG156)</formula>
    </cfRule>
  </conditionalFormatting>
  <conditionalFormatting sqref="AA156">
    <cfRule type="expression" dxfId="1104" priority="1759" stopIfTrue="1">
      <formula>ISTEXT(AA156)</formula>
    </cfRule>
    <cfRule type="expression" dxfId="1103" priority="1760">
      <formula>FIND("Agir",BG156)</formula>
    </cfRule>
    <cfRule type="expression" dxfId="1102" priority="1761">
      <formula>FIND("Réagir",BG156)</formula>
    </cfRule>
  </conditionalFormatting>
  <conditionalFormatting sqref="I148">
    <cfRule type="expression" dxfId="1101" priority="1741" stopIfTrue="1">
      <formula>ISTEXT(I148)</formula>
    </cfRule>
    <cfRule type="expression" dxfId="1100" priority="1742">
      <formula>FIND("Agir",J148)</formula>
    </cfRule>
    <cfRule type="expression" dxfId="1099" priority="1743">
      <formula>FIND("Réagir",J148)</formula>
    </cfRule>
  </conditionalFormatting>
  <conditionalFormatting sqref="G148:H148">
    <cfRule type="expression" dxfId="1098" priority="1739" stopIfTrue="1">
      <formula>ISTEXT(G148)</formula>
    </cfRule>
    <cfRule type="expression" dxfId="1097" priority="1740">
      <formula>FIND("Conforter",J148)</formula>
    </cfRule>
  </conditionalFormatting>
  <conditionalFormatting sqref="D148">
    <cfRule type="expression" dxfId="1096" priority="1737" stopIfTrue="1">
      <formula>ISTEXT(D148)</formula>
    </cfRule>
    <cfRule type="expression" dxfId="1095" priority="1738">
      <formula>FIND("Conforter",F148)</formula>
    </cfRule>
  </conditionalFormatting>
  <conditionalFormatting sqref="BB148">
    <cfRule type="expression" dxfId="1094" priority="1734" stopIfTrue="1">
      <formula>ISTEXT(BB148)</formula>
    </cfRule>
    <cfRule type="expression" dxfId="1093" priority="1735">
      <formula>FIND("Agir",BG148)</formula>
    </cfRule>
    <cfRule type="expression" dxfId="1092" priority="1736">
      <formula>FIND("Réagir",BG148)</formula>
    </cfRule>
  </conditionalFormatting>
  <conditionalFormatting sqref="I147">
    <cfRule type="expression" dxfId="1091" priority="1731" stopIfTrue="1">
      <formula>ISTEXT(I147)</formula>
    </cfRule>
    <cfRule type="expression" dxfId="1090" priority="1732">
      <formula>FIND("Agir",J147)</formula>
    </cfRule>
    <cfRule type="expression" dxfId="1089" priority="1733">
      <formula>FIND("Réagir",J147)</formula>
    </cfRule>
  </conditionalFormatting>
  <conditionalFormatting sqref="G147:H147">
    <cfRule type="expression" dxfId="1088" priority="1729" stopIfTrue="1">
      <formula>ISTEXT(G147)</formula>
    </cfRule>
    <cfRule type="expression" dxfId="1087" priority="1730">
      <formula>FIND("Conforter",J147)</formula>
    </cfRule>
  </conditionalFormatting>
  <conditionalFormatting sqref="D147">
    <cfRule type="expression" dxfId="1086" priority="1727" stopIfTrue="1">
      <formula>ISTEXT(D147)</formula>
    </cfRule>
    <cfRule type="expression" dxfId="1085" priority="1728">
      <formula>FIND("Conforter",F147)</formula>
    </cfRule>
  </conditionalFormatting>
  <conditionalFormatting sqref="BB147">
    <cfRule type="expression" dxfId="1084" priority="1724" stopIfTrue="1">
      <formula>ISTEXT(BB147)</formula>
    </cfRule>
    <cfRule type="expression" dxfId="1083" priority="1725">
      <formula>FIND("Agir",BG147)</formula>
    </cfRule>
    <cfRule type="expression" dxfId="1082" priority="1726">
      <formula>FIND("Réagir",BG147)</formula>
    </cfRule>
  </conditionalFormatting>
  <conditionalFormatting sqref="I149">
    <cfRule type="expression" dxfId="1081" priority="1721" stopIfTrue="1">
      <formula>ISTEXT(I149)</formula>
    </cfRule>
    <cfRule type="expression" dxfId="1080" priority="1722">
      <formula>FIND("Agir",J149)</formula>
    </cfRule>
    <cfRule type="expression" dxfId="1079" priority="1723">
      <formula>FIND("Réagir",J149)</formula>
    </cfRule>
  </conditionalFormatting>
  <conditionalFormatting sqref="BB149">
    <cfRule type="expression" dxfId="1078" priority="1718" stopIfTrue="1">
      <formula>ISTEXT(BB149)</formula>
    </cfRule>
    <cfRule type="expression" dxfId="1077" priority="1719">
      <formula>FIND("Agir",BG149)</formula>
    </cfRule>
    <cfRule type="expression" dxfId="1076" priority="1720">
      <formula>FIND("Réagir",BG149)</formula>
    </cfRule>
  </conditionalFormatting>
  <conditionalFormatting sqref="I153">
    <cfRule type="expression" dxfId="1075" priority="1715" stopIfTrue="1">
      <formula>ISTEXT(I153)</formula>
    </cfRule>
    <cfRule type="expression" dxfId="1074" priority="1716">
      <formula>FIND("Agir",J153)</formula>
    </cfRule>
    <cfRule type="expression" dxfId="1073" priority="1717">
      <formula>FIND("Réagir",J153)</formula>
    </cfRule>
  </conditionalFormatting>
  <conditionalFormatting sqref="F153">
    <cfRule type="expression" dxfId="1072" priority="1710" stopIfTrue="1">
      <formula>ISTEXT(F153)</formula>
    </cfRule>
    <cfRule type="expression" dxfId="1071" priority="1711">
      <formula>FIND("Conforter",I153)</formula>
    </cfRule>
  </conditionalFormatting>
  <conditionalFormatting sqref="G153">
    <cfRule type="expression" dxfId="1070" priority="1707" stopIfTrue="1">
      <formula>ISTEXT(G153)</formula>
    </cfRule>
    <cfRule type="expression" dxfId="1069" priority="1708">
      <formula>FIND("Agir",I153)</formula>
    </cfRule>
    <cfRule type="expression" dxfId="1068" priority="1709">
      <formula>FIND("Réagir",I153)</formula>
    </cfRule>
  </conditionalFormatting>
  <conditionalFormatting sqref="G153:H153">
    <cfRule type="expression" dxfId="1067" priority="1705" stopIfTrue="1">
      <formula>ISTEXT(G153)</formula>
    </cfRule>
    <cfRule type="expression" dxfId="1066" priority="1706">
      <formula>FIND("Conforter",J153)</formula>
    </cfRule>
  </conditionalFormatting>
  <conditionalFormatting sqref="I153">
    <cfRule type="expression" dxfId="1065" priority="1701" stopIfTrue="1">
      <formula>ISTEXT(I153)</formula>
    </cfRule>
    <cfRule type="expression" dxfId="1064" priority="1702">
      <formula>FIND("Agir",J153)</formula>
    </cfRule>
    <cfRule type="expression" dxfId="1063" priority="1703">
      <formula>FIND("Réagir",J153)</formula>
    </cfRule>
  </conditionalFormatting>
  <conditionalFormatting sqref="D153">
    <cfRule type="expression" dxfId="1062" priority="1691" stopIfTrue="1">
      <formula>ISTEXT(D153)</formula>
    </cfRule>
    <cfRule type="expression" dxfId="1061" priority="1692">
      <formula>FIND("Agir",E153)</formula>
    </cfRule>
    <cfRule type="expression" dxfId="1060" priority="1693">
      <formula>FIND("Réagir",E153)</formula>
    </cfRule>
  </conditionalFormatting>
  <conditionalFormatting sqref="D153">
    <cfRule type="expression" dxfId="1059" priority="1689" stopIfTrue="1">
      <formula>ISTEXT(D153)</formula>
    </cfRule>
    <cfRule type="expression" dxfId="1058" priority="1690">
      <formula>FIND("Conforter",F153)</formula>
    </cfRule>
  </conditionalFormatting>
  <conditionalFormatting sqref="H153">
    <cfRule type="expression" dxfId="1057" priority="1686" stopIfTrue="1">
      <formula>ISTEXT(H153)</formula>
    </cfRule>
    <cfRule type="expression" dxfId="1056" priority="1687">
      <formula>FIND("Agir",J153)</formula>
    </cfRule>
    <cfRule type="expression" dxfId="1055" priority="1688">
      <formula>FIND("Réagir",J153)</formula>
    </cfRule>
  </conditionalFormatting>
  <conditionalFormatting sqref="BB153">
    <cfRule type="expression" dxfId="1054" priority="1677" stopIfTrue="1">
      <formula>ISTEXT(BB153)</formula>
    </cfRule>
    <cfRule type="expression" dxfId="1053" priority="1678">
      <formula>FIND("Agir",BG153)</formula>
    </cfRule>
    <cfRule type="expression" dxfId="1052" priority="1679">
      <formula>FIND("Réagir",BG153)</formula>
    </cfRule>
  </conditionalFormatting>
  <conditionalFormatting sqref="BB153">
    <cfRule type="expression" dxfId="1051" priority="1674" stopIfTrue="1">
      <formula>ISTEXT(BB153)</formula>
    </cfRule>
    <cfRule type="expression" dxfId="1050" priority="1675">
      <formula>FIND("Agir",BG153)</formula>
    </cfRule>
    <cfRule type="expression" dxfId="1049" priority="1676">
      <formula>FIND("Réagir",BG153)</formula>
    </cfRule>
  </conditionalFormatting>
  <conditionalFormatting sqref="AA153">
    <cfRule type="expression" dxfId="1048" priority="1671" stopIfTrue="1">
      <formula>ISTEXT(AA153)</formula>
    </cfRule>
    <cfRule type="expression" dxfId="1047" priority="1672">
      <formula>FIND("Agir",BG153)</formula>
    </cfRule>
    <cfRule type="expression" dxfId="1046" priority="1673">
      <formula>FIND("Réagir",BG153)</formula>
    </cfRule>
  </conditionalFormatting>
  <conditionalFormatting sqref="I155">
    <cfRule type="expression" dxfId="1045" priority="1653" stopIfTrue="1">
      <formula>ISTEXT(I155)</formula>
    </cfRule>
    <cfRule type="expression" dxfId="1044" priority="1654">
      <formula>FIND("Agir",J155)</formula>
    </cfRule>
    <cfRule type="expression" dxfId="1043" priority="1655">
      <formula>FIND("Réagir",J155)</formula>
    </cfRule>
  </conditionalFormatting>
  <conditionalFormatting sqref="F155">
    <cfRule type="expression" dxfId="1042" priority="1648" stopIfTrue="1">
      <formula>ISTEXT(F155)</formula>
    </cfRule>
    <cfRule type="expression" dxfId="1041" priority="1649">
      <formula>FIND("Conforter",I155)</formula>
    </cfRule>
  </conditionalFormatting>
  <conditionalFormatting sqref="G155">
    <cfRule type="expression" dxfId="1040" priority="1645" stopIfTrue="1">
      <formula>ISTEXT(G155)</formula>
    </cfRule>
    <cfRule type="expression" dxfId="1039" priority="1646">
      <formula>FIND("Agir",I155)</formula>
    </cfRule>
    <cfRule type="expression" dxfId="1038" priority="1647">
      <formula>FIND("Réagir",I155)</formula>
    </cfRule>
  </conditionalFormatting>
  <conditionalFormatting sqref="G155:H155">
    <cfRule type="expression" dxfId="1037" priority="1643" stopIfTrue="1">
      <formula>ISTEXT(G155)</formula>
    </cfRule>
    <cfRule type="expression" dxfId="1036" priority="1644">
      <formula>FIND("Conforter",J155)</formula>
    </cfRule>
  </conditionalFormatting>
  <conditionalFormatting sqref="I155">
    <cfRule type="expression" dxfId="1035" priority="1639" stopIfTrue="1">
      <formula>ISTEXT(I155)</formula>
    </cfRule>
    <cfRule type="expression" dxfId="1034" priority="1640">
      <formula>FIND("Agir",J155)</formula>
    </cfRule>
    <cfRule type="expression" dxfId="1033" priority="1641">
      <formula>FIND("Réagir",J155)</formula>
    </cfRule>
  </conditionalFormatting>
  <conditionalFormatting sqref="D155">
    <cfRule type="expression" dxfId="1032" priority="1629" stopIfTrue="1">
      <formula>ISTEXT(D155)</formula>
    </cfRule>
    <cfRule type="expression" dxfId="1031" priority="1630">
      <formula>FIND("Agir",E155)</formula>
    </cfRule>
    <cfRule type="expression" dxfId="1030" priority="1631">
      <formula>FIND("Réagir",E155)</formula>
    </cfRule>
  </conditionalFormatting>
  <conditionalFormatting sqref="D155">
    <cfRule type="expression" dxfId="1029" priority="1627" stopIfTrue="1">
      <formula>ISTEXT(D155)</formula>
    </cfRule>
    <cfRule type="expression" dxfId="1028" priority="1628">
      <formula>FIND("Conforter",F155)</formula>
    </cfRule>
  </conditionalFormatting>
  <conditionalFormatting sqref="H155">
    <cfRule type="expression" dxfId="1027" priority="1624" stopIfTrue="1">
      <formula>ISTEXT(H155)</formula>
    </cfRule>
    <cfRule type="expression" dxfId="1026" priority="1625">
      <formula>FIND("Agir",J155)</formula>
    </cfRule>
    <cfRule type="expression" dxfId="1025" priority="1626">
      <formula>FIND("Réagir",J155)</formula>
    </cfRule>
  </conditionalFormatting>
  <conditionalFormatting sqref="BB155">
    <cfRule type="expression" dxfId="1024" priority="1615" stopIfTrue="1">
      <formula>ISTEXT(BB155)</formula>
    </cfRule>
    <cfRule type="expression" dxfId="1023" priority="1616">
      <formula>FIND("Agir",BG155)</formula>
    </cfRule>
    <cfRule type="expression" dxfId="1022" priority="1617">
      <formula>FIND("Réagir",BG155)</formula>
    </cfRule>
  </conditionalFormatting>
  <conditionalFormatting sqref="BB155">
    <cfRule type="expression" dxfId="1021" priority="1612" stopIfTrue="1">
      <formula>ISTEXT(BB155)</formula>
    </cfRule>
    <cfRule type="expression" dxfId="1020" priority="1613">
      <formula>FIND("Agir",BG155)</formula>
    </cfRule>
    <cfRule type="expression" dxfId="1019" priority="1614">
      <formula>FIND("Réagir",BG155)</formula>
    </cfRule>
  </conditionalFormatting>
  <conditionalFormatting sqref="AA155">
    <cfRule type="expression" dxfId="1018" priority="1609" stopIfTrue="1">
      <formula>ISTEXT(AA155)</formula>
    </cfRule>
    <cfRule type="expression" dxfId="1017" priority="1610">
      <formula>FIND("Agir",BG155)</formula>
    </cfRule>
    <cfRule type="expression" dxfId="1016" priority="1611">
      <formula>FIND("Réagir",BG155)</formula>
    </cfRule>
  </conditionalFormatting>
  <conditionalFormatting sqref="I158:I165">
    <cfRule type="expression" dxfId="1015" priority="1591" stopIfTrue="1">
      <formula>ISTEXT(I158)</formula>
    </cfRule>
    <cfRule type="expression" dxfId="1014" priority="1592">
      <formula>FIND("Agir",J158)</formula>
    </cfRule>
    <cfRule type="expression" dxfId="1013" priority="1593">
      <formula>FIND("Réagir",J158)</formula>
    </cfRule>
  </conditionalFormatting>
  <conditionalFormatting sqref="F158:F165">
    <cfRule type="expression" dxfId="1012" priority="1586" stopIfTrue="1">
      <formula>ISTEXT(F158)</formula>
    </cfRule>
    <cfRule type="expression" dxfId="1011" priority="1587">
      <formula>FIND("Conforter",I158)</formula>
    </cfRule>
  </conditionalFormatting>
  <conditionalFormatting sqref="G158:G165">
    <cfRule type="expression" dxfId="1010" priority="1583" stopIfTrue="1">
      <formula>ISTEXT(G158)</formula>
    </cfRule>
    <cfRule type="expression" dxfId="1009" priority="1584">
      <formula>FIND("Agir",I158)</formula>
    </cfRule>
    <cfRule type="expression" dxfId="1008" priority="1585">
      <formula>FIND("Réagir",I158)</formula>
    </cfRule>
  </conditionalFormatting>
  <conditionalFormatting sqref="G158:H165">
    <cfRule type="expression" dxfId="1007" priority="1581" stopIfTrue="1">
      <formula>ISTEXT(G158)</formula>
    </cfRule>
    <cfRule type="expression" dxfId="1006" priority="1582">
      <formula>FIND("Conforter",J158)</formula>
    </cfRule>
  </conditionalFormatting>
  <conditionalFormatting sqref="I160">
    <cfRule type="expression" dxfId="1005" priority="1577" stopIfTrue="1">
      <formula>ISTEXT(I160)</formula>
    </cfRule>
    <cfRule type="expression" dxfId="1004" priority="1578">
      <formula>FIND("Agir",J160)</formula>
    </cfRule>
    <cfRule type="expression" dxfId="1003" priority="1579">
      <formula>FIND("Réagir",J160)</formula>
    </cfRule>
  </conditionalFormatting>
  <conditionalFormatting sqref="G160:H160">
    <cfRule type="expression" dxfId="1002" priority="1575" stopIfTrue="1">
      <formula>ISTEXT(G160)</formula>
    </cfRule>
    <cfRule type="expression" dxfId="1001" priority="1576">
      <formula>FIND("Conforter",J160)</formula>
    </cfRule>
  </conditionalFormatting>
  <conditionalFormatting sqref="I161">
    <cfRule type="expression" dxfId="1000" priority="1572" stopIfTrue="1">
      <formula>ISTEXT(I161)</formula>
    </cfRule>
    <cfRule type="expression" dxfId="999" priority="1573">
      <formula>FIND("Agir",J161)</formula>
    </cfRule>
    <cfRule type="expression" dxfId="998" priority="1574">
      <formula>FIND("Réagir",J161)</formula>
    </cfRule>
  </conditionalFormatting>
  <conditionalFormatting sqref="G161:H161">
    <cfRule type="expression" dxfId="997" priority="1570" stopIfTrue="1">
      <formula>ISTEXT(G161)</formula>
    </cfRule>
    <cfRule type="expression" dxfId="996" priority="1571">
      <formula>FIND("Conforter",J161)</formula>
    </cfRule>
  </conditionalFormatting>
  <conditionalFormatting sqref="I162">
    <cfRule type="expression" dxfId="995" priority="1567" stopIfTrue="1">
      <formula>ISTEXT(I162)</formula>
    </cfRule>
    <cfRule type="expression" dxfId="994" priority="1568">
      <formula>FIND("Agir",J162)</formula>
    </cfRule>
    <cfRule type="expression" dxfId="993" priority="1569">
      <formula>FIND("Réagir",J162)</formula>
    </cfRule>
  </conditionalFormatting>
  <conditionalFormatting sqref="G162:H162">
    <cfRule type="expression" dxfId="992" priority="1565" stopIfTrue="1">
      <formula>ISTEXT(G162)</formula>
    </cfRule>
    <cfRule type="expression" dxfId="991" priority="1566">
      <formula>FIND("Conforter",J162)</formula>
    </cfRule>
  </conditionalFormatting>
  <conditionalFormatting sqref="I163">
    <cfRule type="expression" dxfId="990" priority="1562" stopIfTrue="1">
      <formula>ISTEXT(I163)</formula>
    </cfRule>
    <cfRule type="expression" dxfId="989" priority="1563">
      <formula>FIND("Agir",J163)</formula>
    </cfRule>
    <cfRule type="expression" dxfId="988" priority="1564">
      <formula>FIND("Réagir",J163)</formula>
    </cfRule>
  </conditionalFormatting>
  <conditionalFormatting sqref="G163:H163">
    <cfRule type="expression" dxfId="987" priority="1560" stopIfTrue="1">
      <formula>ISTEXT(G163)</formula>
    </cfRule>
    <cfRule type="expression" dxfId="986" priority="1561">
      <formula>FIND("Conforter",J163)</formula>
    </cfRule>
  </conditionalFormatting>
  <conditionalFormatting sqref="I164">
    <cfRule type="expression" dxfId="985" priority="1557" stopIfTrue="1">
      <formula>ISTEXT(I164)</formula>
    </cfRule>
    <cfRule type="expression" dxfId="984" priority="1558">
      <formula>FIND("Agir",J164)</formula>
    </cfRule>
    <cfRule type="expression" dxfId="983" priority="1559">
      <formula>FIND("Réagir",J164)</formula>
    </cfRule>
  </conditionalFormatting>
  <conditionalFormatting sqref="G164:H164">
    <cfRule type="expression" dxfId="982" priority="1555" stopIfTrue="1">
      <formula>ISTEXT(G164)</formula>
    </cfRule>
    <cfRule type="expression" dxfId="981" priority="1556">
      <formula>FIND("Conforter",J164)</formula>
    </cfRule>
  </conditionalFormatting>
  <conditionalFormatting sqref="I165">
    <cfRule type="expression" dxfId="980" priority="1552" stopIfTrue="1">
      <formula>ISTEXT(I165)</formula>
    </cfRule>
    <cfRule type="expression" dxfId="979" priority="1553">
      <formula>FIND("Agir",J165)</formula>
    </cfRule>
    <cfRule type="expression" dxfId="978" priority="1554">
      <formula>FIND("Réagir",J165)</formula>
    </cfRule>
  </conditionalFormatting>
  <conditionalFormatting sqref="G165:H165">
    <cfRule type="expression" dxfId="977" priority="1550" stopIfTrue="1">
      <formula>ISTEXT(G165)</formula>
    </cfRule>
    <cfRule type="expression" dxfId="976" priority="1551">
      <formula>FIND("Conforter",J165)</formula>
    </cfRule>
  </conditionalFormatting>
  <conditionalFormatting sqref="I159">
    <cfRule type="expression" dxfId="975" priority="1547" stopIfTrue="1">
      <formula>ISTEXT(I159)</formula>
    </cfRule>
    <cfRule type="expression" dxfId="974" priority="1548">
      <formula>FIND("Agir",J159)</formula>
    </cfRule>
    <cfRule type="expression" dxfId="973" priority="1549">
      <formula>FIND("Réagir",J159)</formula>
    </cfRule>
  </conditionalFormatting>
  <conditionalFormatting sqref="D158:D165">
    <cfRule type="expression" dxfId="972" priority="1537" stopIfTrue="1">
      <formula>ISTEXT(D158)</formula>
    </cfRule>
    <cfRule type="expression" dxfId="971" priority="1538">
      <formula>FIND("Agir",E158)</formula>
    </cfRule>
    <cfRule type="expression" dxfId="970" priority="1539">
      <formula>FIND("Réagir",E158)</formula>
    </cfRule>
  </conditionalFormatting>
  <conditionalFormatting sqref="D159:D165">
    <cfRule type="expression" dxfId="969" priority="1535" stopIfTrue="1">
      <formula>ISTEXT(D159)</formula>
    </cfRule>
    <cfRule type="expression" dxfId="968" priority="1536">
      <formula>FIND("Conforter",F159)</formula>
    </cfRule>
  </conditionalFormatting>
  <conditionalFormatting sqref="D158">
    <cfRule type="expression" dxfId="967" priority="1533" stopIfTrue="1">
      <formula>ISTEXT(D158)</formula>
    </cfRule>
    <cfRule type="expression" dxfId="966" priority="1534">
      <formula>FIND("Conforter",F158)</formula>
    </cfRule>
  </conditionalFormatting>
  <conditionalFormatting sqref="D160">
    <cfRule type="expression" dxfId="965" priority="1531" stopIfTrue="1">
      <formula>ISTEXT(D160)</formula>
    </cfRule>
    <cfRule type="expression" dxfId="964" priority="1532">
      <formula>FIND("Conforter",F160)</formula>
    </cfRule>
  </conditionalFormatting>
  <conditionalFormatting sqref="D161">
    <cfRule type="expression" dxfId="963" priority="1529" stopIfTrue="1">
      <formula>ISTEXT(D161)</formula>
    </cfRule>
    <cfRule type="expression" dxfId="962" priority="1530">
      <formula>FIND("Conforter",F161)</formula>
    </cfRule>
  </conditionalFormatting>
  <conditionalFormatting sqref="D162">
    <cfRule type="expression" dxfId="961" priority="1527" stopIfTrue="1">
      <formula>ISTEXT(D162)</formula>
    </cfRule>
    <cfRule type="expression" dxfId="960" priority="1528">
      <formula>FIND("Conforter",F162)</formula>
    </cfRule>
  </conditionalFormatting>
  <conditionalFormatting sqref="D163">
    <cfRule type="expression" dxfId="959" priority="1525" stopIfTrue="1">
      <formula>ISTEXT(D163)</formula>
    </cfRule>
    <cfRule type="expression" dxfId="958" priority="1526">
      <formula>FIND("Conforter",F163)</formula>
    </cfRule>
  </conditionalFormatting>
  <conditionalFormatting sqref="D164">
    <cfRule type="expression" dxfId="957" priority="1523" stopIfTrue="1">
      <formula>ISTEXT(D164)</formula>
    </cfRule>
    <cfRule type="expression" dxfId="956" priority="1524">
      <formula>FIND("Conforter",F164)</formula>
    </cfRule>
  </conditionalFormatting>
  <conditionalFormatting sqref="D165">
    <cfRule type="expression" dxfId="955" priority="1521" stopIfTrue="1">
      <formula>ISTEXT(D165)</formula>
    </cfRule>
    <cfRule type="expression" dxfId="954" priority="1522">
      <formula>FIND("Conforter",F165)</formula>
    </cfRule>
  </conditionalFormatting>
  <conditionalFormatting sqref="H158:H165">
    <cfRule type="expression" dxfId="953" priority="1518" stopIfTrue="1">
      <formula>ISTEXT(H158)</formula>
    </cfRule>
    <cfRule type="expression" dxfId="952" priority="1519">
      <formula>FIND("Agir",J158)</formula>
    </cfRule>
    <cfRule type="expression" dxfId="951" priority="1520">
      <formula>FIND("Réagir",J158)</formula>
    </cfRule>
  </conditionalFormatting>
  <conditionalFormatting sqref="H158">
    <cfRule type="expression" dxfId="950" priority="1510" stopIfTrue="1">
      <formula>ISTEXT(H158)</formula>
    </cfRule>
    <cfRule type="expression" dxfId="949" priority="1511">
      <formula>FIND("Conforter",J158)</formula>
    </cfRule>
  </conditionalFormatting>
  <conditionalFormatting sqref="BB158:BB165">
    <cfRule type="expression" dxfId="948" priority="1507" stopIfTrue="1">
      <formula>ISTEXT(BB158)</formula>
    </cfRule>
    <cfRule type="expression" dxfId="947" priority="1508">
      <formula>FIND("Agir",BG158)</formula>
    </cfRule>
    <cfRule type="expression" dxfId="946" priority="1509">
      <formula>FIND("Réagir",BG158)</formula>
    </cfRule>
  </conditionalFormatting>
  <conditionalFormatting sqref="BB160">
    <cfRule type="expression" dxfId="945" priority="1504" stopIfTrue="1">
      <formula>ISTEXT(BB160)</formula>
    </cfRule>
    <cfRule type="expression" dxfId="944" priority="1505">
      <formula>FIND("Agir",BG160)</formula>
    </cfRule>
    <cfRule type="expression" dxfId="943" priority="1506">
      <formula>FIND("Réagir",BG160)</formula>
    </cfRule>
  </conditionalFormatting>
  <conditionalFormatting sqref="BB161">
    <cfRule type="expression" dxfId="942" priority="1501" stopIfTrue="1">
      <formula>ISTEXT(BB161)</formula>
    </cfRule>
    <cfRule type="expression" dxfId="941" priority="1502">
      <formula>FIND("Agir",BG161)</formula>
    </cfRule>
    <cfRule type="expression" dxfId="940" priority="1503">
      <formula>FIND("Réagir",BG161)</formula>
    </cfRule>
  </conditionalFormatting>
  <conditionalFormatting sqref="BB162">
    <cfRule type="expression" dxfId="939" priority="1498" stopIfTrue="1">
      <formula>ISTEXT(BB162)</formula>
    </cfRule>
    <cfRule type="expression" dxfId="938" priority="1499">
      <formula>FIND("Agir",BG162)</formula>
    </cfRule>
    <cfRule type="expression" dxfId="937" priority="1500">
      <formula>FIND("Réagir",BG162)</formula>
    </cfRule>
  </conditionalFormatting>
  <conditionalFormatting sqref="BB163">
    <cfRule type="expression" dxfId="936" priority="1495" stopIfTrue="1">
      <formula>ISTEXT(BB163)</formula>
    </cfRule>
    <cfRule type="expression" dxfId="935" priority="1496">
      <formula>FIND("Agir",BG163)</formula>
    </cfRule>
    <cfRule type="expression" dxfId="934" priority="1497">
      <formula>FIND("Réagir",BG163)</formula>
    </cfRule>
  </conditionalFormatting>
  <conditionalFormatting sqref="BB164">
    <cfRule type="expression" dxfId="933" priority="1492" stopIfTrue="1">
      <formula>ISTEXT(BB164)</formula>
    </cfRule>
    <cfRule type="expression" dxfId="932" priority="1493">
      <formula>FIND("Agir",BG164)</formula>
    </cfRule>
    <cfRule type="expression" dxfId="931" priority="1494">
      <formula>FIND("Réagir",BG164)</formula>
    </cfRule>
  </conditionalFormatting>
  <conditionalFormatting sqref="BB165">
    <cfRule type="expression" dxfId="930" priority="1489" stopIfTrue="1">
      <formula>ISTEXT(BB165)</formula>
    </cfRule>
    <cfRule type="expression" dxfId="929" priority="1490">
      <formula>FIND("Agir",BG165)</formula>
    </cfRule>
    <cfRule type="expression" dxfId="928" priority="1491">
      <formula>FIND("Réagir",BG165)</formula>
    </cfRule>
  </conditionalFormatting>
  <conditionalFormatting sqref="BB159">
    <cfRule type="expression" dxfId="927" priority="1486" stopIfTrue="1">
      <formula>ISTEXT(BB159)</formula>
    </cfRule>
    <cfRule type="expression" dxfId="926" priority="1487">
      <formula>FIND("Agir",BG159)</formula>
    </cfRule>
    <cfRule type="expression" dxfId="925" priority="1488">
      <formula>FIND("Réagir",BG159)</formula>
    </cfRule>
  </conditionalFormatting>
  <conditionalFormatting sqref="AA158:AA165">
    <cfRule type="expression" dxfId="924" priority="1483" stopIfTrue="1">
      <formula>ISTEXT(AA158)</formula>
    </cfRule>
    <cfRule type="expression" dxfId="923" priority="1484">
      <formula>FIND("Agir",BG158)</formula>
    </cfRule>
    <cfRule type="expression" dxfId="922" priority="1485">
      <formula>FIND("Réagir",BG158)</formula>
    </cfRule>
  </conditionalFormatting>
  <conditionalFormatting sqref="I159">
    <cfRule type="expression" dxfId="921" priority="1465" stopIfTrue="1">
      <formula>ISTEXT(I159)</formula>
    </cfRule>
    <cfRule type="expression" dxfId="920" priority="1466">
      <formula>FIND("Agir",J159)</formula>
    </cfRule>
    <cfRule type="expression" dxfId="919" priority="1467">
      <formula>FIND("Réagir",J159)</formula>
    </cfRule>
  </conditionalFormatting>
  <conditionalFormatting sqref="G159:H159">
    <cfRule type="expression" dxfId="918" priority="1463" stopIfTrue="1">
      <formula>ISTEXT(G159)</formula>
    </cfRule>
    <cfRule type="expression" dxfId="917" priority="1464">
      <formula>FIND("Conforter",J159)</formula>
    </cfRule>
  </conditionalFormatting>
  <conditionalFormatting sqref="D159">
    <cfRule type="expression" dxfId="916" priority="1461" stopIfTrue="1">
      <formula>ISTEXT(D159)</formula>
    </cfRule>
    <cfRule type="expression" dxfId="915" priority="1462">
      <formula>FIND("Conforter",F159)</formula>
    </cfRule>
  </conditionalFormatting>
  <conditionalFormatting sqref="BB159">
    <cfRule type="expression" dxfId="914" priority="1458" stopIfTrue="1">
      <formula>ISTEXT(BB159)</formula>
    </cfRule>
    <cfRule type="expression" dxfId="913" priority="1459">
      <formula>FIND("Agir",BG159)</formula>
    </cfRule>
    <cfRule type="expression" dxfId="912" priority="1460">
      <formula>FIND("Réagir",BG159)</formula>
    </cfRule>
  </conditionalFormatting>
  <conditionalFormatting sqref="I160">
    <cfRule type="expression" dxfId="911" priority="1455" stopIfTrue="1">
      <formula>ISTEXT(I160)</formula>
    </cfRule>
    <cfRule type="expression" dxfId="910" priority="1456">
      <formula>FIND("Agir",J160)</formula>
    </cfRule>
    <cfRule type="expression" dxfId="909" priority="1457">
      <formula>FIND("Réagir",J160)</formula>
    </cfRule>
  </conditionalFormatting>
  <conditionalFormatting sqref="G160:H160">
    <cfRule type="expression" dxfId="908" priority="1453" stopIfTrue="1">
      <formula>ISTEXT(G160)</formula>
    </cfRule>
    <cfRule type="expression" dxfId="907" priority="1454">
      <formula>FIND("Conforter",J160)</formula>
    </cfRule>
  </conditionalFormatting>
  <conditionalFormatting sqref="D160">
    <cfRule type="expression" dxfId="906" priority="1451" stopIfTrue="1">
      <formula>ISTEXT(D160)</formula>
    </cfRule>
    <cfRule type="expression" dxfId="905" priority="1452">
      <formula>FIND("Conforter",F160)</formula>
    </cfRule>
  </conditionalFormatting>
  <conditionalFormatting sqref="BB160">
    <cfRule type="expression" dxfId="904" priority="1448" stopIfTrue="1">
      <formula>ISTEXT(BB160)</formula>
    </cfRule>
    <cfRule type="expression" dxfId="903" priority="1449">
      <formula>FIND("Agir",BG160)</formula>
    </cfRule>
    <cfRule type="expression" dxfId="902" priority="1450">
      <formula>FIND("Réagir",BG160)</formula>
    </cfRule>
  </conditionalFormatting>
  <conditionalFormatting sqref="I161">
    <cfRule type="expression" dxfId="901" priority="1445" stopIfTrue="1">
      <formula>ISTEXT(I161)</formula>
    </cfRule>
    <cfRule type="expression" dxfId="900" priority="1446">
      <formula>FIND("Agir",J161)</formula>
    </cfRule>
    <cfRule type="expression" dxfId="899" priority="1447">
      <formula>FIND("Réagir",J161)</formula>
    </cfRule>
  </conditionalFormatting>
  <conditionalFormatting sqref="G161:H161">
    <cfRule type="expression" dxfId="898" priority="1443" stopIfTrue="1">
      <formula>ISTEXT(G161)</formula>
    </cfRule>
    <cfRule type="expression" dxfId="897" priority="1444">
      <formula>FIND("Conforter",J161)</formula>
    </cfRule>
  </conditionalFormatting>
  <conditionalFormatting sqref="D161">
    <cfRule type="expression" dxfId="896" priority="1441" stopIfTrue="1">
      <formula>ISTEXT(D161)</formula>
    </cfRule>
    <cfRule type="expression" dxfId="895" priority="1442">
      <formula>FIND("Conforter",F161)</formula>
    </cfRule>
  </conditionalFormatting>
  <conditionalFormatting sqref="BB161">
    <cfRule type="expression" dxfId="894" priority="1438" stopIfTrue="1">
      <formula>ISTEXT(BB161)</formula>
    </cfRule>
    <cfRule type="expression" dxfId="893" priority="1439">
      <formula>FIND("Agir",BG161)</formula>
    </cfRule>
    <cfRule type="expression" dxfId="892" priority="1440">
      <formula>FIND("Réagir",BG161)</formula>
    </cfRule>
  </conditionalFormatting>
  <conditionalFormatting sqref="I166">
    <cfRule type="expression" dxfId="891" priority="1435" stopIfTrue="1">
      <formula>ISTEXT(I166)</formula>
    </cfRule>
    <cfRule type="expression" dxfId="890" priority="1436">
      <formula>FIND("Agir",J166)</formula>
    </cfRule>
    <cfRule type="expression" dxfId="889" priority="1437">
      <formula>FIND("Réagir",J166)</formula>
    </cfRule>
  </conditionalFormatting>
  <conditionalFormatting sqref="F166">
    <cfRule type="expression" dxfId="888" priority="1430" stopIfTrue="1">
      <formula>ISTEXT(F166)</formula>
    </cfRule>
    <cfRule type="expression" dxfId="887" priority="1431">
      <formula>FIND("Conforter",I166)</formula>
    </cfRule>
  </conditionalFormatting>
  <conditionalFormatting sqref="G166">
    <cfRule type="expression" dxfId="886" priority="1427" stopIfTrue="1">
      <formula>ISTEXT(G166)</formula>
    </cfRule>
    <cfRule type="expression" dxfId="885" priority="1428">
      <formula>FIND("Agir",I166)</formula>
    </cfRule>
    <cfRule type="expression" dxfId="884" priority="1429">
      <formula>FIND("Réagir",I166)</formula>
    </cfRule>
  </conditionalFormatting>
  <conditionalFormatting sqref="G166:H166">
    <cfRule type="expression" dxfId="883" priority="1425" stopIfTrue="1">
      <formula>ISTEXT(G166)</formula>
    </cfRule>
    <cfRule type="expression" dxfId="882" priority="1426">
      <formula>FIND("Conforter",J166)</formula>
    </cfRule>
  </conditionalFormatting>
  <conditionalFormatting sqref="I166">
    <cfRule type="expression" dxfId="881" priority="1421" stopIfTrue="1">
      <formula>ISTEXT(I166)</formula>
    </cfRule>
    <cfRule type="expression" dxfId="880" priority="1422">
      <formula>FIND("Agir",J166)</formula>
    </cfRule>
    <cfRule type="expression" dxfId="879" priority="1423">
      <formula>FIND("Réagir",J166)</formula>
    </cfRule>
  </conditionalFormatting>
  <conditionalFormatting sqref="G166:H166">
    <cfRule type="expression" dxfId="878" priority="1419" stopIfTrue="1">
      <formula>ISTEXT(G166)</formula>
    </cfRule>
    <cfRule type="expression" dxfId="877" priority="1420">
      <formula>FIND("Conforter",J166)</formula>
    </cfRule>
  </conditionalFormatting>
  <conditionalFormatting sqref="D166">
    <cfRule type="expression" dxfId="876" priority="1409" stopIfTrue="1">
      <formula>ISTEXT(D166)</formula>
    </cfRule>
    <cfRule type="expression" dxfId="875" priority="1410">
      <formula>FIND("Agir",E166)</formula>
    </cfRule>
    <cfRule type="expression" dxfId="874" priority="1411">
      <formula>FIND("Réagir",E166)</formula>
    </cfRule>
  </conditionalFormatting>
  <conditionalFormatting sqref="D166">
    <cfRule type="expression" dxfId="873" priority="1407" stopIfTrue="1">
      <formula>ISTEXT(D166)</formula>
    </cfRule>
    <cfRule type="expression" dxfId="872" priority="1408">
      <formula>FIND("Conforter",F166)</formula>
    </cfRule>
  </conditionalFormatting>
  <conditionalFormatting sqref="D166">
    <cfRule type="expression" dxfId="871" priority="1405" stopIfTrue="1">
      <formula>ISTEXT(D166)</formula>
    </cfRule>
    <cfRule type="expression" dxfId="870" priority="1406">
      <formula>FIND("Conforter",F166)</formula>
    </cfRule>
  </conditionalFormatting>
  <conditionalFormatting sqref="H166">
    <cfRule type="expression" dxfId="869" priority="1402" stopIfTrue="1">
      <formula>ISTEXT(H166)</formula>
    </cfRule>
    <cfRule type="expression" dxfId="868" priority="1403">
      <formula>FIND("Agir",J166)</formula>
    </cfRule>
    <cfRule type="expression" dxfId="867" priority="1404">
      <formula>FIND("Réagir",J166)</formula>
    </cfRule>
  </conditionalFormatting>
  <conditionalFormatting sqref="BB166">
    <cfRule type="expression" dxfId="866" priority="1393" stopIfTrue="1">
      <formula>ISTEXT(BB166)</formula>
    </cfRule>
    <cfRule type="expression" dxfId="865" priority="1394">
      <formula>FIND("Agir",BG166)</formula>
    </cfRule>
    <cfRule type="expression" dxfId="864" priority="1395">
      <formula>FIND("Réagir",BG166)</formula>
    </cfRule>
  </conditionalFormatting>
  <conditionalFormatting sqref="BB166">
    <cfRule type="expression" dxfId="863" priority="1390" stopIfTrue="1">
      <formula>ISTEXT(BB166)</formula>
    </cfRule>
    <cfRule type="expression" dxfId="862" priority="1391">
      <formula>FIND("Agir",BG166)</formula>
    </cfRule>
    <cfRule type="expression" dxfId="861" priority="1392">
      <formula>FIND("Réagir",BG166)</formula>
    </cfRule>
  </conditionalFormatting>
  <conditionalFormatting sqref="AA166">
    <cfRule type="expression" dxfId="860" priority="1387" stopIfTrue="1">
      <formula>ISTEXT(AA166)</formula>
    </cfRule>
    <cfRule type="expression" dxfId="859" priority="1388">
      <formula>FIND("Agir",BG166)</formula>
    </cfRule>
    <cfRule type="expression" dxfId="858" priority="1389">
      <formula>FIND("Réagir",BG166)</formula>
    </cfRule>
  </conditionalFormatting>
  <conditionalFormatting sqref="I168">
    <cfRule type="expression" dxfId="857" priority="1369" stopIfTrue="1">
      <formula>ISTEXT(I168)</formula>
    </cfRule>
    <cfRule type="expression" dxfId="856" priority="1370">
      <formula>FIND("Agir",J168)</formula>
    </cfRule>
    <cfRule type="expression" dxfId="855" priority="1371">
      <formula>FIND("Réagir",J168)</formula>
    </cfRule>
  </conditionalFormatting>
  <conditionalFormatting sqref="F168">
    <cfRule type="expression" dxfId="854" priority="1364" stopIfTrue="1">
      <formula>ISTEXT(F168)</formula>
    </cfRule>
    <cfRule type="expression" dxfId="853" priority="1365">
      <formula>FIND("Conforter",I168)</formula>
    </cfRule>
  </conditionalFormatting>
  <conditionalFormatting sqref="G168">
    <cfRule type="expression" dxfId="852" priority="1361" stopIfTrue="1">
      <formula>ISTEXT(G168)</formula>
    </cfRule>
    <cfRule type="expression" dxfId="851" priority="1362">
      <formula>FIND("Agir",I168)</formula>
    </cfRule>
    <cfRule type="expression" dxfId="850" priority="1363">
      <formula>FIND("Réagir",I168)</formula>
    </cfRule>
  </conditionalFormatting>
  <conditionalFormatting sqref="G168:H168">
    <cfRule type="expression" dxfId="849" priority="1359" stopIfTrue="1">
      <formula>ISTEXT(G168)</formula>
    </cfRule>
    <cfRule type="expression" dxfId="848" priority="1360">
      <formula>FIND("Conforter",J168)</formula>
    </cfRule>
  </conditionalFormatting>
  <conditionalFormatting sqref="I168">
    <cfRule type="expression" dxfId="847" priority="1355" stopIfTrue="1">
      <formula>ISTEXT(I168)</formula>
    </cfRule>
    <cfRule type="expression" dxfId="846" priority="1356">
      <formula>FIND("Agir",J168)</formula>
    </cfRule>
    <cfRule type="expression" dxfId="845" priority="1357">
      <formula>FIND("Réagir",J168)</formula>
    </cfRule>
  </conditionalFormatting>
  <conditionalFormatting sqref="G168:H168">
    <cfRule type="expression" dxfId="844" priority="1353" stopIfTrue="1">
      <formula>ISTEXT(G168)</formula>
    </cfRule>
    <cfRule type="expression" dxfId="843" priority="1354">
      <formula>FIND("Conforter",J168)</formula>
    </cfRule>
  </conditionalFormatting>
  <conditionalFormatting sqref="D168">
    <cfRule type="expression" dxfId="842" priority="1343" stopIfTrue="1">
      <formula>ISTEXT(D168)</formula>
    </cfRule>
    <cfRule type="expression" dxfId="841" priority="1344">
      <formula>FIND("Agir",E168)</formula>
    </cfRule>
    <cfRule type="expression" dxfId="840" priority="1345">
      <formula>FIND("Réagir",E168)</formula>
    </cfRule>
  </conditionalFormatting>
  <conditionalFormatting sqref="D168">
    <cfRule type="expression" dxfId="839" priority="1341" stopIfTrue="1">
      <formula>ISTEXT(D168)</formula>
    </cfRule>
    <cfRule type="expression" dxfId="838" priority="1342">
      <formula>FIND("Conforter",F168)</formula>
    </cfRule>
  </conditionalFormatting>
  <conditionalFormatting sqref="D168">
    <cfRule type="expression" dxfId="837" priority="1339" stopIfTrue="1">
      <formula>ISTEXT(D168)</formula>
    </cfRule>
    <cfRule type="expression" dxfId="836" priority="1340">
      <formula>FIND("Conforter",F168)</formula>
    </cfRule>
  </conditionalFormatting>
  <conditionalFormatting sqref="H168">
    <cfRule type="expression" dxfId="835" priority="1336" stopIfTrue="1">
      <formula>ISTEXT(H168)</formula>
    </cfRule>
    <cfRule type="expression" dxfId="834" priority="1337">
      <formula>FIND("Agir",J168)</formula>
    </cfRule>
    <cfRule type="expression" dxfId="833" priority="1338">
      <formula>FIND("Réagir",J168)</formula>
    </cfRule>
  </conditionalFormatting>
  <conditionalFormatting sqref="BB168">
    <cfRule type="expression" dxfId="832" priority="1327" stopIfTrue="1">
      <formula>ISTEXT(BB168)</formula>
    </cfRule>
    <cfRule type="expression" dxfId="831" priority="1328">
      <formula>FIND("Agir",BG168)</formula>
    </cfRule>
    <cfRule type="expression" dxfId="830" priority="1329">
      <formula>FIND("Réagir",BG168)</formula>
    </cfRule>
  </conditionalFormatting>
  <conditionalFormatting sqref="BB168">
    <cfRule type="expression" dxfId="829" priority="1324" stopIfTrue="1">
      <formula>ISTEXT(BB168)</formula>
    </cfRule>
    <cfRule type="expression" dxfId="828" priority="1325">
      <formula>FIND("Agir",BG168)</formula>
    </cfRule>
    <cfRule type="expression" dxfId="827" priority="1326">
      <formula>FIND("Réagir",BG168)</formula>
    </cfRule>
  </conditionalFormatting>
  <conditionalFormatting sqref="AA168">
    <cfRule type="expression" dxfId="826" priority="1321" stopIfTrue="1">
      <formula>ISTEXT(AA168)</formula>
    </cfRule>
    <cfRule type="expression" dxfId="825" priority="1322">
      <formula>FIND("Agir",BG168)</formula>
    </cfRule>
    <cfRule type="expression" dxfId="824" priority="1323">
      <formula>FIND("Réagir",BG168)</formula>
    </cfRule>
  </conditionalFormatting>
  <conditionalFormatting sqref="I169 I195:I196 I192:I193 I188:I190 I183:I185 I181 I171:I175 I177:I179">
    <cfRule type="expression" dxfId="823" priority="1303" stopIfTrue="1">
      <formula>ISTEXT(I169)</formula>
    </cfRule>
    <cfRule type="expression" dxfId="822" priority="1304">
      <formula>FIND("Agir",J169)</formula>
    </cfRule>
    <cfRule type="expression" dxfId="821" priority="1305">
      <formula>FIND("Réagir",J169)</formula>
    </cfRule>
  </conditionalFormatting>
  <conditionalFormatting sqref="F169 F195:F196 F192:F193 F188:F190 F183:F185 F181 F171:F175 F177:F179">
    <cfRule type="expression" dxfId="820" priority="1298" stopIfTrue="1">
      <formula>ISTEXT(F169)</formula>
    </cfRule>
    <cfRule type="expression" dxfId="819" priority="1299">
      <formula>FIND("Conforter",I169)</formula>
    </cfRule>
  </conditionalFormatting>
  <conditionalFormatting sqref="G169 G195:G196 G192:G193 G188:G190 G183:G185 G181 G171:G175 G177:G179">
    <cfRule type="expression" dxfId="818" priority="1295" stopIfTrue="1">
      <formula>ISTEXT(G169)</formula>
    </cfRule>
    <cfRule type="expression" dxfId="817" priority="1296">
      <formula>FIND("Agir",I169)</formula>
    </cfRule>
    <cfRule type="expression" dxfId="816" priority="1297">
      <formula>FIND("Réagir",I169)</formula>
    </cfRule>
  </conditionalFormatting>
  <conditionalFormatting sqref="G169:H169 G195:H196 G192:H193 G188:H190 G183:H185 G181:H181 G171:H175 G177:H179">
    <cfRule type="expression" dxfId="815" priority="1293" stopIfTrue="1">
      <formula>ISTEXT(G169)</formula>
    </cfRule>
    <cfRule type="expression" dxfId="814" priority="1294">
      <formula>FIND("Conforter",J169)</formula>
    </cfRule>
  </conditionalFormatting>
  <conditionalFormatting sqref="I169 I195:I196 I192:I193 I188:I190 I183:I185 I181 I171:I175 I177:I179">
    <cfRule type="expression" dxfId="813" priority="1289" stopIfTrue="1">
      <formula>ISTEXT(I169)</formula>
    </cfRule>
    <cfRule type="expression" dxfId="812" priority="1290">
      <formula>FIND("Agir",J169)</formula>
    </cfRule>
    <cfRule type="expression" dxfId="811" priority="1291">
      <formula>FIND("Réagir",J169)</formula>
    </cfRule>
  </conditionalFormatting>
  <conditionalFormatting sqref="G169:H169 G195:H196 G192:H193 G188:H190 G183:H185 G181:H181 G171:H175 G177:H179">
    <cfRule type="expression" dxfId="810" priority="1287" stopIfTrue="1">
      <formula>ISTEXT(G169)</formula>
    </cfRule>
    <cfRule type="expression" dxfId="809" priority="1288">
      <formula>FIND("Conforter",J169)</formula>
    </cfRule>
  </conditionalFormatting>
  <conditionalFormatting sqref="D169 D195:D196 D192:D193 D188:D190 D183:D185 D181 D171:D175 D177:D179">
    <cfRule type="expression" dxfId="808" priority="1277" stopIfTrue="1">
      <formula>ISTEXT(D169)</formula>
    </cfRule>
    <cfRule type="expression" dxfId="807" priority="1278">
      <formula>FIND("Agir",E169)</formula>
    </cfRule>
    <cfRule type="expression" dxfId="806" priority="1279">
      <formula>FIND("Réagir",E169)</formula>
    </cfRule>
  </conditionalFormatting>
  <conditionalFormatting sqref="D169 D195:D196 D192:D193 D188:D190 D183:D185 D181 D171:D175 D177:D179">
    <cfRule type="expression" dxfId="805" priority="1275" stopIfTrue="1">
      <formula>ISTEXT(D169)</formula>
    </cfRule>
    <cfRule type="expression" dxfId="804" priority="1276">
      <formula>FIND("Conforter",F169)</formula>
    </cfRule>
  </conditionalFormatting>
  <conditionalFormatting sqref="D169 D195:D196 D192:D193 D188:D190 D183:D185 D181 D171:D175 D177:D179">
    <cfRule type="expression" dxfId="803" priority="1273" stopIfTrue="1">
      <formula>ISTEXT(D169)</formula>
    </cfRule>
    <cfRule type="expression" dxfId="802" priority="1274">
      <formula>FIND("Conforter",F169)</formula>
    </cfRule>
  </conditionalFormatting>
  <conditionalFormatting sqref="H169 H195:H196 H192:H193 H188:H190 H183:H185 H181 H171:H175 H177:H179">
    <cfRule type="expression" dxfId="801" priority="1270" stopIfTrue="1">
      <formula>ISTEXT(H169)</formula>
    </cfRule>
    <cfRule type="expression" dxfId="800" priority="1271">
      <formula>FIND("Agir",J169)</formula>
    </cfRule>
    <cfRule type="expression" dxfId="799" priority="1272">
      <formula>FIND("Réagir",J169)</formula>
    </cfRule>
  </conditionalFormatting>
  <conditionalFormatting sqref="BB169 BB195:BB196 BB192:BB193 BB188:BB190 BB183:BB185 BB181 BB171:BB175 BB177:BB179">
    <cfRule type="expression" dxfId="798" priority="1261" stopIfTrue="1">
      <formula>ISTEXT(BB169)</formula>
    </cfRule>
    <cfRule type="expression" dxfId="797" priority="1262">
      <formula>FIND("Agir",BG169)</formula>
    </cfRule>
    <cfRule type="expression" dxfId="796" priority="1263">
      <formula>FIND("Réagir",BG169)</formula>
    </cfRule>
  </conditionalFormatting>
  <conditionalFormatting sqref="BB169 BB195:BB196 BB192:BB193 BB188:BB190 BB183:BB185 BB181 BB171:BB175 BB177:BB179">
    <cfRule type="expression" dxfId="795" priority="1258" stopIfTrue="1">
      <formula>ISTEXT(BB169)</formula>
    </cfRule>
    <cfRule type="expression" dxfId="794" priority="1259">
      <formula>FIND("Agir",BG169)</formula>
    </cfRule>
    <cfRule type="expression" dxfId="793" priority="1260">
      <formula>FIND("Réagir",BG169)</formula>
    </cfRule>
  </conditionalFormatting>
  <conditionalFormatting sqref="AA169">
    <cfRule type="expression" dxfId="792" priority="1255" stopIfTrue="1">
      <formula>ISTEXT(AA169)</formula>
    </cfRule>
    <cfRule type="expression" dxfId="791" priority="1256">
      <formula>FIND("Agir",BG169)</formula>
    </cfRule>
    <cfRule type="expression" dxfId="790" priority="1257">
      <formula>FIND("Réagir",BG169)</formula>
    </cfRule>
  </conditionalFormatting>
  <conditionalFormatting sqref="D162">
    <cfRule type="expression" dxfId="789" priority="1238" stopIfTrue="1">
      <formula>ISTEXT(D162)</formula>
    </cfRule>
    <cfRule type="expression" dxfId="788" priority="1239">
      <formula>FIND("Conforter",F162)</formula>
    </cfRule>
  </conditionalFormatting>
  <conditionalFormatting sqref="H162">
    <cfRule type="expression" dxfId="787" priority="1236" stopIfTrue="1">
      <formula>ISTEXT(H162)</formula>
    </cfRule>
    <cfRule type="expression" dxfId="786" priority="1237">
      <formula>FIND("Conforter",J162)</formula>
    </cfRule>
  </conditionalFormatting>
  <conditionalFormatting sqref="D163">
    <cfRule type="expression" dxfId="785" priority="1234" stopIfTrue="1">
      <formula>ISTEXT(D163)</formula>
    </cfRule>
    <cfRule type="expression" dxfId="784" priority="1235">
      <formula>FIND("Conforter",F163)</formula>
    </cfRule>
  </conditionalFormatting>
  <conditionalFormatting sqref="H163">
    <cfRule type="expression" dxfId="783" priority="1232" stopIfTrue="1">
      <formula>ISTEXT(H163)</formula>
    </cfRule>
    <cfRule type="expression" dxfId="782" priority="1233">
      <formula>FIND("Conforter",J163)</formula>
    </cfRule>
  </conditionalFormatting>
  <conditionalFormatting sqref="D164">
    <cfRule type="expression" dxfId="781" priority="1230" stopIfTrue="1">
      <formula>ISTEXT(D164)</formula>
    </cfRule>
    <cfRule type="expression" dxfId="780" priority="1231">
      <formula>FIND("Conforter",F164)</formula>
    </cfRule>
  </conditionalFormatting>
  <conditionalFormatting sqref="H164">
    <cfRule type="expression" dxfId="779" priority="1228" stopIfTrue="1">
      <formula>ISTEXT(H164)</formula>
    </cfRule>
    <cfRule type="expression" dxfId="778" priority="1229">
      <formula>FIND("Conforter",J164)</formula>
    </cfRule>
  </conditionalFormatting>
  <conditionalFormatting sqref="I167">
    <cfRule type="expression" dxfId="777" priority="1225" stopIfTrue="1">
      <formula>ISTEXT(I167)</formula>
    </cfRule>
    <cfRule type="expression" dxfId="776" priority="1226">
      <formula>FIND("Agir",J167)</formula>
    </cfRule>
    <cfRule type="expression" dxfId="775" priority="1227">
      <formula>FIND("Réagir",J167)</formula>
    </cfRule>
  </conditionalFormatting>
  <conditionalFormatting sqref="F167">
    <cfRule type="expression" dxfId="774" priority="1220" stopIfTrue="1">
      <formula>ISTEXT(F167)</formula>
    </cfRule>
    <cfRule type="expression" dxfId="773" priority="1221">
      <formula>FIND("Conforter",I167)</formula>
    </cfRule>
  </conditionalFormatting>
  <conditionalFormatting sqref="G167">
    <cfRule type="expression" dxfId="772" priority="1217" stopIfTrue="1">
      <formula>ISTEXT(G167)</formula>
    </cfRule>
    <cfRule type="expression" dxfId="771" priority="1218">
      <formula>FIND("Agir",I167)</formula>
    </cfRule>
    <cfRule type="expression" dxfId="770" priority="1219">
      <formula>FIND("Réagir",I167)</formula>
    </cfRule>
  </conditionalFormatting>
  <conditionalFormatting sqref="G167:H167">
    <cfRule type="expression" dxfId="769" priority="1215" stopIfTrue="1">
      <formula>ISTEXT(G167)</formula>
    </cfRule>
    <cfRule type="expression" dxfId="768" priority="1216">
      <formula>FIND("Conforter",J167)</formula>
    </cfRule>
  </conditionalFormatting>
  <conditionalFormatting sqref="D167">
    <cfRule type="expression" dxfId="767" priority="1205" stopIfTrue="1">
      <formula>ISTEXT(D167)</formula>
    </cfRule>
    <cfRule type="expression" dxfId="766" priority="1206">
      <formula>FIND("Agir",E167)</formula>
    </cfRule>
    <cfRule type="expression" dxfId="765" priority="1207">
      <formula>FIND("Réagir",E167)</formula>
    </cfRule>
  </conditionalFormatting>
  <conditionalFormatting sqref="D167">
    <cfRule type="expression" dxfId="764" priority="1203" stopIfTrue="1">
      <formula>ISTEXT(D167)</formula>
    </cfRule>
    <cfRule type="expression" dxfId="763" priority="1204">
      <formula>FIND("Conforter",F167)</formula>
    </cfRule>
  </conditionalFormatting>
  <conditionalFormatting sqref="H167">
    <cfRule type="expression" dxfId="762" priority="1200" stopIfTrue="1">
      <formula>ISTEXT(H167)</formula>
    </cfRule>
    <cfRule type="expression" dxfId="761" priority="1201">
      <formula>FIND("Agir",J167)</formula>
    </cfRule>
    <cfRule type="expression" dxfId="760" priority="1202">
      <formula>FIND("Réagir",J167)</formula>
    </cfRule>
  </conditionalFormatting>
  <conditionalFormatting sqref="H167">
    <cfRule type="expression" dxfId="759" priority="1192" stopIfTrue="1">
      <formula>ISTEXT(H167)</formula>
    </cfRule>
    <cfRule type="expression" dxfId="758" priority="1193">
      <formula>FIND("Conforter",J167)</formula>
    </cfRule>
  </conditionalFormatting>
  <conditionalFormatting sqref="BB167">
    <cfRule type="expression" dxfId="757" priority="1189" stopIfTrue="1">
      <formula>ISTEXT(BB167)</formula>
    </cfRule>
    <cfRule type="expression" dxfId="756" priority="1190">
      <formula>FIND("Agir",BG167)</formula>
    </cfRule>
    <cfRule type="expression" dxfId="755" priority="1191">
      <formula>FIND("Réagir",BG167)</formula>
    </cfRule>
  </conditionalFormatting>
  <conditionalFormatting sqref="AA167">
    <cfRule type="expression" dxfId="754" priority="1186" stopIfTrue="1">
      <formula>ISTEXT(AA167)</formula>
    </cfRule>
    <cfRule type="expression" dxfId="753" priority="1187">
      <formula>FIND("Agir",BG167)</formula>
    </cfRule>
    <cfRule type="expression" dxfId="752" priority="1188">
      <formula>FIND("Réagir",BG167)</formula>
    </cfRule>
  </conditionalFormatting>
  <conditionalFormatting sqref="I177:I178 I171:I175">
    <cfRule type="expression" dxfId="751" priority="1168" stopIfTrue="1">
      <formula>ISTEXT(I171)</formula>
    </cfRule>
    <cfRule type="expression" dxfId="750" priority="1169">
      <formula>FIND("Agir",J171)</formula>
    </cfRule>
    <cfRule type="expression" dxfId="749" priority="1170">
      <formula>FIND("Réagir",J171)</formula>
    </cfRule>
  </conditionalFormatting>
  <conditionalFormatting sqref="F177:F178 F171:F175">
    <cfRule type="expression" dxfId="748" priority="1163" stopIfTrue="1">
      <formula>ISTEXT(F171)</formula>
    </cfRule>
    <cfRule type="expression" dxfId="747" priority="1164">
      <formula>FIND("Conforter",I171)</formula>
    </cfRule>
  </conditionalFormatting>
  <conditionalFormatting sqref="G177:G178 G171:G175">
    <cfRule type="expression" dxfId="746" priority="1160" stopIfTrue="1">
      <formula>ISTEXT(G171)</formula>
    </cfRule>
    <cfRule type="expression" dxfId="745" priority="1161">
      <formula>FIND("Agir",I171)</formula>
    </cfRule>
    <cfRule type="expression" dxfId="744" priority="1162">
      <formula>FIND("Réagir",I171)</formula>
    </cfRule>
  </conditionalFormatting>
  <conditionalFormatting sqref="G177:H178 G171:H175">
    <cfRule type="expression" dxfId="743" priority="1158" stopIfTrue="1">
      <formula>ISTEXT(G171)</formula>
    </cfRule>
    <cfRule type="expression" dxfId="742" priority="1159">
      <formula>FIND("Conforter",J171)</formula>
    </cfRule>
  </conditionalFormatting>
  <conditionalFormatting sqref="I173">
    <cfRule type="expression" dxfId="741" priority="1154" stopIfTrue="1">
      <formula>ISTEXT(I173)</formula>
    </cfRule>
    <cfRule type="expression" dxfId="740" priority="1155">
      <formula>FIND("Agir",J173)</formula>
    </cfRule>
    <cfRule type="expression" dxfId="739" priority="1156">
      <formula>FIND("Réagir",J173)</formula>
    </cfRule>
  </conditionalFormatting>
  <conditionalFormatting sqref="G173:H173">
    <cfRule type="expression" dxfId="738" priority="1152" stopIfTrue="1">
      <formula>ISTEXT(G173)</formula>
    </cfRule>
    <cfRule type="expression" dxfId="737" priority="1153">
      <formula>FIND("Conforter",J173)</formula>
    </cfRule>
  </conditionalFormatting>
  <conditionalFormatting sqref="I174">
    <cfRule type="expression" dxfId="736" priority="1149" stopIfTrue="1">
      <formula>ISTEXT(I174)</formula>
    </cfRule>
    <cfRule type="expression" dxfId="735" priority="1150">
      <formula>FIND("Agir",J174)</formula>
    </cfRule>
    <cfRule type="expression" dxfId="734" priority="1151">
      <formula>FIND("Réagir",J174)</formula>
    </cfRule>
  </conditionalFormatting>
  <conditionalFormatting sqref="G174:H174">
    <cfRule type="expression" dxfId="733" priority="1147" stopIfTrue="1">
      <formula>ISTEXT(G174)</formula>
    </cfRule>
    <cfRule type="expression" dxfId="732" priority="1148">
      <formula>FIND("Conforter",J174)</formula>
    </cfRule>
  </conditionalFormatting>
  <conditionalFormatting sqref="I175">
    <cfRule type="expression" dxfId="731" priority="1144" stopIfTrue="1">
      <formula>ISTEXT(I175)</formula>
    </cfRule>
    <cfRule type="expression" dxfId="730" priority="1145">
      <formula>FIND("Agir",J175)</formula>
    </cfRule>
    <cfRule type="expression" dxfId="729" priority="1146">
      <formula>FIND("Réagir",J175)</formula>
    </cfRule>
  </conditionalFormatting>
  <conditionalFormatting sqref="G175:H175">
    <cfRule type="expression" dxfId="728" priority="1142" stopIfTrue="1">
      <formula>ISTEXT(G175)</formula>
    </cfRule>
    <cfRule type="expression" dxfId="727" priority="1143">
      <formula>FIND("Conforter",J175)</formula>
    </cfRule>
  </conditionalFormatting>
  <conditionalFormatting sqref="I177">
    <cfRule type="expression" dxfId="726" priority="1139" stopIfTrue="1">
      <formula>ISTEXT(I177)</formula>
    </cfRule>
    <cfRule type="expression" dxfId="725" priority="1140">
      <formula>FIND("Agir",J177)</formula>
    </cfRule>
    <cfRule type="expression" dxfId="724" priority="1141">
      <formula>FIND("Réagir",J177)</formula>
    </cfRule>
  </conditionalFormatting>
  <conditionalFormatting sqref="G177:H177">
    <cfRule type="expression" dxfId="723" priority="1137" stopIfTrue="1">
      <formula>ISTEXT(G177)</formula>
    </cfRule>
    <cfRule type="expression" dxfId="722" priority="1138">
      <formula>FIND("Conforter",J177)</formula>
    </cfRule>
  </conditionalFormatting>
  <conditionalFormatting sqref="I178">
    <cfRule type="expression" dxfId="721" priority="1134" stopIfTrue="1">
      <formula>ISTEXT(I178)</formula>
    </cfRule>
    <cfRule type="expression" dxfId="720" priority="1135">
      <formula>FIND("Agir",J178)</formula>
    </cfRule>
    <cfRule type="expression" dxfId="719" priority="1136">
      <formula>FIND("Réagir",J178)</formula>
    </cfRule>
  </conditionalFormatting>
  <conditionalFormatting sqref="G178:H178">
    <cfRule type="expression" dxfId="718" priority="1132" stopIfTrue="1">
      <formula>ISTEXT(G178)</formula>
    </cfRule>
    <cfRule type="expression" dxfId="717" priority="1133">
      <formula>FIND("Conforter",J178)</formula>
    </cfRule>
  </conditionalFormatting>
  <conditionalFormatting sqref="I172">
    <cfRule type="expression" dxfId="716" priority="1129" stopIfTrue="1">
      <formula>ISTEXT(I172)</formula>
    </cfRule>
    <cfRule type="expression" dxfId="715" priority="1130">
      <formula>FIND("Agir",J172)</formula>
    </cfRule>
    <cfRule type="expression" dxfId="714" priority="1131">
      <formula>FIND("Réagir",J172)</formula>
    </cfRule>
  </conditionalFormatting>
  <conditionalFormatting sqref="D177:D178 D171:D175">
    <cfRule type="expression" dxfId="713" priority="1119" stopIfTrue="1">
      <formula>ISTEXT(D171)</formula>
    </cfRule>
    <cfRule type="expression" dxfId="712" priority="1120">
      <formula>FIND("Agir",E171)</formula>
    </cfRule>
    <cfRule type="expression" dxfId="711" priority="1121">
      <formula>FIND("Réagir",E171)</formula>
    </cfRule>
  </conditionalFormatting>
  <conditionalFormatting sqref="D177:D178 D172:D175">
    <cfRule type="expression" dxfId="710" priority="1117" stopIfTrue="1">
      <formula>ISTEXT(D172)</formula>
    </cfRule>
    <cfRule type="expression" dxfId="709" priority="1118">
      <formula>FIND("Conforter",F172)</formula>
    </cfRule>
  </conditionalFormatting>
  <conditionalFormatting sqref="D171">
    <cfRule type="expression" dxfId="708" priority="1115" stopIfTrue="1">
      <formula>ISTEXT(D171)</formula>
    </cfRule>
    <cfRule type="expression" dxfId="707" priority="1116">
      <formula>FIND("Conforter",F171)</formula>
    </cfRule>
  </conditionalFormatting>
  <conditionalFormatting sqref="D173">
    <cfRule type="expression" dxfId="706" priority="1113" stopIfTrue="1">
      <formula>ISTEXT(D173)</formula>
    </cfRule>
    <cfRule type="expression" dxfId="705" priority="1114">
      <formula>FIND("Conforter",F173)</formula>
    </cfRule>
  </conditionalFormatting>
  <conditionalFormatting sqref="D174">
    <cfRule type="expression" dxfId="704" priority="1111" stopIfTrue="1">
      <formula>ISTEXT(D174)</formula>
    </cfRule>
    <cfRule type="expression" dxfId="703" priority="1112">
      <formula>FIND("Conforter",F174)</formula>
    </cfRule>
  </conditionalFormatting>
  <conditionalFormatting sqref="D175">
    <cfRule type="expression" dxfId="702" priority="1109" stopIfTrue="1">
      <formula>ISTEXT(D175)</formula>
    </cfRule>
    <cfRule type="expression" dxfId="701" priority="1110">
      <formula>FIND("Conforter",F175)</formula>
    </cfRule>
  </conditionalFormatting>
  <conditionalFormatting sqref="D177">
    <cfRule type="expression" dxfId="700" priority="1107" stopIfTrue="1">
      <formula>ISTEXT(D177)</formula>
    </cfRule>
    <cfRule type="expression" dxfId="699" priority="1108">
      <formula>FIND("Conforter",F177)</formula>
    </cfRule>
  </conditionalFormatting>
  <conditionalFormatting sqref="D178">
    <cfRule type="expression" dxfId="698" priority="1105" stopIfTrue="1">
      <formula>ISTEXT(D178)</formula>
    </cfRule>
    <cfRule type="expression" dxfId="697" priority="1106">
      <formula>FIND("Conforter",F178)</formula>
    </cfRule>
  </conditionalFormatting>
  <conditionalFormatting sqref="H177:H178 H171:H175">
    <cfRule type="expression" dxfId="696" priority="1102" stopIfTrue="1">
      <formula>ISTEXT(H171)</formula>
    </cfRule>
    <cfRule type="expression" dxfId="695" priority="1103">
      <formula>FIND("Agir",J171)</formula>
    </cfRule>
    <cfRule type="expression" dxfId="694" priority="1104">
      <formula>FIND("Réagir",J171)</formula>
    </cfRule>
  </conditionalFormatting>
  <conditionalFormatting sqref="H171">
    <cfRule type="expression" dxfId="693" priority="1094" stopIfTrue="1">
      <formula>ISTEXT(H171)</formula>
    </cfRule>
    <cfRule type="expression" dxfId="692" priority="1095">
      <formula>FIND("Conforter",J171)</formula>
    </cfRule>
  </conditionalFormatting>
  <conditionalFormatting sqref="BB177:BB178 BB171:BB175">
    <cfRule type="expression" dxfId="691" priority="1091" stopIfTrue="1">
      <formula>ISTEXT(BB171)</formula>
    </cfRule>
    <cfRule type="expression" dxfId="690" priority="1092">
      <formula>FIND("Agir",BG171)</formula>
    </cfRule>
    <cfRule type="expression" dxfId="689" priority="1093">
      <formula>FIND("Réagir",BG171)</formula>
    </cfRule>
  </conditionalFormatting>
  <conditionalFormatting sqref="BB173">
    <cfRule type="expression" dxfId="688" priority="1088" stopIfTrue="1">
      <formula>ISTEXT(BB173)</formula>
    </cfRule>
    <cfRule type="expression" dxfId="687" priority="1089">
      <formula>FIND("Agir",BG173)</formula>
    </cfRule>
    <cfRule type="expression" dxfId="686" priority="1090">
      <formula>FIND("Réagir",BG173)</formula>
    </cfRule>
  </conditionalFormatting>
  <conditionalFormatting sqref="BB174">
    <cfRule type="expression" dxfId="685" priority="1085" stopIfTrue="1">
      <formula>ISTEXT(BB174)</formula>
    </cfRule>
    <cfRule type="expression" dxfId="684" priority="1086">
      <formula>FIND("Agir",BG174)</formula>
    </cfRule>
    <cfRule type="expression" dxfId="683" priority="1087">
      <formula>FIND("Réagir",BG174)</formula>
    </cfRule>
  </conditionalFormatting>
  <conditionalFormatting sqref="BB175">
    <cfRule type="expression" dxfId="682" priority="1082" stopIfTrue="1">
      <formula>ISTEXT(BB175)</formula>
    </cfRule>
    <cfRule type="expression" dxfId="681" priority="1083">
      <formula>FIND("Agir",BG175)</formula>
    </cfRule>
    <cfRule type="expression" dxfId="680" priority="1084">
      <formula>FIND("Réagir",BG175)</formula>
    </cfRule>
  </conditionalFormatting>
  <conditionalFormatting sqref="BB177">
    <cfRule type="expression" dxfId="679" priority="1079" stopIfTrue="1">
      <formula>ISTEXT(BB177)</formula>
    </cfRule>
    <cfRule type="expression" dxfId="678" priority="1080">
      <formula>FIND("Agir",BG177)</formula>
    </cfRule>
    <cfRule type="expression" dxfId="677" priority="1081">
      <formula>FIND("Réagir",BG177)</formula>
    </cfRule>
  </conditionalFormatting>
  <conditionalFormatting sqref="BB178">
    <cfRule type="expression" dxfId="676" priority="1076" stopIfTrue="1">
      <formula>ISTEXT(BB178)</formula>
    </cfRule>
    <cfRule type="expression" dxfId="675" priority="1077">
      <formula>FIND("Agir",BG178)</formula>
    </cfRule>
    <cfRule type="expression" dxfId="674" priority="1078">
      <formula>FIND("Réagir",BG178)</formula>
    </cfRule>
  </conditionalFormatting>
  <conditionalFormatting sqref="BB172">
    <cfRule type="expression" dxfId="673" priority="1073" stopIfTrue="1">
      <formula>ISTEXT(BB172)</formula>
    </cfRule>
    <cfRule type="expression" dxfId="672" priority="1074">
      <formula>FIND("Agir",BG172)</formula>
    </cfRule>
    <cfRule type="expression" dxfId="671" priority="1075">
      <formula>FIND("Réagir",BG172)</formula>
    </cfRule>
  </conditionalFormatting>
  <conditionalFormatting sqref="AA177:AA178">
    <cfRule type="expression" dxfId="670" priority="1070" stopIfTrue="1">
      <formula>ISTEXT(AA177)</formula>
    </cfRule>
    <cfRule type="expression" dxfId="669" priority="1071">
      <formula>FIND("Agir",BG177)</formula>
    </cfRule>
    <cfRule type="expression" dxfId="668" priority="1072">
      <formula>FIND("Réagir",BG177)</formula>
    </cfRule>
  </conditionalFormatting>
  <conditionalFormatting sqref="I193">
    <cfRule type="expression" dxfId="667" priority="1052" stopIfTrue="1">
      <formula>ISTEXT(I193)</formula>
    </cfRule>
    <cfRule type="expression" dxfId="666" priority="1053">
      <formula>FIND("Agir",J193)</formula>
    </cfRule>
    <cfRule type="expression" dxfId="665" priority="1054">
      <formula>FIND("Réagir",J193)</formula>
    </cfRule>
  </conditionalFormatting>
  <conditionalFormatting sqref="F193">
    <cfRule type="expression" dxfId="664" priority="1047" stopIfTrue="1">
      <formula>ISTEXT(F193)</formula>
    </cfRule>
    <cfRule type="expression" dxfId="663" priority="1048">
      <formula>FIND("Conforter",I193)</formula>
    </cfRule>
  </conditionalFormatting>
  <conditionalFormatting sqref="G193">
    <cfRule type="expression" dxfId="662" priority="1044" stopIfTrue="1">
      <formula>ISTEXT(G193)</formula>
    </cfRule>
    <cfRule type="expression" dxfId="661" priority="1045">
      <formula>FIND("Agir",I193)</formula>
    </cfRule>
    <cfRule type="expression" dxfId="660" priority="1046">
      <formula>FIND("Réagir",I193)</formula>
    </cfRule>
  </conditionalFormatting>
  <conditionalFormatting sqref="G193:H193">
    <cfRule type="expression" dxfId="659" priority="1042" stopIfTrue="1">
      <formula>ISTEXT(G193)</formula>
    </cfRule>
    <cfRule type="expression" dxfId="658" priority="1043">
      <formula>FIND("Conforter",J193)</formula>
    </cfRule>
  </conditionalFormatting>
  <conditionalFormatting sqref="D193">
    <cfRule type="expression" dxfId="657" priority="1032" stopIfTrue="1">
      <formula>ISTEXT(D193)</formula>
    </cfRule>
    <cfRule type="expression" dxfId="656" priority="1033">
      <formula>FIND("Agir",E193)</formula>
    </cfRule>
    <cfRule type="expression" dxfId="655" priority="1034">
      <formula>FIND("Réagir",E193)</formula>
    </cfRule>
  </conditionalFormatting>
  <conditionalFormatting sqref="D193">
    <cfRule type="expression" dxfId="654" priority="1030" stopIfTrue="1">
      <formula>ISTEXT(D193)</formula>
    </cfRule>
    <cfRule type="expression" dxfId="653" priority="1031">
      <formula>FIND("Conforter",F193)</formula>
    </cfRule>
  </conditionalFormatting>
  <conditionalFormatting sqref="H193">
    <cfRule type="expression" dxfId="652" priority="1027" stopIfTrue="1">
      <formula>ISTEXT(H193)</formula>
    </cfRule>
    <cfRule type="expression" dxfId="651" priority="1028">
      <formula>FIND("Agir",J193)</formula>
    </cfRule>
    <cfRule type="expression" dxfId="650" priority="1029">
      <formula>FIND("Réagir",J193)</formula>
    </cfRule>
  </conditionalFormatting>
  <conditionalFormatting sqref="H193">
    <cfRule type="expression" dxfId="649" priority="1019" stopIfTrue="1">
      <formula>ISTEXT(H193)</formula>
    </cfRule>
    <cfRule type="expression" dxfId="648" priority="1020">
      <formula>FIND("Conforter",J193)</formula>
    </cfRule>
  </conditionalFormatting>
  <conditionalFormatting sqref="BB193">
    <cfRule type="expression" dxfId="647" priority="1016" stopIfTrue="1">
      <formula>ISTEXT(BB193)</formula>
    </cfRule>
    <cfRule type="expression" dxfId="646" priority="1017">
      <formula>FIND("Agir",BG193)</formula>
    </cfRule>
    <cfRule type="expression" dxfId="645" priority="1018">
      <formula>FIND("Réagir",BG193)</formula>
    </cfRule>
  </conditionalFormatting>
  <conditionalFormatting sqref="AA193">
    <cfRule type="expression" dxfId="644" priority="1013" stopIfTrue="1">
      <formula>ISTEXT(AA193)</formula>
    </cfRule>
    <cfRule type="expression" dxfId="643" priority="1014">
      <formula>FIND("Agir",BG193)</formula>
    </cfRule>
    <cfRule type="expression" dxfId="642" priority="1015">
      <formula>FIND("Réagir",BG193)</formula>
    </cfRule>
  </conditionalFormatting>
  <conditionalFormatting sqref="I195">
    <cfRule type="expression" dxfId="641" priority="995" stopIfTrue="1">
      <formula>ISTEXT(I195)</formula>
    </cfRule>
    <cfRule type="expression" dxfId="640" priority="996">
      <formula>FIND("Agir",J195)</formula>
    </cfRule>
    <cfRule type="expression" dxfId="639" priority="997">
      <formula>FIND("Réagir",J195)</formula>
    </cfRule>
  </conditionalFormatting>
  <conditionalFormatting sqref="F195">
    <cfRule type="expression" dxfId="638" priority="990" stopIfTrue="1">
      <formula>ISTEXT(F195)</formula>
    </cfRule>
    <cfRule type="expression" dxfId="637" priority="991">
      <formula>FIND("Conforter",I195)</formula>
    </cfRule>
  </conditionalFormatting>
  <conditionalFormatting sqref="G195">
    <cfRule type="expression" dxfId="636" priority="987" stopIfTrue="1">
      <formula>ISTEXT(G195)</formula>
    </cfRule>
    <cfRule type="expression" dxfId="635" priority="988">
      <formula>FIND("Agir",I195)</formula>
    </cfRule>
    <cfRule type="expression" dxfId="634" priority="989">
      <formula>FIND("Réagir",I195)</formula>
    </cfRule>
  </conditionalFormatting>
  <conditionalFormatting sqref="G195:H195">
    <cfRule type="expression" dxfId="633" priority="985" stopIfTrue="1">
      <formula>ISTEXT(G195)</formula>
    </cfRule>
    <cfRule type="expression" dxfId="632" priority="986">
      <formula>FIND("Conforter",J195)</formula>
    </cfRule>
  </conditionalFormatting>
  <conditionalFormatting sqref="D195">
    <cfRule type="expression" dxfId="631" priority="975" stopIfTrue="1">
      <formula>ISTEXT(D195)</formula>
    </cfRule>
    <cfRule type="expression" dxfId="630" priority="976">
      <formula>FIND("Agir",E195)</formula>
    </cfRule>
    <cfRule type="expression" dxfId="629" priority="977">
      <formula>FIND("Réagir",E195)</formula>
    </cfRule>
  </conditionalFormatting>
  <conditionalFormatting sqref="D195">
    <cfRule type="expression" dxfId="628" priority="973" stopIfTrue="1">
      <formula>ISTEXT(D195)</formula>
    </cfRule>
    <cfRule type="expression" dxfId="627" priority="974">
      <formula>FIND("Conforter",F195)</formula>
    </cfRule>
  </conditionalFormatting>
  <conditionalFormatting sqref="H195">
    <cfRule type="expression" dxfId="626" priority="970" stopIfTrue="1">
      <formula>ISTEXT(H195)</formula>
    </cfRule>
    <cfRule type="expression" dxfId="625" priority="971">
      <formula>FIND("Agir",J195)</formula>
    </cfRule>
    <cfRule type="expression" dxfId="624" priority="972">
      <formula>FIND("Réagir",J195)</formula>
    </cfRule>
  </conditionalFormatting>
  <conditionalFormatting sqref="H195">
    <cfRule type="expression" dxfId="623" priority="962" stopIfTrue="1">
      <formula>ISTEXT(H195)</formula>
    </cfRule>
    <cfRule type="expression" dxfId="622" priority="963">
      <formula>FIND("Conforter",J195)</formula>
    </cfRule>
  </conditionalFormatting>
  <conditionalFormatting sqref="BB195">
    <cfRule type="expression" dxfId="621" priority="959" stopIfTrue="1">
      <formula>ISTEXT(BB195)</formula>
    </cfRule>
    <cfRule type="expression" dxfId="620" priority="960">
      <formula>FIND("Agir",BG195)</formula>
    </cfRule>
    <cfRule type="expression" dxfId="619" priority="961">
      <formula>FIND("Réagir",BG195)</formula>
    </cfRule>
  </conditionalFormatting>
  <conditionalFormatting sqref="AA195">
    <cfRule type="expression" dxfId="618" priority="956" stopIfTrue="1">
      <formula>ISTEXT(AA195)</formula>
    </cfRule>
    <cfRule type="expression" dxfId="617" priority="957">
      <formula>FIND("Agir",BG195)</formula>
    </cfRule>
    <cfRule type="expression" dxfId="616" priority="958">
      <formula>FIND("Réagir",BG195)</formula>
    </cfRule>
  </conditionalFormatting>
  <conditionalFormatting sqref="I196">
    <cfRule type="expression" dxfId="615" priority="938" stopIfTrue="1">
      <formula>ISTEXT(I196)</formula>
    </cfRule>
    <cfRule type="expression" dxfId="614" priority="939">
      <formula>FIND("Agir",J196)</formula>
    </cfRule>
    <cfRule type="expression" dxfId="613" priority="940">
      <formula>FIND("Réagir",J196)</formula>
    </cfRule>
  </conditionalFormatting>
  <conditionalFormatting sqref="F196">
    <cfRule type="expression" dxfId="612" priority="933" stopIfTrue="1">
      <formula>ISTEXT(F196)</formula>
    </cfRule>
    <cfRule type="expression" dxfId="611" priority="934">
      <formula>FIND("Conforter",I196)</formula>
    </cfRule>
  </conditionalFormatting>
  <conditionalFormatting sqref="G196">
    <cfRule type="expression" dxfId="610" priority="930" stopIfTrue="1">
      <formula>ISTEXT(G196)</formula>
    </cfRule>
    <cfRule type="expression" dxfId="609" priority="931">
      <formula>FIND("Agir",I196)</formula>
    </cfRule>
    <cfRule type="expression" dxfId="608" priority="932">
      <formula>FIND("Réagir",I196)</formula>
    </cfRule>
  </conditionalFormatting>
  <conditionalFormatting sqref="G196:H196">
    <cfRule type="expression" dxfId="607" priority="928" stopIfTrue="1">
      <formula>ISTEXT(G196)</formula>
    </cfRule>
    <cfRule type="expression" dxfId="606" priority="929">
      <formula>FIND("Conforter",J196)</formula>
    </cfRule>
  </conditionalFormatting>
  <conditionalFormatting sqref="D196">
    <cfRule type="expression" dxfId="605" priority="918" stopIfTrue="1">
      <formula>ISTEXT(D196)</formula>
    </cfRule>
    <cfRule type="expression" dxfId="604" priority="919">
      <formula>FIND("Agir",E196)</formula>
    </cfRule>
    <cfRule type="expression" dxfId="603" priority="920">
      <formula>FIND("Réagir",E196)</formula>
    </cfRule>
  </conditionalFormatting>
  <conditionalFormatting sqref="D196">
    <cfRule type="expression" dxfId="602" priority="916" stopIfTrue="1">
      <formula>ISTEXT(D196)</formula>
    </cfRule>
    <cfRule type="expression" dxfId="601" priority="917">
      <formula>FIND("Conforter",F196)</formula>
    </cfRule>
  </conditionalFormatting>
  <conditionalFormatting sqref="H196">
    <cfRule type="expression" dxfId="600" priority="913" stopIfTrue="1">
      <formula>ISTEXT(H196)</formula>
    </cfRule>
    <cfRule type="expression" dxfId="599" priority="914">
      <formula>FIND("Agir",J196)</formula>
    </cfRule>
    <cfRule type="expression" dxfId="598" priority="915">
      <formula>FIND("Réagir",J196)</formula>
    </cfRule>
  </conditionalFormatting>
  <conditionalFormatting sqref="H196">
    <cfRule type="expression" dxfId="597" priority="905" stopIfTrue="1">
      <formula>ISTEXT(H196)</formula>
    </cfRule>
    <cfRule type="expression" dxfId="596" priority="906">
      <formula>FIND("Conforter",J196)</formula>
    </cfRule>
  </conditionalFormatting>
  <conditionalFormatting sqref="BB196">
    <cfRule type="expression" dxfId="595" priority="902" stopIfTrue="1">
      <formula>ISTEXT(BB196)</formula>
    </cfRule>
    <cfRule type="expression" dxfId="594" priority="903">
      <formula>FIND("Agir",BG196)</formula>
    </cfRule>
    <cfRule type="expression" dxfId="593" priority="904">
      <formula>FIND("Réagir",BG196)</formula>
    </cfRule>
  </conditionalFormatting>
  <conditionalFormatting sqref="AA196">
    <cfRule type="expression" dxfId="592" priority="899" stopIfTrue="1">
      <formula>ISTEXT(AA196)</formula>
    </cfRule>
    <cfRule type="expression" dxfId="591" priority="900">
      <formula>FIND("Agir",BG196)</formula>
    </cfRule>
    <cfRule type="expression" dxfId="590" priority="901">
      <formula>FIND("Réagir",BG196)</formula>
    </cfRule>
  </conditionalFormatting>
  <conditionalFormatting sqref="I172">
    <cfRule type="expression" dxfId="589" priority="881" stopIfTrue="1">
      <formula>ISTEXT(I172)</formula>
    </cfRule>
    <cfRule type="expression" dxfId="588" priority="882">
      <formula>FIND("Agir",J172)</formula>
    </cfRule>
    <cfRule type="expression" dxfId="587" priority="883">
      <formula>FIND("Réagir",J172)</formula>
    </cfRule>
  </conditionalFormatting>
  <conditionalFormatting sqref="G172:H172">
    <cfRule type="expression" dxfId="586" priority="879" stopIfTrue="1">
      <formula>ISTEXT(G172)</formula>
    </cfRule>
    <cfRule type="expression" dxfId="585" priority="880">
      <formula>FIND("Conforter",J172)</formula>
    </cfRule>
  </conditionalFormatting>
  <conditionalFormatting sqref="D172">
    <cfRule type="expression" dxfId="584" priority="877" stopIfTrue="1">
      <formula>ISTEXT(D172)</formula>
    </cfRule>
    <cfRule type="expression" dxfId="583" priority="878">
      <formula>FIND("Conforter",F172)</formula>
    </cfRule>
  </conditionalFormatting>
  <conditionalFormatting sqref="BB172">
    <cfRule type="expression" dxfId="582" priority="874" stopIfTrue="1">
      <formula>ISTEXT(BB172)</formula>
    </cfRule>
    <cfRule type="expression" dxfId="581" priority="875">
      <formula>FIND("Agir",BG172)</formula>
    </cfRule>
    <cfRule type="expression" dxfId="580" priority="876">
      <formula>FIND("Réagir",BG172)</formula>
    </cfRule>
  </conditionalFormatting>
  <conditionalFormatting sqref="I173">
    <cfRule type="expression" dxfId="579" priority="871" stopIfTrue="1">
      <formula>ISTEXT(I173)</formula>
    </cfRule>
    <cfRule type="expression" dxfId="578" priority="872">
      <formula>FIND("Agir",J173)</formula>
    </cfRule>
    <cfRule type="expression" dxfId="577" priority="873">
      <formula>FIND("Réagir",J173)</formula>
    </cfRule>
  </conditionalFormatting>
  <conditionalFormatting sqref="G173:H173">
    <cfRule type="expression" dxfId="576" priority="869" stopIfTrue="1">
      <formula>ISTEXT(G173)</formula>
    </cfRule>
    <cfRule type="expression" dxfId="575" priority="870">
      <formula>FIND("Conforter",J173)</formula>
    </cfRule>
  </conditionalFormatting>
  <conditionalFormatting sqref="D173">
    <cfRule type="expression" dxfId="574" priority="867" stopIfTrue="1">
      <formula>ISTEXT(D173)</formula>
    </cfRule>
    <cfRule type="expression" dxfId="573" priority="868">
      <formula>FIND("Conforter",F173)</formula>
    </cfRule>
  </conditionalFormatting>
  <conditionalFormatting sqref="BB173">
    <cfRule type="expression" dxfId="572" priority="864" stopIfTrue="1">
      <formula>ISTEXT(BB173)</formula>
    </cfRule>
    <cfRule type="expression" dxfId="571" priority="865">
      <formula>FIND("Agir",BG173)</formula>
    </cfRule>
    <cfRule type="expression" dxfId="570" priority="866">
      <formula>FIND("Réagir",BG173)</formula>
    </cfRule>
  </conditionalFormatting>
  <conditionalFormatting sqref="I174">
    <cfRule type="expression" dxfId="569" priority="861" stopIfTrue="1">
      <formula>ISTEXT(I174)</formula>
    </cfRule>
    <cfRule type="expression" dxfId="568" priority="862">
      <formula>FIND("Agir",J174)</formula>
    </cfRule>
    <cfRule type="expression" dxfId="567" priority="863">
      <formula>FIND("Réagir",J174)</formula>
    </cfRule>
  </conditionalFormatting>
  <conditionalFormatting sqref="G174:H174">
    <cfRule type="expression" dxfId="566" priority="859" stopIfTrue="1">
      <formula>ISTEXT(G174)</formula>
    </cfRule>
    <cfRule type="expression" dxfId="565" priority="860">
      <formula>FIND("Conforter",J174)</formula>
    </cfRule>
  </conditionalFormatting>
  <conditionalFormatting sqref="D174">
    <cfRule type="expression" dxfId="564" priority="857" stopIfTrue="1">
      <formula>ISTEXT(D174)</formula>
    </cfRule>
    <cfRule type="expression" dxfId="563" priority="858">
      <formula>FIND("Conforter",F174)</formula>
    </cfRule>
  </conditionalFormatting>
  <conditionalFormatting sqref="BB174">
    <cfRule type="expression" dxfId="562" priority="854" stopIfTrue="1">
      <formula>ISTEXT(BB174)</formula>
    </cfRule>
    <cfRule type="expression" dxfId="561" priority="855">
      <formula>FIND("Agir",BG174)</formula>
    </cfRule>
    <cfRule type="expression" dxfId="560" priority="856">
      <formula>FIND("Réagir",BG174)</formula>
    </cfRule>
  </conditionalFormatting>
  <conditionalFormatting sqref="I179">
    <cfRule type="expression" dxfId="559" priority="851" stopIfTrue="1">
      <formula>ISTEXT(I179)</formula>
    </cfRule>
    <cfRule type="expression" dxfId="558" priority="852">
      <formula>FIND("Agir",J179)</formula>
    </cfRule>
    <cfRule type="expression" dxfId="557" priority="853">
      <formula>FIND("Réagir",J179)</formula>
    </cfRule>
  </conditionalFormatting>
  <conditionalFormatting sqref="F179">
    <cfRule type="expression" dxfId="556" priority="846" stopIfTrue="1">
      <formula>ISTEXT(F179)</formula>
    </cfRule>
    <cfRule type="expression" dxfId="555" priority="847">
      <formula>FIND("Conforter",I179)</formula>
    </cfRule>
  </conditionalFormatting>
  <conditionalFormatting sqref="G179">
    <cfRule type="expression" dxfId="554" priority="843" stopIfTrue="1">
      <formula>ISTEXT(G179)</formula>
    </cfRule>
    <cfRule type="expression" dxfId="553" priority="844">
      <formula>FIND("Agir",I179)</formula>
    </cfRule>
    <cfRule type="expression" dxfId="552" priority="845">
      <formula>FIND("Réagir",I179)</formula>
    </cfRule>
  </conditionalFormatting>
  <conditionalFormatting sqref="G179:H179">
    <cfRule type="expression" dxfId="551" priority="841" stopIfTrue="1">
      <formula>ISTEXT(G179)</formula>
    </cfRule>
    <cfRule type="expression" dxfId="550" priority="842">
      <formula>FIND("Conforter",J179)</formula>
    </cfRule>
  </conditionalFormatting>
  <conditionalFormatting sqref="I179">
    <cfRule type="expression" dxfId="549" priority="837" stopIfTrue="1">
      <formula>ISTEXT(I179)</formula>
    </cfRule>
    <cfRule type="expression" dxfId="548" priority="838">
      <formula>FIND("Agir",J179)</formula>
    </cfRule>
    <cfRule type="expression" dxfId="547" priority="839">
      <formula>FIND("Réagir",J179)</formula>
    </cfRule>
  </conditionalFormatting>
  <conditionalFormatting sqref="G179:H179">
    <cfRule type="expression" dxfId="546" priority="835" stopIfTrue="1">
      <formula>ISTEXT(G179)</formula>
    </cfRule>
    <cfRule type="expression" dxfId="545" priority="836">
      <formula>FIND("Conforter",J179)</formula>
    </cfRule>
  </conditionalFormatting>
  <conditionalFormatting sqref="D179">
    <cfRule type="expression" dxfId="544" priority="825" stopIfTrue="1">
      <formula>ISTEXT(D179)</formula>
    </cfRule>
    <cfRule type="expression" dxfId="543" priority="826">
      <formula>FIND("Agir",E179)</formula>
    </cfRule>
    <cfRule type="expression" dxfId="542" priority="827">
      <formula>FIND("Réagir",E179)</formula>
    </cfRule>
  </conditionalFormatting>
  <conditionalFormatting sqref="D179">
    <cfRule type="expression" dxfId="541" priority="823" stopIfTrue="1">
      <formula>ISTEXT(D179)</formula>
    </cfRule>
    <cfRule type="expression" dxfId="540" priority="824">
      <formula>FIND("Conforter",F179)</formula>
    </cfRule>
  </conditionalFormatting>
  <conditionalFormatting sqref="D179">
    <cfRule type="expression" dxfId="539" priority="821" stopIfTrue="1">
      <formula>ISTEXT(D179)</formula>
    </cfRule>
    <cfRule type="expression" dxfId="538" priority="822">
      <formula>FIND("Conforter",F179)</formula>
    </cfRule>
  </conditionalFormatting>
  <conditionalFormatting sqref="H179">
    <cfRule type="expression" dxfId="537" priority="818" stopIfTrue="1">
      <formula>ISTEXT(H179)</formula>
    </cfRule>
    <cfRule type="expression" dxfId="536" priority="819">
      <formula>FIND("Agir",J179)</formula>
    </cfRule>
    <cfRule type="expression" dxfId="535" priority="820">
      <formula>FIND("Réagir",J179)</formula>
    </cfRule>
  </conditionalFormatting>
  <conditionalFormatting sqref="BB179">
    <cfRule type="expression" dxfId="534" priority="809" stopIfTrue="1">
      <formula>ISTEXT(BB179)</formula>
    </cfRule>
    <cfRule type="expression" dxfId="533" priority="810">
      <formula>FIND("Agir",BG179)</formula>
    </cfRule>
    <cfRule type="expression" dxfId="532" priority="811">
      <formula>FIND("Réagir",BG179)</formula>
    </cfRule>
  </conditionalFormatting>
  <conditionalFormatting sqref="BB179">
    <cfRule type="expression" dxfId="531" priority="806" stopIfTrue="1">
      <formula>ISTEXT(BB179)</formula>
    </cfRule>
    <cfRule type="expression" dxfId="530" priority="807">
      <formula>FIND("Agir",BG179)</formula>
    </cfRule>
    <cfRule type="expression" dxfId="529" priority="808">
      <formula>FIND("Réagir",BG179)</formula>
    </cfRule>
  </conditionalFormatting>
  <conditionalFormatting sqref="AA179">
    <cfRule type="expression" dxfId="528" priority="803" stopIfTrue="1">
      <formula>ISTEXT(AA179)</formula>
    </cfRule>
    <cfRule type="expression" dxfId="527" priority="804">
      <formula>FIND("Agir",BG179)</formula>
    </cfRule>
    <cfRule type="expression" dxfId="526" priority="805">
      <formula>FIND("Réagir",BG179)</formula>
    </cfRule>
  </conditionalFormatting>
  <conditionalFormatting sqref="I181">
    <cfRule type="expression" dxfId="525" priority="785" stopIfTrue="1">
      <formula>ISTEXT(I181)</formula>
    </cfRule>
    <cfRule type="expression" dxfId="524" priority="786">
      <formula>FIND("Agir",J181)</formula>
    </cfRule>
    <cfRule type="expression" dxfId="523" priority="787">
      <formula>FIND("Réagir",J181)</formula>
    </cfRule>
  </conditionalFormatting>
  <conditionalFormatting sqref="F181">
    <cfRule type="expression" dxfId="522" priority="780" stopIfTrue="1">
      <formula>ISTEXT(F181)</formula>
    </cfRule>
    <cfRule type="expression" dxfId="521" priority="781">
      <formula>FIND("Conforter",I181)</formula>
    </cfRule>
  </conditionalFormatting>
  <conditionalFormatting sqref="G181">
    <cfRule type="expression" dxfId="520" priority="777" stopIfTrue="1">
      <formula>ISTEXT(G181)</formula>
    </cfRule>
    <cfRule type="expression" dxfId="519" priority="778">
      <formula>FIND("Agir",I181)</formula>
    </cfRule>
    <cfRule type="expression" dxfId="518" priority="779">
      <formula>FIND("Réagir",I181)</formula>
    </cfRule>
  </conditionalFormatting>
  <conditionalFormatting sqref="G181:H181">
    <cfRule type="expression" dxfId="517" priority="775" stopIfTrue="1">
      <formula>ISTEXT(G181)</formula>
    </cfRule>
    <cfRule type="expression" dxfId="516" priority="776">
      <formula>FIND("Conforter",J181)</formula>
    </cfRule>
  </conditionalFormatting>
  <conditionalFormatting sqref="I181">
    <cfRule type="expression" dxfId="515" priority="771" stopIfTrue="1">
      <formula>ISTEXT(I181)</formula>
    </cfRule>
    <cfRule type="expression" dxfId="514" priority="772">
      <formula>FIND("Agir",J181)</formula>
    </cfRule>
    <cfRule type="expression" dxfId="513" priority="773">
      <formula>FIND("Réagir",J181)</formula>
    </cfRule>
  </conditionalFormatting>
  <conditionalFormatting sqref="G181:H181">
    <cfRule type="expression" dxfId="512" priority="769" stopIfTrue="1">
      <formula>ISTEXT(G181)</formula>
    </cfRule>
    <cfRule type="expression" dxfId="511" priority="770">
      <formula>FIND("Conforter",J181)</formula>
    </cfRule>
  </conditionalFormatting>
  <conditionalFormatting sqref="D181">
    <cfRule type="expression" dxfId="510" priority="759" stopIfTrue="1">
      <formula>ISTEXT(D181)</formula>
    </cfRule>
    <cfRule type="expression" dxfId="509" priority="760">
      <formula>FIND("Agir",E181)</formula>
    </cfRule>
    <cfRule type="expression" dxfId="508" priority="761">
      <formula>FIND("Réagir",E181)</formula>
    </cfRule>
  </conditionalFormatting>
  <conditionalFormatting sqref="D181">
    <cfRule type="expression" dxfId="507" priority="757" stopIfTrue="1">
      <formula>ISTEXT(D181)</formula>
    </cfRule>
    <cfRule type="expression" dxfId="506" priority="758">
      <formula>FIND("Conforter",F181)</formula>
    </cfRule>
  </conditionalFormatting>
  <conditionalFormatting sqref="D181">
    <cfRule type="expression" dxfId="505" priority="755" stopIfTrue="1">
      <formula>ISTEXT(D181)</formula>
    </cfRule>
    <cfRule type="expression" dxfId="504" priority="756">
      <formula>FIND("Conforter",F181)</formula>
    </cfRule>
  </conditionalFormatting>
  <conditionalFormatting sqref="H181">
    <cfRule type="expression" dxfId="503" priority="752" stopIfTrue="1">
      <formula>ISTEXT(H181)</formula>
    </cfRule>
    <cfRule type="expression" dxfId="502" priority="753">
      <formula>FIND("Agir",J181)</formula>
    </cfRule>
    <cfRule type="expression" dxfId="501" priority="754">
      <formula>FIND("Réagir",J181)</formula>
    </cfRule>
  </conditionalFormatting>
  <conditionalFormatting sqref="BB181">
    <cfRule type="expression" dxfId="500" priority="743" stopIfTrue="1">
      <formula>ISTEXT(BB181)</formula>
    </cfRule>
    <cfRule type="expression" dxfId="499" priority="744">
      <formula>FIND("Agir",BG181)</formula>
    </cfRule>
    <cfRule type="expression" dxfId="498" priority="745">
      <formula>FIND("Réagir",BG181)</formula>
    </cfRule>
  </conditionalFormatting>
  <conditionalFormatting sqref="BB181">
    <cfRule type="expression" dxfId="497" priority="740" stopIfTrue="1">
      <formula>ISTEXT(BB181)</formula>
    </cfRule>
    <cfRule type="expression" dxfId="496" priority="741">
      <formula>FIND("Agir",BG181)</formula>
    </cfRule>
    <cfRule type="expression" dxfId="495" priority="742">
      <formula>FIND("Réagir",BG181)</formula>
    </cfRule>
  </conditionalFormatting>
  <conditionalFormatting sqref="AA181">
    <cfRule type="expression" dxfId="494" priority="737" stopIfTrue="1">
      <formula>ISTEXT(AA181)</formula>
    </cfRule>
    <cfRule type="expression" dxfId="493" priority="738">
      <formula>FIND("Agir",BG181)</formula>
    </cfRule>
    <cfRule type="expression" dxfId="492" priority="739">
      <formula>FIND("Réagir",BG181)</formula>
    </cfRule>
  </conditionalFormatting>
  <conditionalFormatting sqref="I183">
    <cfRule type="expression" dxfId="491" priority="719" stopIfTrue="1">
      <formula>ISTEXT(I183)</formula>
    </cfRule>
    <cfRule type="expression" dxfId="490" priority="720">
      <formula>FIND("Agir",J183)</formula>
    </cfRule>
    <cfRule type="expression" dxfId="489" priority="721">
      <formula>FIND("Réagir",J183)</formula>
    </cfRule>
  </conditionalFormatting>
  <conditionalFormatting sqref="F183">
    <cfRule type="expression" dxfId="488" priority="714" stopIfTrue="1">
      <formula>ISTEXT(F183)</formula>
    </cfRule>
    <cfRule type="expression" dxfId="487" priority="715">
      <formula>FIND("Conforter",I183)</formula>
    </cfRule>
  </conditionalFormatting>
  <conditionalFormatting sqref="G183">
    <cfRule type="expression" dxfId="486" priority="711" stopIfTrue="1">
      <formula>ISTEXT(G183)</formula>
    </cfRule>
    <cfRule type="expression" dxfId="485" priority="712">
      <formula>FIND("Agir",I183)</formula>
    </cfRule>
    <cfRule type="expression" dxfId="484" priority="713">
      <formula>FIND("Réagir",I183)</formula>
    </cfRule>
  </conditionalFormatting>
  <conditionalFormatting sqref="G183:H183">
    <cfRule type="expression" dxfId="483" priority="709" stopIfTrue="1">
      <formula>ISTEXT(G183)</formula>
    </cfRule>
    <cfRule type="expression" dxfId="482" priority="710">
      <formula>FIND("Conforter",J183)</formula>
    </cfRule>
  </conditionalFormatting>
  <conditionalFormatting sqref="I183">
    <cfRule type="expression" dxfId="481" priority="705" stopIfTrue="1">
      <formula>ISTEXT(I183)</formula>
    </cfRule>
    <cfRule type="expression" dxfId="480" priority="706">
      <formula>FIND("Agir",J183)</formula>
    </cfRule>
    <cfRule type="expression" dxfId="479" priority="707">
      <formula>FIND("Réagir",J183)</formula>
    </cfRule>
  </conditionalFormatting>
  <conditionalFormatting sqref="G183:H183">
    <cfRule type="expression" dxfId="478" priority="703" stopIfTrue="1">
      <formula>ISTEXT(G183)</formula>
    </cfRule>
    <cfRule type="expression" dxfId="477" priority="704">
      <formula>FIND("Conforter",J183)</formula>
    </cfRule>
  </conditionalFormatting>
  <conditionalFormatting sqref="D183">
    <cfRule type="expression" dxfId="476" priority="693" stopIfTrue="1">
      <formula>ISTEXT(D183)</formula>
    </cfRule>
    <cfRule type="expression" dxfId="475" priority="694">
      <formula>FIND("Agir",E183)</formula>
    </cfRule>
    <cfRule type="expression" dxfId="474" priority="695">
      <formula>FIND("Réagir",E183)</formula>
    </cfRule>
  </conditionalFormatting>
  <conditionalFormatting sqref="D183">
    <cfRule type="expression" dxfId="473" priority="691" stopIfTrue="1">
      <formula>ISTEXT(D183)</formula>
    </cfRule>
    <cfRule type="expression" dxfId="472" priority="692">
      <formula>FIND("Conforter",F183)</formula>
    </cfRule>
  </conditionalFormatting>
  <conditionalFormatting sqref="D183">
    <cfRule type="expression" dxfId="471" priority="689" stopIfTrue="1">
      <formula>ISTEXT(D183)</formula>
    </cfRule>
    <cfRule type="expression" dxfId="470" priority="690">
      <formula>FIND("Conforter",F183)</formula>
    </cfRule>
  </conditionalFormatting>
  <conditionalFormatting sqref="H183">
    <cfRule type="expression" dxfId="469" priority="686" stopIfTrue="1">
      <formula>ISTEXT(H183)</formula>
    </cfRule>
    <cfRule type="expression" dxfId="468" priority="687">
      <formula>FIND("Agir",J183)</formula>
    </cfRule>
    <cfRule type="expression" dxfId="467" priority="688">
      <formula>FIND("Réagir",J183)</formula>
    </cfRule>
  </conditionalFormatting>
  <conditionalFormatting sqref="BB183">
    <cfRule type="expression" dxfId="466" priority="677" stopIfTrue="1">
      <formula>ISTEXT(BB183)</formula>
    </cfRule>
    <cfRule type="expression" dxfId="465" priority="678">
      <formula>FIND("Agir",BG183)</formula>
    </cfRule>
    <cfRule type="expression" dxfId="464" priority="679">
      <formula>FIND("Réagir",BG183)</formula>
    </cfRule>
  </conditionalFormatting>
  <conditionalFormatting sqref="BB183">
    <cfRule type="expression" dxfId="463" priority="674" stopIfTrue="1">
      <formula>ISTEXT(BB183)</formula>
    </cfRule>
    <cfRule type="expression" dxfId="462" priority="675">
      <formula>FIND("Agir",BG183)</formula>
    </cfRule>
    <cfRule type="expression" dxfId="461" priority="676">
      <formula>FIND("Réagir",BG183)</formula>
    </cfRule>
  </conditionalFormatting>
  <conditionalFormatting sqref="AA183">
    <cfRule type="expression" dxfId="460" priority="671" stopIfTrue="1">
      <formula>ISTEXT(AA183)</formula>
    </cfRule>
    <cfRule type="expression" dxfId="459" priority="672">
      <formula>FIND("Agir",BG183)</formula>
    </cfRule>
    <cfRule type="expression" dxfId="458" priority="673">
      <formula>FIND("Réagir",BG183)</formula>
    </cfRule>
  </conditionalFormatting>
  <conditionalFormatting sqref="I184">
    <cfRule type="expression" dxfId="457" priority="653" stopIfTrue="1">
      <formula>ISTEXT(I184)</formula>
    </cfRule>
    <cfRule type="expression" dxfId="456" priority="654">
      <formula>FIND("Agir",J184)</formula>
    </cfRule>
    <cfRule type="expression" dxfId="455" priority="655">
      <formula>FIND("Réagir",J184)</formula>
    </cfRule>
  </conditionalFormatting>
  <conditionalFormatting sqref="F184">
    <cfRule type="expression" dxfId="454" priority="648" stopIfTrue="1">
      <formula>ISTEXT(F184)</formula>
    </cfRule>
    <cfRule type="expression" dxfId="453" priority="649">
      <formula>FIND("Conforter",I184)</formula>
    </cfRule>
  </conditionalFormatting>
  <conditionalFormatting sqref="G184">
    <cfRule type="expression" dxfId="452" priority="645" stopIfTrue="1">
      <formula>ISTEXT(G184)</formula>
    </cfRule>
    <cfRule type="expression" dxfId="451" priority="646">
      <formula>FIND("Agir",I184)</formula>
    </cfRule>
    <cfRule type="expression" dxfId="450" priority="647">
      <formula>FIND("Réagir",I184)</formula>
    </cfRule>
  </conditionalFormatting>
  <conditionalFormatting sqref="G184:H184">
    <cfRule type="expression" dxfId="449" priority="643" stopIfTrue="1">
      <formula>ISTEXT(G184)</formula>
    </cfRule>
    <cfRule type="expression" dxfId="448" priority="644">
      <formula>FIND("Conforter",J184)</formula>
    </cfRule>
  </conditionalFormatting>
  <conditionalFormatting sqref="I184">
    <cfRule type="expression" dxfId="447" priority="639" stopIfTrue="1">
      <formula>ISTEXT(I184)</formula>
    </cfRule>
    <cfRule type="expression" dxfId="446" priority="640">
      <formula>FIND("Agir",J184)</formula>
    </cfRule>
    <cfRule type="expression" dxfId="445" priority="641">
      <formula>FIND("Réagir",J184)</formula>
    </cfRule>
  </conditionalFormatting>
  <conditionalFormatting sqref="G184:H184">
    <cfRule type="expression" dxfId="444" priority="637" stopIfTrue="1">
      <formula>ISTEXT(G184)</formula>
    </cfRule>
    <cfRule type="expression" dxfId="443" priority="638">
      <formula>FIND("Conforter",J184)</formula>
    </cfRule>
  </conditionalFormatting>
  <conditionalFormatting sqref="D184">
    <cfRule type="expression" dxfId="442" priority="627" stopIfTrue="1">
      <formula>ISTEXT(D184)</formula>
    </cfRule>
    <cfRule type="expression" dxfId="441" priority="628">
      <formula>FIND("Agir",E184)</formula>
    </cfRule>
    <cfRule type="expression" dxfId="440" priority="629">
      <formula>FIND("Réagir",E184)</formula>
    </cfRule>
  </conditionalFormatting>
  <conditionalFormatting sqref="D184">
    <cfRule type="expression" dxfId="439" priority="625" stopIfTrue="1">
      <formula>ISTEXT(D184)</formula>
    </cfRule>
    <cfRule type="expression" dxfId="438" priority="626">
      <formula>FIND("Conforter",F184)</formula>
    </cfRule>
  </conditionalFormatting>
  <conditionalFormatting sqref="D184">
    <cfRule type="expression" dxfId="437" priority="623" stopIfTrue="1">
      <formula>ISTEXT(D184)</formula>
    </cfRule>
    <cfRule type="expression" dxfId="436" priority="624">
      <formula>FIND("Conforter",F184)</formula>
    </cfRule>
  </conditionalFormatting>
  <conditionalFormatting sqref="H184">
    <cfRule type="expression" dxfId="435" priority="620" stopIfTrue="1">
      <formula>ISTEXT(H184)</formula>
    </cfRule>
    <cfRule type="expression" dxfId="434" priority="621">
      <formula>FIND("Agir",J184)</formula>
    </cfRule>
    <cfRule type="expression" dxfId="433" priority="622">
      <formula>FIND("Réagir",J184)</formula>
    </cfRule>
  </conditionalFormatting>
  <conditionalFormatting sqref="BB184">
    <cfRule type="expression" dxfId="432" priority="611" stopIfTrue="1">
      <formula>ISTEXT(BB184)</formula>
    </cfRule>
    <cfRule type="expression" dxfId="431" priority="612">
      <formula>FIND("Agir",BG184)</formula>
    </cfRule>
    <cfRule type="expression" dxfId="430" priority="613">
      <formula>FIND("Réagir",BG184)</formula>
    </cfRule>
  </conditionalFormatting>
  <conditionalFormatting sqref="BB184">
    <cfRule type="expression" dxfId="429" priority="608" stopIfTrue="1">
      <formula>ISTEXT(BB184)</formula>
    </cfRule>
    <cfRule type="expression" dxfId="428" priority="609">
      <formula>FIND("Agir",BG184)</formula>
    </cfRule>
    <cfRule type="expression" dxfId="427" priority="610">
      <formula>FIND("Réagir",BG184)</formula>
    </cfRule>
  </conditionalFormatting>
  <conditionalFormatting sqref="AA184">
    <cfRule type="expression" dxfId="426" priority="605" stopIfTrue="1">
      <formula>ISTEXT(AA184)</formula>
    </cfRule>
    <cfRule type="expression" dxfId="425" priority="606">
      <formula>FIND("Agir",BG184)</formula>
    </cfRule>
    <cfRule type="expression" dxfId="424" priority="607">
      <formula>FIND("Réagir",BG184)</formula>
    </cfRule>
  </conditionalFormatting>
  <conditionalFormatting sqref="I185">
    <cfRule type="expression" dxfId="423" priority="587" stopIfTrue="1">
      <formula>ISTEXT(I185)</formula>
    </cfRule>
    <cfRule type="expression" dxfId="422" priority="588">
      <formula>FIND("Agir",J185)</formula>
    </cfRule>
    <cfRule type="expression" dxfId="421" priority="589">
      <formula>FIND("Réagir",J185)</formula>
    </cfRule>
  </conditionalFormatting>
  <conditionalFormatting sqref="F185">
    <cfRule type="expression" dxfId="420" priority="582" stopIfTrue="1">
      <formula>ISTEXT(F185)</formula>
    </cfRule>
    <cfRule type="expression" dxfId="419" priority="583">
      <formula>FIND("Conforter",I185)</formula>
    </cfRule>
  </conditionalFormatting>
  <conditionalFormatting sqref="G185">
    <cfRule type="expression" dxfId="418" priority="579" stopIfTrue="1">
      <formula>ISTEXT(G185)</formula>
    </cfRule>
    <cfRule type="expression" dxfId="417" priority="580">
      <formula>FIND("Agir",I185)</formula>
    </cfRule>
    <cfRule type="expression" dxfId="416" priority="581">
      <formula>FIND("Réagir",I185)</formula>
    </cfRule>
  </conditionalFormatting>
  <conditionalFormatting sqref="G185:H185">
    <cfRule type="expression" dxfId="415" priority="577" stopIfTrue="1">
      <formula>ISTEXT(G185)</formula>
    </cfRule>
    <cfRule type="expression" dxfId="414" priority="578">
      <formula>FIND("Conforter",J185)</formula>
    </cfRule>
  </conditionalFormatting>
  <conditionalFormatting sqref="I185">
    <cfRule type="expression" dxfId="413" priority="573" stopIfTrue="1">
      <formula>ISTEXT(I185)</formula>
    </cfRule>
    <cfRule type="expression" dxfId="412" priority="574">
      <formula>FIND("Agir",J185)</formula>
    </cfRule>
    <cfRule type="expression" dxfId="411" priority="575">
      <formula>FIND("Réagir",J185)</formula>
    </cfRule>
  </conditionalFormatting>
  <conditionalFormatting sqref="G185:H185">
    <cfRule type="expression" dxfId="410" priority="571" stopIfTrue="1">
      <formula>ISTEXT(G185)</formula>
    </cfRule>
    <cfRule type="expression" dxfId="409" priority="572">
      <formula>FIND("Conforter",J185)</formula>
    </cfRule>
  </conditionalFormatting>
  <conditionalFormatting sqref="D185">
    <cfRule type="expression" dxfId="408" priority="561" stopIfTrue="1">
      <formula>ISTEXT(D185)</formula>
    </cfRule>
    <cfRule type="expression" dxfId="407" priority="562">
      <formula>FIND("Agir",E185)</formula>
    </cfRule>
    <cfRule type="expression" dxfId="406" priority="563">
      <formula>FIND("Réagir",E185)</formula>
    </cfRule>
  </conditionalFormatting>
  <conditionalFormatting sqref="D185">
    <cfRule type="expression" dxfId="405" priority="559" stopIfTrue="1">
      <formula>ISTEXT(D185)</formula>
    </cfRule>
    <cfRule type="expression" dxfId="404" priority="560">
      <formula>FIND("Conforter",F185)</formula>
    </cfRule>
  </conditionalFormatting>
  <conditionalFormatting sqref="D185">
    <cfRule type="expression" dxfId="403" priority="557" stopIfTrue="1">
      <formula>ISTEXT(D185)</formula>
    </cfRule>
    <cfRule type="expression" dxfId="402" priority="558">
      <formula>FIND("Conforter",F185)</formula>
    </cfRule>
  </conditionalFormatting>
  <conditionalFormatting sqref="H185">
    <cfRule type="expression" dxfId="401" priority="554" stopIfTrue="1">
      <formula>ISTEXT(H185)</formula>
    </cfRule>
    <cfRule type="expression" dxfId="400" priority="555">
      <formula>FIND("Agir",J185)</formula>
    </cfRule>
    <cfRule type="expression" dxfId="399" priority="556">
      <formula>FIND("Réagir",J185)</formula>
    </cfRule>
  </conditionalFormatting>
  <conditionalFormatting sqref="BB185">
    <cfRule type="expression" dxfId="398" priority="545" stopIfTrue="1">
      <formula>ISTEXT(BB185)</formula>
    </cfRule>
    <cfRule type="expression" dxfId="397" priority="546">
      <formula>FIND("Agir",BG185)</formula>
    </cfRule>
    <cfRule type="expression" dxfId="396" priority="547">
      <formula>FIND("Réagir",BG185)</formula>
    </cfRule>
  </conditionalFormatting>
  <conditionalFormatting sqref="BB185">
    <cfRule type="expression" dxfId="395" priority="542" stopIfTrue="1">
      <formula>ISTEXT(BB185)</formula>
    </cfRule>
    <cfRule type="expression" dxfId="394" priority="543">
      <formula>FIND("Agir",BG185)</formula>
    </cfRule>
    <cfRule type="expression" dxfId="393" priority="544">
      <formula>FIND("Réagir",BG185)</formula>
    </cfRule>
  </conditionalFormatting>
  <conditionalFormatting sqref="AA185">
    <cfRule type="expression" dxfId="392" priority="539" stopIfTrue="1">
      <formula>ISTEXT(AA185)</formula>
    </cfRule>
    <cfRule type="expression" dxfId="391" priority="540">
      <formula>FIND("Agir",BG185)</formula>
    </cfRule>
    <cfRule type="expression" dxfId="390" priority="541">
      <formula>FIND("Réagir",BG185)</formula>
    </cfRule>
  </conditionalFormatting>
  <conditionalFormatting sqref="I188">
    <cfRule type="expression" dxfId="389" priority="521" stopIfTrue="1">
      <formula>ISTEXT(I188)</formula>
    </cfRule>
    <cfRule type="expression" dxfId="388" priority="522">
      <formula>FIND("Agir",J188)</formula>
    </cfRule>
    <cfRule type="expression" dxfId="387" priority="523">
      <formula>FIND("Réagir",J188)</formula>
    </cfRule>
  </conditionalFormatting>
  <conditionalFormatting sqref="F188">
    <cfRule type="expression" dxfId="386" priority="516" stopIfTrue="1">
      <formula>ISTEXT(F188)</formula>
    </cfRule>
    <cfRule type="expression" dxfId="385" priority="517">
      <formula>FIND("Conforter",I188)</formula>
    </cfRule>
  </conditionalFormatting>
  <conditionalFormatting sqref="G188">
    <cfRule type="expression" dxfId="384" priority="513" stopIfTrue="1">
      <formula>ISTEXT(G188)</formula>
    </cfRule>
    <cfRule type="expression" dxfId="383" priority="514">
      <formula>FIND("Agir",I188)</formula>
    </cfRule>
    <cfRule type="expression" dxfId="382" priority="515">
      <formula>FIND("Réagir",I188)</formula>
    </cfRule>
  </conditionalFormatting>
  <conditionalFormatting sqref="G188:H188">
    <cfRule type="expression" dxfId="381" priority="511" stopIfTrue="1">
      <formula>ISTEXT(G188)</formula>
    </cfRule>
    <cfRule type="expression" dxfId="380" priority="512">
      <formula>FIND("Conforter",J188)</formula>
    </cfRule>
  </conditionalFormatting>
  <conditionalFormatting sqref="I188">
    <cfRule type="expression" dxfId="379" priority="507" stopIfTrue="1">
      <formula>ISTEXT(I188)</formula>
    </cfRule>
    <cfRule type="expression" dxfId="378" priority="508">
      <formula>FIND("Agir",J188)</formula>
    </cfRule>
    <cfRule type="expression" dxfId="377" priority="509">
      <formula>FIND("Réagir",J188)</formula>
    </cfRule>
  </conditionalFormatting>
  <conditionalFormatting sqref="G188:H188">
    <cfRule type="expression" dxfId="376" priority="505" stopIfTrue="1">
      <formula>ISTEXT(G188)</formula>
    </cfRule>
    <cfRule type="expression" dxfId="375" priority="506">
      <formula>FIND("Conforter",J188)</formula>
    </cfRule>
  </conditionalFormatting>
  <conditionalFormatting sqref="D188">
    <cfRule type="expression" dxfId="374" priority="495" stopIfTrue="1">
      <formula>ISTEXT(D188)</formula>
    </cfRule>
    <cfRule type="expression" dxfId="373" priority="496">
      <formula>FIND("Agir",E188)</formula>
    </cfRule>
    <cfRule type="expression" dxfId="372" priority="497">
      <formula>FIND("Réagir",E188)</formula>
    </cfRule>
  </conditionalFormatting>
  <conditionalFormatting sqref="D188">
    <cfRule type="expression" dxfId="371" priority="493" stopIfTrue="1">
      <formula>ISTEXT(D188)</formula>
    </cfRule>
    <cfRule type="expression" dxfId="370" priority="494">
      <formula>FIND("Conforter",F188)</formula>
    </cfRule>
  </conditionalFormatting>
  <conditionalFormatting sqref="D188">
    <cfRule type="expression" dxfId="369" priority="491" stopIfTrue="1">
      <formula>ISTEXT(D188)</formula>
    </cfRule>
    <cfRule type="expression" dxfId="368" priority="492">
      <formula>FIND("Conforter",F188)</formula>
    </cfRule>
  </conditionalFormatting>
  <conditionalFormatting sqref="H188">
    <cfRule type="expression" dxfId="367" priority="488" stopIfTrue="1">
      <formula>ISTEXT(H188)</formula>
    </cfRule>
    <cfRule type="expression" dxfId="366" priority="489">
      <formula>FIND("Agir",J188)</formula>
    </cfRule>
    <cfRule type="expression" dxfId="365" priority="490">
      <formula>FIND("Réagir",J188)</formula>
    </cfRule>
  </conditionalFormatting>
  <conditionalFormatting sqref="BB188">
    <cfRule type="expression" dxfId="364" priority="479" stopIfTrue="1">
      <formula>ISTEXT(BB188)</formula>
    </cfRule>
    <cfRule type="expression" dxfId="363" priority="480">
      <formula>FIND("Agir",BG188)</formula>
    </cfRule>
    <cfRule type="expression" dxfId="362" priority="481">
      <formula>FIND("Réagir",BG188)</formula>
    </cfRule>
  </conditionalFormatting>
  <conditionalFormatting sqref="BB188">
    <cfRule type="expression" dxfId="361" priority="476" stopIfTrue="1">
      <formula>ISTEXT(BB188)</formula>
    </cfRule>
    <cfRule type="expression" dxfId="360" priority="477">
      <formula>FIND("Agir",BG188)</formula>
    </cfRule>
    <cfRule type="expression" dxfId="359" priority="478">
      <formula>FIND("Réagir",BG188)</formula>
    </cfRule>
  </conditionalFormatting>
  <conditionalFormatting sqref="AA188">
    <cfRule type="expression" dxfId="358" priority="473" stopIfTrue="1">
      <formula>ISTEXT(AA188)</formula>
    </cfRule>
    <cfRule type="expression" dxfId="357" priority="474">
      <formula>FIND("Agir",BG188)</formula>
    </cfRule>
    <cfRule type="expression" dxfId="356" priority="475">
      <formula>FIND("Réagir",BG188)</formula>
    </cfRule>
  </conditionalFormatting>
  <conditionalFormatting sqref="I189">
    <cfRule type="expression" dxfId="355" priority="455" stopIfTrue="1">
      <formula>ISTEXT(I189)</formula>
    </cfRule>
    <cfRule type="expression" dxfId="354" priority="456">
      <formula>FIND("Agir",J189)</formula>
    </cfRule>
    <cfRule type="expression" dxfId="353" priority="457">
      <formula>FIND("Réagir",J189)</formula>
    </cfRule>
  </conditionalFormatting>
  <conditionalFormatting sqref="F189">
    <cfRule type="expression" dxfId="352" priority="450" stopIfTrue="1">
      <formula>ISTEXT(F189)</formula>
    </cfRule>
    <cfRule type="expression" dxfId="351" priority="451">
      <formula>FIND("Conforter",I189)</formula>
    </cfRule>
  </conditionalFormatting>
  <conditionalFormatting sqref="G189">
    <cfRule type="expression" dxfId="350" priority="447" stopIfTrue="1">
      <formula>ISTEXT(G189)</formula>
    </cfRule>
    <cfRule type="expression" dxfId="349" priority="448">
      <formula>FIND("Agir",I189)</formula>
    </cfRule>
    <cfRule type="expression" dxfId="348" priority="449">
      <formula>FIND("Réagir",I189)</formula>
    </cfRule>
  </conditionalFormatting>
  <conditionalFormatting sqref="G189:H189">
    <cfRule type="expression" dxfId="347" priority="445" stopIfTrue="1">
      <formula>ISTEXT(G189)</formula>
    </cfRule>
    <cfRule type="expression" dxfId="346" priority="446">
      <formula>FIND("Conforter",J189)</formula>
    </cfRule>
  </conditionalFormatting>
  <conditionalFormatting sqref="I189">
    <cfRule type="expression" dxfId="345" priority="441" stopIfTrue="1">
      <formula>ISTEXT(I189)</formula>
    </cfRule>
    <cfRule type="expression" dxfId="344" priority="442">
      <formula>FIND("Agir",J189)</formula>
    </cfRule>
    <cfRule type="expression" dxfId="343" priority="443">
      <formula>FIND("Réagir",J189)</formula>
    </cfRule>
  </conditionalFormatting>
  <conditionalFormatting sqref="G189:H189">
    <cfRule type="expression" dxfId="342" priority="439" stopIfTrue="1">
      <formula>ISTEXT(G189)</formula>
    </cfRule>
    <cfRule type="expression" dxfId="341" priority="440">
      <formula>FIND("Conforter",J189)</formula>
    </cfRule>
  </conditionalFormatting>
  <conditionalFormatting sqref="D189">
    <cfRule type="expression" dxfId="340" priority="429" stopIfTrue="1">
      <formula>ISTEXT(D189)</formula>
    </cfRule>
    <cfRule type="expression" dxfId="339" priority="430">
      <formula>FIND("Agir",E189)</formula>
    </cfRule>
    <cfRule type="expression" dxfId="338" priority="431">
      <formula>FIND("Réagir",E189)</formula>
    </cfRule>
  </conditionalFormatting>
  <conditionalFormatting sqref="D189">
    <cfRule type="expression" dxfId="337" priority="427" stopIfTrue="1">
      <formula>ISTEXT(D189)</formula>
    </cfRule>
    <cfRule type="expression" dxfId="336" priority="428">
      <formula>FIND("Conforter",F189)</formula>
    </cfRule>
  </conditionalFormatting>
  <conditionalFormatting sqref="D189">
    <cfRule type="expression" dxfId="335" priority="425" stopIfTrue="1">
      <formula>ISTEXT(D189)</formula>
    </cfRule>
    <cfRule type="expression" dxfId="334" priority="426">
      <formula>FIND("Conforter",F189)</formula>
    </cfRule>
  </conditionalFormatting>
  <conditionalFormatting sqref="H189">
    <cfRule type="expression" dxfId="333" priority="422" stopIfTrue="1">
      <formula>ISTEXT(H189)</formula>
    </cfRule>
    <cfRule type="expression" dxfId="332" priority="423">
      <formula>FIND("Agir",J189)</formula>
    </cfRule>
    <cfRule type="expression" dxfId="331" priority="424">
      <formula>FIND("Réagir",J189)</formula>
    </cfRule>
  </conditionalFormatting>
  <conditionalFormatting sqref="BB189">
    <cfRule type="expression" dxfId="330" priority="413" stopIfTrue="1">
      <formula>ISTEXT(BB189)</formula>
    </cfRule>
    <cfRule type="expression" dxfId="329" priority="414">
      <formula>FIND("Agir",BG189)</formula>
    </cfRule>
    <cfRule type="expression" dxfId="328" priority="415">
      <formula>FIND("Réagir",BG189)</formula>
    </cfRule>
  </conditionalFormatting>
  <conditionalFormatting sqref="BB189">
    <cfRule type="expression" dxfId="327" priority="410" stopIfTrue="1">
      <formula>ISTEXT(BB189)</formula>
    </cfRule>
    <cfRule type="expression" dxfId="326" priority="411">
      <formula>FIND("Agir",BG189)</formula>
    </cfRule>
    <cfRule type="expression" dxfId="325" priority="412">
      <formula>FIND("Réagir",BG189)</formula>
    </cfRule>
  </conditionalFormatting>
  <conditionalFormatting sqref="AA189">
    <cfRule type="expression" dxfId="324" priority="407" stopIfTrue="1">
      <formula>ISTEXT(AA189)</formula>
    </cfRule>
    <cfRule type="expression" dxfId="323" priority="408">
      <formula>FIND("Agir",BG189)</formula>
    </cfRule>
    <cfRule type="expression" dxfId="322" priority="409">
      <formula>FIND("Réagir",BG189)</formula>
    </cfRule>
  </conditionalFormatting>
  <conditionalFormatting sqref="I190">
    <cfRule type="expression" dxfId="321" priority="389" stopIfTrue="1">
      <formula>ISTEXT(I190)</formula>
    </cfRule>
    <cfRule type="expression" dxfId="320" priority="390">
      <formula>FIND("Agir",J190)</formula>
    </cfRule>
    <cfRule type="expression" dxfId="319" priority="391">
      <formula>FIND("Réagir",J190)</formula>
    </cfRule>
  </conditionalFormatting>
  <conditionalFormatting sqref="F190">
    <cfRule type="expression" dxfId="318" priority="384" stopIfTrue="1">
      <formula>ISTEXT(F190)</formula>
    </cfRule>
    <cfRule type="expression" dxfId="317" priority="385">
      <formula>FIND("Conforter",I190)</formula>
    </cfRule>
  </conditionalFormatting>
  <conditionalFormatting sqref="G190">
    <cfRule type="expression" dxfId="316" priority="381" stopIfTrue="1">
      <formula>ISTEXT(G190)</formula>
    </cfRule>
    <cfRule type="expression" dxfId="315" priority="382">
      <formula>FIND("Agir",I190)</formula>
    </cfRule>
    <cfRule type="expression" dxfId="314" priority="383">
      <formula>FIND("Réagir",I190)</formula>
    </cfRule>
  </conditionalFormatting>
  <conditionalFormatting sqref="G190:H190">
    <cfRule type="expression" dxfId="313" priority="379" stopIfTrue="1">
      <formula>ISTEXT(G190)</formula>
    </cfRule>
    <cfRule type="expression" dxfId="312" priority="380">
      <formula>FIND("Conforter",J190)</formula>
    </cfRule>
  </conditionalFormatting>
  <conditionalFormatting sqref="I190">
    <cfRule type="expression" dxfId="311" priority="375" stopIfTrue="1">
      <formula>ISTEXT(I190)</formula>
    </cfRule>
    <cfRule type="expression" dxfId="310" priority="376">
      <formula>FIND("Agir",J190)</formula>
    </cfRule>
    <cfRule type="expression" dxfId="309" priority="377">
      <formula>FIND("Réagir",J190)</formula>
    </cfRule>
  </conditionalFormatting>
  <conditionalFormatting sqref="G190:H190">
    <cfRule type="expression" dxfId="308" priority="373" stopIfTrue="1">
      <formula>ISTEXT(G190)</formula>
    </cfRule>
    <cfRule type="expression" dxfId="307" priority="374">
      <formula>FIND("Conforter",J190)</formula>
    </cfRule>
  </conditionalFormatting>
  <conditionalFormatting sqref="D190">
    <cfRule type="expression" dxfId="306" priority="363" stopIfTrue="1">
      <formula>ISTEXT(D190)</formula>
    </cfRule>
    <cfRule type="expression" dxfId="305" priority="364">
      <formula>FIND("Agir",E190)</formula>
    </cfRule>
    <cfRule type="expression" dxfId="304" priority="365">
      <formula>FIND("Réagir",E190)</formula>
    </cfRule>
  </conditionalFormatting>
  <conditionalFormatting sqref="D190">
    <cfRule type="expression" dxfId="303" priority="361" stopIfTrue="1">
      <formula>ISTEXT(D190)</formula>
    </cfRule>
    <cfRule type="expression" dxfId="302" priority="362">
      <formula>FIND("Conforter",F190)</formula>
    </cfRule>
  </conditionalFormatting>
  <conditionalFormatting sqref="D190">
    <cfRule type="expression" dxfId="301" priority="359" stopIfTrue="1">
      <formula>ISTEXT(D190)</formula>
    </cfRule>
    <cfRule type="expression" dxfId="300" priority="360">
      <formula>FIND("Conforter",F190)</formula>
    </cfRule>
  </conditionalFormatting>
  <conditionalFormatting sqref="H190">
    <cfRule type="expression" dxfId="299" priority="356" stopIfTrue="1">
      <formula>ISTEXT(H190)</formula>
    </cfRule>
    <cfRule type="expression" dxfId="298" priority="357">
      <formula>FIND("Agir",J190)</formula>
    </cfRule>
    <cfRule type="expression" dxfId="297" priority="358">
      <formula>FIND("Réagir",J190)</formula>
    </cfRule>
  </conditionalFormatting>
  <conditionalFormatting sqref="BB190">
    <cfRule type="expression" dxfId="296" priority="347" stopIfTrue="1">
      <formula>ISTEXT(BB190)</formula>
    </cfRule>
    <cfRule type="expression" dxfId="295" priority="348">
      <formula>FIND("Agir",BG190)</formula>
    </cfRule>
    <cfRule type="expression" dxfId="294" priority="349">
      <formula>FIND("Réagir",BG190)</formula>
    </cfRule>
  </conditionalFormatting>
  <conditionalFormatting sqref="BB190">
    <cfRule type="expression" dxfId="293" priority="344" stopIfTrue="1">
      <formula>ISTEXT(BB190)</formula>
    </cfRule>
    <cfRule type="expression" dxfId="292" priority="345">
      <formula>FIND("Agir",BG190)</formula>
    </cfRule>
    <cfRule type="expression" dxfId="291" priority="346">
      <formula>FIND("Réagir",BG190)</formula>
    </cfRule>
  </conditionalFormatting>
  <conditionalFormatting sqref="AA190">
    <cfRule type="expression" dxfId="290" priority="341" stopIfTrue="1">
      <formula>ISTEXT(AA190)</formula>
    </cfRule>
    <cfRule type="expression" dxfId="289" priority="342">
      <formula>FIND("Agir",BG190)</formula>
    </cfRule>
    <cfRule type="expression" dxfId="288" priority="343">
      <formula>FIND("Réagir",BG190)</formula>
    </cfRule>
  </conditionalFormatting>
  <conditionalFormatting sqref="I192">
    <cfRule type="expression" dxfId="287" priority="323" stopIfTrue="1">
      <formula>ISTEXT(I192)</formula>
    </cfRule>
    <cfRule type="expression" dxfId="286" priority="324">
      <formula>FIND("Agir",J192)</formula>
    </cfRule>
    <cfRule type="expression" dxfId="285" priority="325">
      <formula>FIND("Réagir",J192)</formula>
    </cfRule>
  </conditionalFormatting>
  <conditionalFormatting sqref="F192">
    <cfRule type="expression" dxfId="284" priority="318" stopIfTrue="1">
      <formula>ISTEXT(F192)</formula>
    </cfRule>
    <cfRule type="expression" dxfId="283" priority="319">
      <formula>FIND("Conforter",I192)</formula>
    </cfRule>
  </conditionalFormatting>
  <conditionalFormatting sqref="G192">
    <cfRule type="expression" dxfId="282" priority="315" stopIfTrue="1">
      <formula>ISTEXT(G192)</formula>
    </cfRule>
    <cfRule type="expression" dxfId="281" priority="316">
      <formula>FIND("Agir",I192)</formula>
    </cfRule>
    <cfRule type="expression" dxfId="280" priority="317">
      <formula>FIND("Réagir",I192)</formula>
    </cfRule>
  </conditionalFormatting>
  <conditionalFormatting sqref="G192:H192">
    <cfRule type="expression" dxfId="279" priority="313" stopIfTrue="1">
      <formula>ISTEXT(G192)</formula>
    </cfRule>
    <cfRule type="expression" dxfId="278" priority="314">
      <formula>FIND("Conforter",J192)</formula>
    </cfRule>
  </conditionalFormatting>
  <conditionalFormatting sqref="I192">
    <cfRule type="expression" dxfId="277" priority="309" stopIfTrue="1">
      <formula>ISTEXT(I192)</formula>
    </cfRule>
    <cfRule type="expression" dxfId="276" priority="310">
      <formula>FIND("Agir",J192)</formula>
    </cfRule>
    <cfRule type="expression" dxfId="275" priority="311">
      <formula>FIND("Réagir",J192)</formula>
    </cfRule>
  </conditionalFormatting>
  <conditionalFormatting sqref="G192:H192">
    <cfRule type="expression" dxfId="274" priority="307" stopIfTrue="1">
      <formula>ISTEXT(G192)</formula>
    </cfRule>
    <cfRule type="expression" dxfId="273" priority="308">
      <formula>FIND("Conforter",J192)</formula>
    </cfRule>
  </conditionalFormatting>
  <conditionalFormatting sqref="D192">
    <cfRule type="expression" dxfId="272" priority="297" stopIfTrue="1">
      <formula>ISTEXT(D192)</formula>
    </cfRule>
    <cfRule type="expression" dxfId="271" priority="298">
      <formula>FIND("Agir",E192)</formula>
    </cfRule>
    <cfRule type="expression" dxfId="270" priority="299">
      <formula>FIND("Réagir",E192)</formula>
    </cfRule>
  </conditionalFormatting>
  <conditionalFormatting sqref="D192">
    <cfRule type="expression" dxfId="269" priority="295" stopIfTrue="1">
      <formula>ISTEXT(D192)</formula>
    </cfRule>
    <cfRule type="expression" dxfId="268" priority="296">
      <formula>FIND("Conforter",F192)</formula>
    </cfRule>
  </conditionalFormatting>
  <conditionalFormatting sqref="D192">
    <cfRule type="expression" dxfId="267" priority="293" stopIfTrue="1">
      <formula>ISTEXT(D192)</formula>
    </cfRule>
    <cfRule type="expression" dxfId="266" priority="294">
      <formula>FIND("Conforter",F192)</formula>
    </cfRule>
  </conditionalFormatting>
  <conditionalFormatting sqref="H192">
    <cfRule type="expression" dxfId="265" priority="290" stopIfTrue="1">
      <formula>ISTEXT(H192)</formula>
    </cfRule>
    <cfRule type="expression" dxfId="264" priority="291">
      <formula>FIND("Agir",J192)</formula>
    </cfRule>
    <cfRule type="expression" dxfId="263" priority="292">
      <formula>FIND("Réagir",J192)</formula>
    </cfRule>
  </conditionalFormatting>
  <conditionalFormatting sqref="BB192">
    <cfRule type="expression" dxfId="262" priority="281" stopIfTrue="1">
      <formula>ISTEXT(BB192)</formula>
    </cfRule>
    <cfRule type="expression" dxfId="261" priority="282">
      <formula>FIND("Agir",BG192)</formula>
    </cfRule>
    <cfRule type="expression" dxfId="260" priority="283">
      <formula>FIND("Réagir",BG192)</formula>
    </cfRule>
  </conditionalFormatting>
  <conditionalFormatting sqref="BB192">
    <cfRule type="expression" dxfId="259" priority="278" stopIfTrue="1">
      <formula>ISTEXT(BB192)</formula>
    </cfRule>
    <cfRule type="expression" dxfId="258" priority="279">
      <formula>FIND("Agir",BG192)</formula>
    </cfRule>
    <cfRule type="expression" dxfId="257" priority="280">
      <formula>FIND("Réagir",BG192)</formula>
    </cfRule>
  </conditionalFormatting>
  <conditionalFormatting sqref="AA192">
    <cfRule type="expression" dxfId="256" priority="275" stopIfTrue="1">
      <formula>ISTEXT(AA192)</formula>
    </cfRule>
    <cfRule type="expression" dxfId="255" priority="276">
      <formula>FIND("Agir",BG192)</formula>
    </cfRule>
    <cfRule type="expression" dxfId="254" priority="277">
      <formula>FIND("Réagir",BG192)</formula>
    </cfRule>
  </conditionalFormatting>
  <conditionalFormatting sqref="D8">
    <cfRule type="expression" dxfId="253" priority="253" stopIfTrue="1">
      <formula>ISTEXT(D8)</formula>
    </cfRule>
    <cfRule type="expression" dxfId="252" priority="254">
      <formula>FIND("Conforter",F8)</formula>
    </cfRule>
  </conditionalFormatting>
  <conditionalFormatting sqref="AX13:AX20">
    <cfRule type="containsText" dxfId="251" priority="250" stopIfTrue="1" operator="containsText" text="Première">
      <formula>NOT(ISERROR(SEARCH("Première",AX13)))</formula>
    </cfRule>
    <cfRule type="containsText" dxfId="250" priority="251" stopIfTrue="1" operator="containsText" text="Seconde">
      <formula>NOT(ISERROR(SEARCH("Seconde",AX13)))</formula>
    </cfRule>
    <cfRule type="containsText" dxfId="249" priority="252" stopIfTrue="1" operator="containsText" text="Terme">
      <formula>NOT(ISERROR(SEARCH("Terme",AX13)))</formula>
    </cfRule>
  </conditionalFormatting>
  <conditionalFormatting sqref="AX13:AX20">
    <cfRule type="expression" dxfId="248" priority="247" stopIfTrue="1">
      <formula>ISTEXT(AX13)</formula>
    </cfRule>
    <cfRule type="expression" dxfId="247" priority="248">
      <formula>FIND("Agir",#REF!)</formula>
    </cfRule>
    <cfRule type="expression" dxfId="246" priority="249">
      <formula>FIND("Réagir",#REF!)</formula>
    </cfRule>
  </conditionalFormatting>
  <conditionalFormatting sqref="AX13:AX20">
    <cfRule type="expression" dxfId="245" priority="244" stopIfTrue="1">
      <formula>ISTEXT(AX13)</formula>
    </cfRule>
    <cfRule type="expression" dxfId="244" priority="245">
      <formula>FIND("Agir",#REF!)</formula>
    </cfRule>
    <cfRule type="expression" dxfId="243" priority="246">
      <formula>FIND("Réagir",#REF!)</formula>
    </cfRule>
  </conditionalFormatting>
  <conditionalFormatting sqref="AX22:AX34">
    <cfRule type="containsText" dxfId="242" priority="241" stopIfTrue="1" operator="containsText" text="Première">
      <formula>NOT(ISERROR(SEARCH("Première",AX22)))</formula>
    </cfRule>
    <cfRule type="containsText" dxfId="241" priority="242" stopIfTrue="1" operator="containsText" text="Seconde">
      <formula>NOT(ISERROR(SEARCH("Seconde",AX22)))</formula>
    </cfRule>
    <cfRule type="containsText" dxfId="240" priority="243" stopIfTrue="1" operator="containsText" text="Terme">
      <formula>NOT(ISERROR(SEARCH("Terme",AX22)))</formula>
    </cfRule>
  </conditionalFormatting>
  <conditionalFormatting sqref="AX22:AX34">
    <cfRule type="expression" dxfId="239" priority="238" stopIfTrue="1">
      <formula>ISTEXT(AX22)</formula>
    </cfRule>
    <cfRule type="expression" dxfId="238" priority="239">
      <formula>FIND("Agir",#REF!)</formula>
    </cfRule>
    <cfRule type="expression" dxfId="237" priority="240">
      <formula>FIND("Réagir",#REF!)</formula>
    </cfRule>
  </conditionalFormatting>
  <conditionalFormatting sqref="AX22:AX34">
    <cfRule type="expression" dxfId="236" priority="235" stopIfTrue="1">
      <formula>ISTEXT(AX22)</formula>
    </cfRule>
    <cfRule type="expression" dxfId="235" priority="236">
      <formula>FIND("Agir",#REF!)</formula>
    </cfRule>
    <cfRule type="expression" dxfId="234" priority="237">
      <formula>FIND("Réagir",#REF!)</formula>
    </cfRule>
  </conditionalFormatting>
  <conditionalFormatting sqref="AX36:AX45">
    <cfRule type="containsText" dxfId="233" priority="232" stopIfTrue="1" operator="containsText" text="Première">
      <formula>NOT(ISERROR(SEARCH("Première",AX36)))</formula>
    </cfRule>
    <cfRule type="containsText" dxfId="232" priority="233" stopIfTrue="1" operator="containsText" text="Seconde">
      <formula>NOT(ISERROR(SEARCH("Seconde",AX36)))</formula>
    </cfRule>
    <cfRule type="containsText" dxfId="231" priority="234" stopIfTrue="1" operator="containsText" text="Terme">
      <formula>NOT(ISERROR(SEARCH("Terme",AX36)))</formula>
    </cfRule>
  </conditionalFormatting>
  <conditionalFormatting sqref="AX36:AX45">
    <cfRule type="expression" dxfId="230" priority="229" stopIfTrue="1">
      <formula>ISTEXT(AX36)</formula>
    </cfRule>
    <cfRule type="expression" dxfId="229" priority="230">
      <formula>FIND("Agir",#REF!)</formula>
    </cfRule>
    <cfRule type="expression" dxfId="228" priority="231">
      <formula>FIND("Réagir",#REF!)</formula>
    </cfRule>
  </conditionalFormatting>
  <conditionalFormatting sqref="AX36:AX45">
    <cfRule type="expression" dxfId="227" priority="226" stopIfTrue="1">
      <formula>ISTEXT(AX36)</formula>
    </cfRule>
    <cfRule type="expression" dxfId="226" priority="227">
      <formula>FIND("Agir",#REF!)</formula>
    </cfRule>
    <cfRule type="expression" dxfId="225" priority="228">
      <formula>FIND("Réagir",#REF!)</formula>
    </cfRule>
  </conditionalFormatting>
  <conditionalFormatting sqref="AX47:AX55">
    <cfRule type="containsText" dxfId="224" priority="223" stopIfTrue="1" operator="containsText" text="Première">
      <formula>NOT(ISERROR(SEARCH("Première",AX47)))</formula>
    </cfRule>
    <cfRule type="containsText" dxfId="223" priority="224" stopIfTrue="1" operator="containsText" text="Seconde">
      <formula>NOT(ISERROR(SEARCH("Seconde",AX47)))</formula>
    </cfRule>
    <cfRule type="containsText" dxfId="222" priority="225" stopIfTrue="1" operator="containsText" text="Terme">
      <formula>NOT(ISERROR(SEARCH("Terme",AX47)))</formula>
    </cfRule>
  </conditionalFormatting>
  <conditionalFormatting sqref="AX47:AX55">
    <cfRule type="expression" dxfId="221" priority="220" stopIfTrue="1">
      <formula>ISTEXT(AX47)</formula>
    </cfRule>
    <cfRule type="expression" dxfId="220" priority="221">
      <formula>FIND("Agir",#REF!)</formula>
    </cfRule>
    <cfRule type="expression" dxfId="219" priority="222">
      <formula>FIND("Réagir",#REF!)</formula>
    </cfRule>
  </conditionalFormatting>
  <conditionalFormatting sqref="AX47:AX55">
    <cfRule type="expression" dxfId="218" priority="217" stopIfTrue="1">
      <formula>ISTEXT(AX47)</formula>
    </cfRule>
    <cfRule type="expression" dxfId="217" priority="218">
      <formula>FIND("Agir",#REF!)</formula>
    </cfRule>
    <cfRule type="expression" dxfId="216" priority="219">
      <formula>FIND("Réagir",#REF!)</formula>
    </cfRule>
  </conditionalFormatting>
  <conditionalFormatting sqref="AX57:AX64">
    <cfRule type="containsText" dxfId="215" priority="214" stopIfTrue="1" operator="containsText" text="Première">
      <formula>NOT(ISERROR(SEARCH("Première",AX57)))</formula>
    </cfRule>
    <cfRule type="containsText" dxfId="214" priority="215" stopIfTrue="1" operator="containsText" text="Seconde">
      <formula>NOT(ISERROR(SEARCH("Seconde",AX57)))</formula>
    </cfRule>
    <cfRule type="containsText" dxfId="213" priority="216" stopIfTrue="1" operator="containsText" text="Terme">
      <formula>NOT(ISERROR(SEARCH("Terme",AX57)))</formula>
    </cfRule>
  </conditionalFormatting>
  <conditionalFormatting sqref="AX57:AX64">
    <cfRule type="expression" dxfId="212" priority="211" stopIfTrue="1">
      <formula>ISTEXT(AX57)</formula>
    </cfRule>
    <cfRule type="expression" dxfId="211" priority="212">
      <formula>FIND("Agir",#REF!)</formula>
    </cfRule>
    <cfRule type="expression" dxfId="210" priority="213">
      <formula>FIND("Réagir",#REF!)</formula>
    </cfRule>
  </conditionalFormatting>
  <conditionalFormatting sqref="AX57:AX64">
    <cfRule type="expression" dxfId="209" priority="208" stopIfTrue="1">
      <formula>ISTEXT(AX57)</formula>
    </cfRule>
    <cfRule type="expression" dxfId="208" priority="209">
      <formula>FIND("Agir",#REF!)</formula>
    </cfRule>
    <cfRule type="expression" dxfId="207" priority="210">
      <formula>FIND("Réagir",#REF!)</formula>
    </cfRule>
  </conditionalFormatting>
  <conditionalFormatting sqref="AX66:AX70">
    <cfRule type="containsText" dxfId="206" priority="205" stopIfTrue="1" operator="containsText" text="Première">
      <formula>NOT(ISERROR(SEARCH("Première",AX66)))</formula>
    </cfRule>
    <cfRule type="containsText" dxfId="205" priority="206" stopIfTrue="1" operator="containsText" text="Seconde">
      <formula>NOT(ISERROR(SEARCH("Seconde",AX66)))</formula>
    </cfRule>
    <cfRule type="containsText" dxfId="204" priority="207" stopIfTrue="1" operator="containsText" text="Terme">
      <formula>NOT(ISERROR(SEARCH("Terme",AX66)))</formula>
    </cfRule>
  </conditionalFormatting>
  <conditionalFormatting sqref="AX66:AX70">
    <cfRule type="expression" dxfId="203" priority="202" stopIfTrue="1">
      <formula>ISTEXT(AX66)</formula>
    </cfRule>
    <cfRule type="expression" dxfId="202" priority="203">
      <formula>FIND("Agir",#REF!)</formula>
    </cfRule>
    <cfRule type="expression" dxfId="201" priority="204">
      <formula>FIND("Réagir",#REF!)</formula>
    </cfRule>
  </conditionalFormatting>
  <conditionalFormatting sqref="AX66:AX70">
    <cfRule type="expression" dxfId="200" priority="199" stopIfTrue="1">
      <formula>ISTEXT(AX66)</formula>
    </cfRule>
    <cfRule type="expression" dxfId="199" priority="200">
      <formula>FIND("Agir",#REF!)</formula>
    </cfRule>
    <cfRule type="expression" dxfId="198" priority="201">
      <formula>FIND("Réagir",#REF!)</formula>
    </cfRule>
  </conditionalFormatting>
  <conditionalFormatting sqref="AX72:AX83">
    <cfRule type="containsText" dxfId="197" priority="196" stopIfTrue="1" operator="containsText" text="Première">
      <formula>NOT(ISERROR(SEARCH("Première",AX72)))</formula>
    </cfRule>
    <cfRule type="containsText" dxfId="196" priority="197" stopIfTrue="1" operator="containsText" text="Seconde">
      <formula>NOT(ISERROR(SEARCH("Seconde",AX72)))</formula>
    </cfRule>
    <cfRule type="containsText" dxfId="195" priority="198" stopIfTrue="1" operator="containsText" text="Terme">
      <formula>NOT(ISERROR(SEARCH("Terme",AX72)))</formula>
    </cfRule>
  </conditionalFormatting>
  <conditionalFormatting sqref="AX72:AX83">
    <cfRule type="expression" dxfId="194" priority="193" stopIfTrue="1">
      <formula>ISTEXT(AX72)</formula>
    </cfRule>
    <cfRule type="expression" dxfId="193" priority="194">
      <formula>FIND("Agir",#REF!)</formula>
    </cfRule>
    <cfRule type="expression" dxfId="192" priority="195">
      <formula>FIND("Réagir",#REF!)</formula>
    </cfRule>
  </conditionalFormatting>
  <conditionalFormatting sqref="AX72:AX83">
    <cfRule type="expression" dxfId="191" priority="190" stopIfTrue="1">
      <formula>ISTEXT(AX72)</formula>
    </cfRule>
    <cfRule type="expression" dxfId="190" priority="191">
      <formula>FIND("Agir",#REF!)</formula>
    </cfRule>
    <cfRule type="expression" dxfId="189" priority="192">
      <formula>FIND("Réagir",#REF!)</formula>
    </cfRule>
  </conditionalFormatting>
  <conditionalFormatting sqref="AX85:AX92">
    <cfRule type="containsText" dxfId="188" priority="187" stopIfTrue="1" operator="containsText" text="Première">
      <formula>NOT(ISERROR(SEARCH("Première",AX85)))</formula>
    </cfRule>
    <cfRule type="containsText" dxfId="187" priority="188" stopIfTrue="1" operator="containsText" text="Seconde">
      <formula>NOT(ISERROR(SEARCH("Seconde",AX85)))</formula>
    </cfRule>
    <cfRule type="containsText" dxfId="186" priority="189" stopIfTrue="1" operator="containsText" text="Terme">
      <formula>NOT(ISERROR(SEARCH("Terme",AX85)))</formula>
    </cfRule>
  </conditionalFormatting>
  <conditionalFormatting sqref="AX85:AX92">
    <cfRule type="expression" dxfId="185" priority="184" stopIfTrue="1">
      <formula>ISTEXT(AX85)</formula>
    </cfRule>
    <cfRule type="expression" dxfId="184" priority="185">
      <formula>FIND("Agir",#REF!)</formula>
    </cfRule>
    <cfRule type="expression" dxfId="183" priority="186">
      <formula>FIND("Réagir",#REF!)</formula>
    </cfRule>
  </conditionalFormatting>
  <conditionalFormatting sqref="AX85:AX92">
    <cfRule type="expression" dxfId="182" priority="181" stopIfTrue="1">
      <formula>ISTEXT(AX85)</formula>
    </cfRule>
    <cfRule type="expression" dxfId="181" priority="182">
      <formula>FIND("Agir",#REF!)</formula>
    </cfRule>
    <cfRule type="expression" dxfId="180" priority="183">
      <formula>FIND("Réagir",#REF!)</formula>
    </cfRule>
  </conditionalFormatting>
  <conditionalFormatting sqref="AX94:AX103">
    <cfRule type="containsText" dxfId="179" priority="178" stopIfTrue="1" operator="containsText" text="Première">
      <formula>NOT(ISERROR(SEARCH("Première",AX94)))</formula>
    </cfRule>
    <cfRule type="containsText" dxfId="178" priority="179" stopIfTrue="1" operator="containsText" text="Seconde">
      <formula>NOT(ISERROR(SEARCH("Seconde",AX94)))</formula>
    </cfRule>
    <cfRule type="containsText" dxfId="177" priority="180" stopIfTrue="1" operator="containsText" text="Terme">
      <formula>NOT(ISERROR(SEARCH("Terme",AX94)))</formula>
    </cfRule>
  </conditionalFormatting>
  <conditionalFormatting sqref="AX94:AX103">
    <cfRule type="expression" dxfId="176" priority="175" stopIfTrue="1">
      <formula>ISTEXT(AX94)</formula>
    </cfRule>
    <cfRule type="expression" dxfId="175" priority="176">
      <formula>FIND("Agir",#REF!)</formula>
    </cfRule>
    <cfRule type="expression" dxfId="174" priority="177">
      <formula>FIND("Réagir",#REF!)</formula>
    </cfRule>
  </conditionalFormatting>
  <conditionalFormatting sqref="AX94:AX103">
    <cfRule type="expression" dxfId="173" priority="172" stopIfTrue="1">
      <formula>ISTEXT(AX94)</formula>
    </cfRule>
    <cfRule type="expression" dxfId="172" priority="173">
      <formula>FIND("Agir",#REF!)</formula>
    </cfRule>
    <cfRule type="expression" dxfId="171" priority="174">
      <formula>FIND("Réagir",#REF!)</formula>
    </cfRule>
  </conditionalFormatting>
  <conditionalFormatting sqref="AX105:AX114">
    <cfRule type="containsText" dxfId="170" priority="169" stopIfTrue="1" operator="containsText" text="Première">
      <formula>NOT(ISERROR(SEARCH("Première",AX105)))</formula>
    </cfRule>
    <cfRule type="containsText" dxfId="169" priority="170" stopIfTrue="1" operator="containsText" text="Seconde">
      <formula>NOT(ISERROR(SEARCH("Seconde",AX105)))</formula>
    </cfRule>
    <cfRule type="containsText" dxfId="168" priority="171" stopIfTrue="1" operator="containsText" text="Terme">
      <formula>NOT(ISERROR(SEARCH("Terme",AX105)))</formula>
    </cfRule>
  </conditionalFormatting>
  <conditionalFormatting sqref="AX105:AX114">
    <cfRule type="expression" dxfId="167" priority="166" stopIfTrue="1">
      <formula>ISTEXT(AX105)</formula>
    </cfRule>
    <cfRule type="expression" dxfId="166" priority="167">
      <formula>FIND("Agir",#REF!)</formula>
    </cfRule>
    <cfRule type="expression" dxfId="165" priority="168">
      <formula>FIND("Réagir",#REF!)</formula>
    </cfRule>
  </conditionalFormatting>
  <conditionalFormatting sqref="AX105:AX114">
    <cfRule type="expression" dxfId="164" priority="163" stopIfTrue="1">
      <formula>ISTEXT(AX105)</formula>
    </cfRule>
    <cfRule type="expression" dxfId="163" priority="164">
      <formula>FIND("Agir",#REF!)</formula>
    </cfRule>
    <cfRule type="expression" dxfId="162" priority="165">
      <formula>FIND("Réagir",#REF!)</formula>
    </cfRule>
  </conditionalFormatting>
  <conditionalFormatting sqref="AX116:AX126">
    <cfRule type="containsText" dxfId="161" priority="160" stopIfTrue="1" operator="containsText" text="Première">
      <formula>NOT(ISERROR(SEARCH("Première",AX116)))</formula>
    </cfRule>
    <cfRule type="containsText" dxfId="160" priority="161" stopIfTrue="1" operator="containsText" text="Seconde">
      <formula>NOT(ISERROR(SEARCH("Seconde",AX116)))</formula>
    </cfRule>
    <cfRule type="containsText" dxfId="159" priority="162" stopIfTrue="1" operator="containsText" text="Terme">
      <formula>NOT(ISERROR(SEARCH("Terme",AX116)))</formula>
    </cfRule>
  </conditionalFormatting>
  <conditionalFormatting sqref="AX116:AX126">
    <cfRule type="expression" dxfId="158" priority="157" stopIfTrue="1">
      <formula>ISTEXT(AX116)</formula>
    </cfRule>
    <cfRule type="expression" dxfId="157" priority="158">
      <formula>FIND("Agir",#REF!)</formula>
    </cfRule>
    <cfRule type="expression" dxfId="156" priority="159">
      <formula>FIND("Réagir",#REF!)</formula>
    </cfRule>
  </conditionalFormatting>
  <conditionalFormatting sqref="AX116:AX126">
    <cfRule type="expression" dxfId="155" priority="154" stopIfTrue="1">
      <formula>ISTEXT(AX116)</formula>
    </cfRule>
    <cfRule type="expression" dxfId="154" priority="155">
      <formula>FIND("Agir",#REF!)</formula>
    </cfRule>
    <cfRule type="expression" dxfId="153" priority="156">
      <formula>FIND("Réagir",#REF!)</formula>
    </cfRule>
  </conditionalFormatting>
  <conditionalFormatting sqref="AX128:AX132">
    <cfRule type="containsText" dxfId="152" priority="151" stopIfTrue="1" operator="containsText" text="Première">
      <formula>NOT(ISERROR(SEARCH("Première",AX128)))</formula>
    </cfRule>
    <cfRule type="containsText" dxfId="151" priority="152" stopIfTrue="1" operator="containsText" text="Seconde">
      <formula>NOT(ISERROR(SEARCH("Seconde",AX128)))</formula>
    </cfRule>
    <cfRule type="containsText" dxfId="150" priority="153" stopIfTrue="1" operator="containsText" text="Terme">
      <formula>NOT(ISERROR(SEARCH("Terme",AX128)))</formula>
    </cfRule>
  </conditionalFormatting>
  <conditionalFormatting sqref="AX128:AX132">
    <cfRule type="expression" dxfId="149" priority="148" stopIfTrue="1">
      <formula>ISTEXT(AX128)</formula>
    </cfRule>
    <cfRule type="expression" dxfId="148" priority="149">
      <formula>FIND("Agir",#REF!)</formula>
    </cfRule>
    <cfRule type="expression" dxfId="147" priority="150">
      <formula>FIND("Réagir",#REF!)</formula>
    </cfRule>
  </conditionalFormatting>
  <conditionalFormatting sqref="AX128:AX132">
    <cfRule type="expression" dxfId="146" priority="145" stopIfTrue="1">
      <formula>ISTEXT(AX128)</formula>
    </cfRule>
    <cfRule type="expression" dxfId="145" priority="146">
      <formula>FIND("Agir",#REF!)</formula>
    </cfRule>
    <cfRule type="expression" dxfId="144" priority="147">
      <formula>FIND("Réagir",#REF!)</formula>
    </cfRule>
  </conditionalFormatting>
  <conditionalFormatting sqref="AX134:AX143">
    <cfRule type="containsText" dxfId="143" priority="142" stopIfTrue="1" operator="containsText" text="Première">
      <formula>NOT(ISERROR(SEARCH("Première",AX134)))</formula>
    </cfRule>
    <cfRule type="containsText" dxfId="142" priority="143" stopIfTrue="1" operator="containsText" text="Seconde">
      <formula>NOT(ISERROR(SEARCH("Seconde",AX134)))</formula>
    </cfRule>
    <cfRule type="containsText" dxfId="141" priority="144" stopIfTrue="1" operator="containsText" text="Terme">
      <formula>NOT(ISERROR(SEARCH("Terme",AX134)))</formula>
    </cfRule>
  </conditionalFormatting>
  <conditionalFormatting sqref="AX134:AX143">
    <cfRule type="expression" dxfId="140" priority="139" stopIfTrue="1">
      <formula>ISTEXT(AX134)</formula>
    </cfRule>
    <cfRule type="expression" dxfId="139" priority="140">
      <formula>FIND("Agir",#REF!)</formula>
    </cfRule>
    <cfRule type="expression" dxfId="138" priority="141">
      <formula>FIND("Réagir",#REF!)</formula>
    </cfRule>
  </conditionalFormatting>
  <conditionalFormatting sqref="AX134:AX143">
    <cfRule type="expression" dxfId="137" priority="136" stopIfTrue="1">
      <formula>ISTEXT(AX134)</formula>
    </cfRule>
    <cfRule type="expression" dxfId="136" priority="137">
      <formula>FIND("Agir",#REF!)</formula>
    </cfRule>
    <cfRule type="expression" dxfId="135" priority="138">
      <formula>FIND("Réagir",#REF!)</formula>
    </cfRule>
  </conditionalFormatting>
  <conditionalFormatting sqref="AX145:AX156">
    <cfRule type="containsText" dxfId="134" priority="133" stopIfTrue="1" operator="containsText" text="Première">
      <formula>NOT(ISERROR(SEARCH("Première",AX145)))</formula>
    </cfRule>
    <cfRule type="containsText" dxfId="133" priority="134" stopIfTrue="1" operator="containsText" text="Seconde">
      <formula>NOT(ISERROR(SEARCH("Seconde",AX145)))</formula>
    </cfRule>
    <cfRule type="containsText" dxfId="132" priority="135" stopIfTrue="1" operator="containsText" text="Terme">
      <formula>NOT(ISERROR(SEARCH("Terme",AX145)))</formula>
    </cfRule>
  </conditionalFormatting>
  <conditionalFormatting sqref="AX145:AX156">
    <cfRule type="expression" dxfId="131" priority="130" stopIfTrue="1">
      <formula>ISTEXT(AX145)</formula>
    </cfRule>
    <cfRule type="expression" dxfId="130" priority="131">
      <formula>FIND("Agir",#REF!)</formula>
    </cfRule>
    <cfRule type="expression" dxfId="129" priority="132">
      <formula>FIND("Réagir",#REF!)</formula>
    </cfRule>
  </conditionalFormatting>
  <conditionalFormatting sqref="AX145:AX156">
    <cfRule type="expression" dxfId="128" priority="127" stopIfTrue="1">
      <formula>ISTEXT(AX145)</formula>
    </cfRule>
    <cfRule type="expression" dxfId="127" priority="128">
      <formula>FIND("Agir",#REF!)</formula>
    </cfRule>
    <cfRule type="expression" dxfId="126" priority="129">
      <formula>FIND("Réagir",#REF!)</formula>
    </cfRule>
  </conditionalFormatting>
  <conditionalFormatting sqref="AX158:AX169">
    <cfRule type="containsText" dxfId="125" priority="124" stopIfTrue="1" operator="containsText" text="Première">
      <formula>NOT(ISERROR(SEARCH("Première",AX158)))</formula>
    </cfRule>
    <cfRule type="containsText" dxfId="124" priority="125" stopIfTrue="1" operator="containsText" text="Seconde">
      <formula>NOT(ISERROR(SEARCH("Seconde",AX158)))</formula>
    </cfRule>
    <cfRule type="containsText" dxfId="123" priority="126" stopIfTrue="1" operator="containsText" text="Terme">
      <formula>NOT(ISERROR(SEARCH("Terme",AX158)))</formula>
    </cfRule>
  </conditionalFormatting>
  <conditionalFormatting sqref="AX158:AX169">
    <cfRule type="expression" dxfId="122" priority="121" stopIfTrue="1">
      <formula>ISTEXT(AX158)</formula>
    </cfRule>
    <cfRule type="expression" dxfId="121" priority="122">
      <formula>FIND("Agir",#REF!)</formula>
    </cfRule>
    <cfRule type="expression" dxfId="120" priority="123">
      <formula>FIND("Réagir",#REF!)</formula>
    </cfRule>
  </conditionalFormatting>
  <conditionalFormatting sqref="AX158:AX169">
    <cfRule type="expression" dxfId="119" priority="118" stopIfTrue="1">
      <formula>ISTEXT(AX158)</formula>
    </cfRule>
    <cfRule type="expression" dxfId="118" priority="119">
      <formula>FIND("Agir",#REF!)</formula>
    </cfRule>
    <cfRule type="expression" dxfId="117" priority="120">
      <formula>FIND("Réagir",#REF!)</formula>
    </cfRule>
  </conditionalFormatting>
  <conditionalFormatting sqref="AX171:AX175">
    <cfRule type="containsText" dxfId="116" priority="115" stopIfTrue="1" operator="containsText" text="Première">
      <formula>NOT(ISERROR(SEARCH("Première",AX171)))</formula>
    </cfRule>
    <cfRule type="containsText" dxfId="115" priority="116" stopIfTrue="1" operator="containsText" text="Seconde">
      <formula>NOT(ISERROR(SEARCH("Seconde",AX171)))</formula>
    </cfRule>
    <cfRule type="containsText" dxfId="114" priority="117" stopIfTrue="1" operator="containsText" text="Terme">
      <formula>NOT(ISERROR(SEARCH("Terme",AX171)))</formula>
    </cfRule>
  </conditionalFormatting>
  <conditionalFormatting sqref="AX171:AX175">
    <cfRule type="expression" dxfId="113" priority="112" stopIfTrue="1">
      <formula>ISTEXT(AX171)</formula>
    </cfRule>
    <cfRule type="expression" dxfId="112" priority="113">
      <formula>FIND("Agir",#REF!)</formula>
    </cfRule>
    <cfRule type="expression" dxfId="111" priority="114">
      <formula>FIND("Réagir",#REF!)</formula>
    </cfRule>
  </conditionalFormatting>
  <conditionalFormatting sqref="AX171:AX175">
    <cfRule type="expression" dxfId="110" priority="109" stopIfTrue="1">
      <formula>ISTEXT(AX171)</formula>
    </cfRule>
    <cfRule type="expression" dxfId="109" priority="110">
      <formula>FIND("Agir",#REF!)</formula>
    </cfRule>
    <cfRule type="expression" dxfId="108" priority="111">
      <formula>FIND("Réagir",#REF!)</formula>
    </cfRule>
  </conditionalFormatting>
  <conditionalFormatting sqref="AX177:AX179">
    <cfRule type="containsText" dxfId="107" priority="106" stopIfTrue="1" operator="containsText" text="Première">
      <formula>NOT(ISERROR(SEARCH("Première",AX177)))</formula>
    </cfRule>
    <cfRule type="containsText" dxfId="106" priority="107" stopIfTrue="1" operator="containsText" text="Seconde">
      <formula>NOT(ISERROR(SEARCH("Seconde",AX177)))</formula>
    </cfRule>
    <cfRule type="containsText" dxfId="105" priority="108" stopIfTrue="1" operator="containsText" text="Terme">
      <formula>NOT(ISERROR(SEARCH("Terme",AX177)))</formula>
    </cfRule>
  </conditionalFormatting>
  <conditionalFormatting sqref="AX177:AX179">
    <cfRule type="expression" dxfId="104" priority="103" stopIfTrue="1">
      <formula>ISTEXT(AX177)</formula>
    </cfRule>
    <cfRule type="expression" dxfId="103" priority="104">
      <formula>FIND("Agir",#REF!)</formula>
    </cfRule>
    <cfRule type="expression" dxfId="102" priority="105">
      <formula>FIND("Réagir",#REF!)</formula>
    </cfRule>
  </conditionalFormatting>
  <conditionalFormatting sqref="AX177:AX179">
    <cfRule type="expression" dxfId="101" priority="100" stopIfTrue="1">
      <formula>ISTEXT(AX177)</formula>
    </cfRule>
    <cfRule type="expression" dxfId="100" priority="101">
      <formula>FIND("Agir",#REF!)</formula>
    </cfRule>
    <cfRule type="expression" dxfId="99" priority="102">
      <formula>FIND("Réagir",#REF!)</formula>
    </cfRule>
  </conditionalFormatting>
  <conditionalFormatting sqref="AX181">
    <cfRule type="containsText" dxfId="98" priority="97" stopIfTrue="1" operator="containsText" text="Première">
      <formula>NOT(ISERROR(SEARCH("Première",AX181)))</formula>
    </cfRule>
    <cfRule type="containsText" dxfId="97" priority="98" stopIfTrue="1" operator="containsText" text="Seconde">
      <formula>NOT(ISERROR(SEARCH("Seconde",AX181)))</formula>
    </cfRule>
    <cfRule type="containsText" dxfId="96" priority="99" stopIfTrue="1" operator="containsText" text="Terme">
      <formula>NOT(ISERROR(SEARCH("Terme",AX181)))</formula>
    </cfRule>
  </conditionalFormatting>
  <conditionalFormatting sqref="AX181">
    <cfRule type="expression" dxfId="95" priority="94" stopIfTrue="1">
      <formula>ISTEXT(AX181)</formula>
    </cfRule>
    <cfRule type="expression" dxfId="94" priority="95">
      <formula>FIND("Agir",#REF!)</formula>
    </cfRule>
    <cfRule type="expression" dxfId="93" priority="96">
      <formula>FIND("Réagir",#REF!)</formula>
    </cfRule>
  </conditionalFormatting>
  <conditionalFormatting sqref="AX181">
    <cfRule type="expression" dxfId="92" priority="91" stopIfTrue="1">
      <formula>ISTEXT(AX181)</formula>
    </cfRule>
    <cfRule type="expression" dxfId="91" priority="92">
      <formula>FIND("Agir",#REF!)</formula>
    </cfRule>
    <cfRule type="expression" dxfId="90" priority="93">
      <formula>FIND("Réagir",#REF!)</formula>
    </cfRule>
  </conditionalFormatting>
  <conditionalFormatting sqref="AX183">
    <cfRule type="containsText" dxfId="89" priority="88" stopIfTrue="1" operator="containsText" text="Première">
      <formula>NOT(ISERROR(SEARCH("Première",AX183)))</formula>
    </cfRule>
    <cfRule type="containsText" dxfId="88" priority="89" stopIfTrue="1" operator="containsText" text="Seconde">
      <formula>NOT(ISERROR(SEARCH("Seconde",AX183)))</formula>
    </cfRule>
    <cfRule type="containsText" dxfId="87" priority="90" stopIfTrue="1" operator="containsText" text="Terme">
      <formula>NOT(ISERROR(SEARCH("Terme",AX183)))</formula>
    </cfRule>
  </conditionalFormatting>
  <conditionalFormatting sqref="AX183">
    <cfRule type="expression" dxfId="86" priority="85" stopIfTrue="1">
      <formula>ISTEXT(AX183)</formula>
    </cfRule>
    <cfRule type="expression" dxfId="85" priority="86">
      <formula>FIND("Agir",#REF!)</formula>
    </cfRule>
    <cfRule type="expression" dxfId="84" priority="87">
      <formula>FIND("Réagir",#REF!)</formula>
    </cfRule>
  </conditionalFormatting>
  <conditionalFormatting sqref="AX183">
    <cfRule type="expression" dxfId="83" priority="82" stopIfTrue="1">
      <formula>ISTEXT(AX183)</formula>
    </cfRule>
    <cfRule type="expression" dxfId="82" priority="83">
      <formula>FIND("Agir",#REF!)</formula>
    </cfRule>
    <cfRule type="expression" dxfId="81" priority="84">
      <formula>FIND("Réagir",#REF!)</formula>
    </cfRule>
  </conditionalFormatting>
  <conditionalFormatting sqref="AX184">
    <cfRule type="containsText" dxfId="80" priority="79" stopIfTrue="1" operator="containsText" text="Première">
      <formula>NOT(ISERROR(SEARCH("Première",AX184)))</formula>
    </cfRule>
    <cfRule type="containsText" dxfId="79" priority="80" stopIfTrue="1" operator="containsText" text="Seconde">
      <formula>NOT(ISERROR(SEARCH("Seconde",AX184)))</formula>
    </cfRule>
    <cfRule type="containsText" dxfId="78" priority="81" stopIfTrue="1" operator="containsText" text="Terme">
      <formula>NOT(ISERROR(SEARCH("Terme",AX184)))</formula>
    </cfRule>
  </conditionalFormatting>
  <conditionalFormatting sqref="AX184">
    <cfRule type="expression" dxfId="77" priority="76" stopIfTrue="1">
      <formula>ISTEXT(AX184)</formula>
    </cfRule>
    <cfRule type="expression" dxfId="76" priority="77">
      <formula>FIND("Agir",#REF!)</formula>
    </cfRule>
    <cfRule type="expression" dxfId="75" priority="78">
      <formula>FIND("Réagir",#REF!)</formula>
    </cfRule>
  </conditionalFormatting>
  <conditionalFormatting sqref="AX184">
    <cfRule type="expression" dxfId="74" priority="73" stopIfTrue="1">
      <formula>ISTEXT(AX184)</formula>
    </cfRule>
    <cfRule type="expression" dxfId="73" priority="74">
      <formula>FIND("Agir",#REF!)</formula>
    </cfRule>
    <cfRule type="expression" dxfId="72" priority="75">
      <formula>FIND("Réagir",#REF!)</formula>
    </cfRule>
  </conditionalFormatting>
  <conditionalFormatting sqref="AX185">
    <cfRule type="containsText" dxfId="71" priority="70" stopIfTrue="1" operator="containsText" text="Première">
      <formula>NOT(ISERROR(SEARCH("Première",AX185)))</formula>
    </cfRule>
    <cfRule type="containsText" dxfId="70" priority="71" stopIfTrue="1" operator="containsText" text="Seconde">
      <formula>NOT(ISERROR(SEARCH("Seconde",AX185)))</formula>
    </cfRule>
    <cfRule type="containsText" dxfId="69" priority="72" stopIfTrue="1" operator="containsText" text="Terme">
      <formula>NOT(ISERROR(SEARCH("Terme",AX185)))</formula>
    </cfRule>
  </conditionalFormatting>
  <conditionalFormatting sqref="AX185">
    <cfRule type="expression" dxfId="68" priority="67" stopIfTrue="1">
      <formula>ISTEXT(AX185)</formula>
    </cfRule>
    <cfRule type="expression" dxfId="67" priority="68">
      <formula>FIND("Agir",#REF!)</formula>
    </cfRule>
    <cfRule type="expression" dxfId="66" priority="69">
      <formula>FIND("Réagir",#REF!)</formula>
    </cfRule>
  </conditionalFormatting>
  <conditionalFormatting sqref="AX185">
    <cfRule type="expression" dxfId="65" priority="64" stopIfTrue="1">
      <formula>ISTEXT(AX185)</formula>
    </cfRule>
    <cfRule type="expression" dxfId="64" priority="65">
      <formula>FIND("Agir",#REF!)</formula>
    </cfRule>
    <cfRule type="expression" dxfId="63" priority="66">
      <formula>FIND("Réagir",#REF!)</formula>
    </cfRule>
  </conditionalFormatting>
  <conditionalFormatting sqref="AX188">
    <cfRule type="containsText" dxfId="62" priority="61" stopIfTrue="1" operator="containsText" text="Première">
      <formula>NOT(ISERROR(SEARCH("Première",AX188)))</formula>
    </cfRule>
    <cfRule type="containsText" dxfId="61" priority="62" stopIfTrue="1" operator="containsText" text="Seconde">
      <formula>NOT(ISERROR(SEARCH("Seconde",AX188)))</formula>
    </cfRule>
    <cfRule type="containsText" dxfId="60" priority="63" stopIfTrue="1" operator="containsText" text="Terme">
      <formula>NOT(ISERROR(SEARCH("Terme",AX188)))</formula>
    </cfRule>
  </conditionalFormatting>
  <conditionalFormatting sqref="AX188">
    <cfRule type="expression" dxfId="59" priority="58" stopIfTrue="1">
      <formula>ISTEXT(AX188)</formula>
    </cfRule>
    <cfRule type="expression" dxfId="58" priority="59">
      <formula>FIND("Agir",#REF!)</formula>
    </cfRule>
    <cfRule type="expression" dxfId="57" priority="60">
      <formula>FIND("Réagir",#REF!)</formula>
    </cfRule>
  </conditionalFormatting>
  <conditionalFormatting sqref="AX188">
    <cfRule type="expression" dxfId="56" priority="55" stopIfTrue="1">
      <formula>ISTEXT(AX188)</formula>
    </cfRule>
    <cfRule type="expression" dxfId="55" priority="56">
      <formula>FIND("Agir",#REF!)</formula>
    </cfRule>
    <cfRule type="expression" dxfId="54" priority="57">
      <formula>FIND("Réagir",#REF!)</formula>
    </cfRule>
  </conditionalFormatting>
  <conditionalFormatting sqref="AX189">
    <cfRule type="containsText" dxfId="53" priority="52" stopIfTrue="1" operator="containsText" text="Première">
      <formula>NOT(ISERROR(SEARCH("Première",AX189)))</formula>
    </cfRule>
    <cfRule type="containsText" dxfId="52" priority="53" stopIfTrue="1" operator="containsText" text="Seconde">
      <formula>NOT(ISERROR(SEARCH("Seconde",AX189)))</formula>
    </cfRule>
    <cfRule type="containsText" dxfId="51" priority="54" stopIfTrue="1" operator="containsText" text="Terme">
      <formula>NOT(ISERROR(SEARCH("Terme",AX189)))</formula>
    </cfRule>
  </conditionalFormatting>
  <conditionalFormatting sqref="AX189">
    <cfRule type="expression" dxfId="50" priority="49" stopIfTrue="1">
      <formula>ISTEXT(AX189)</formula>
    </cfRule>
    <cfRule type="expression" dxfId="49" priority="50">
      <formula>FIND("Agir",#REF!)</formula>
    </cfRule>
    <cfRule type="expression" dxfId="48" priority="51">
      <formula>FIND("Réagir",#REF!)</formula>
    </cfRule>
  </conditionalFormatting>
  <conditionalFormatting sqref="AX189">
    <cfRule type="expression" dxfId="47" priority="46" stopIfTrue="1">
      <formula>ISTEXT(AX189)</formula>
    </cfRule>
    <cfRule type="expression" dxfId="46" priority="47">
      <formula>FIND("Agir",#REF!)</formula>
    </cfRule>
    <cfRule type="expression" dxfId="45" priority="48">
      <formula>FIND("Réagir",#REF!)</formula>
    </cfRule>
  </conditionalFormatting>
  <conditionalFormatting sqref="AX190">
    <cfRule type="containsText" dxfId="44" priority="43" stopIfTrue="1" operator="containsText" text="Première">
      <formula>NOT(ISERROR(SEARCH("Première",AX190)))</formula>
    </cfRule>
    <cfRule type="containsText" dxfId="43" priority="44" stopIfTrue="1" operator="containsText" text="Seconde">
      <formula>NOT(ISERROR(SEARCH("Seconde",AX190)))</formula>
    </cfRule>
    <cfRule type="containsText" dxfId="42" priority="45" stopIfTrue="1" operator="containsText" text="Terme">
      <formula>NOT(ISERROR(SEARCH("Terme",AX190)))</formula>
    </cfRule>
  </conditionalFormatting>
  <conditionalFormatting sqref="AX190">
    <cfRule type="expression" dxfId="41" priority="40" stopIfTrue="1">
      <formula>ISTEXT(AX190)</formula>
    </cfRule>
    <cfRule type="expression" dxfId="40" priority="41">
      <formula>FIND("Agir",#REF!)</formula>
    </cfRule>
    <cfRule type="expression" dxfId="39" priority="42">
      <formula>FIND("Réagir",#REF!)</formula>
    </cfRule>
  </conditionalFormatting>
  <conditionalFormatting sqref="AX190">
    <cfRule type="expression" dxfId="38" priority="37" stopIfTrue="1">
      <formula>ISTEXT(AX190)</formula>
    </cfRule>
    <cfRule type="expression" dxfId="37" priority="38">
      <formula>FIND("Agir",#REF!)</formula>
    </cfRule>
    <cfRule type="expression" dxfId="36" priority="39">
      <formula>FIND("Réagir",#REF!)</formula>
    </cfRule>
  </conditionalFormatting>
  <conditionalFormatting sqref="AX192">
    <cfRule type="containsText" dxfId="35" priority="34" stopIfTrue="1" operator="containsText" text="Première">
      <formula>NOT(ISERROR(SEARCH("Première",AX192)))</formula>
    </cfRule>
    <cfRule type="containsText" dxfId="34" priority="35" stopIfTrue="1" operator="containsText" text="Seconde">
      <formula>NOT(ISERROR(SEARCH("Seconde",AX192)))</formula>
    </cfRule>
    <cfRule type="containsText" dxfId="33" priority="36" stopIfTrue="1" operator="containsText" text="Terme">
      <formula>NOT(ISERROR(SEARCH("Terme",AX192)))</formula>
    </cfRule>
  </conditionalFormatting>
  <conditionalFormatting sqref="AX192">
    <cfRule type="expression" dxfId="32" priority="31" stopIfTrue="1">
      <formula>ISTEXT(AX192)</formula>
    </cfRule>
    <cfRule type="expression" dxfId="31" priority="32">
      <formula>FIND("Agir",#REF!)</formula>
    </cfRule>
    <cfRule type="expression" dxfId="30" priority="33">
      <formula>FIND("Réagir",#REF!)</formula>
    </cfRule>
  </conditionalFormatting>
  <conditionalFormatting sqref="AX192">
    <cfRule type="expression" dxfId="29" priority="28" stopIfTrue="1">
      <formula>ISTEXT(AX192)</formula>
    </cfRule>
    <cfRule type="expression" dxfId="28" priority="29">
      <formula>FIND("Agir",#REF!)</formula>
    </cfRule>
    <cfRule type="expression" dxfId="27" priority="30">
      <formula>FIND("Réagir",#REF!)</formula>
    </cfRule>
  </conditionalFormatting>
  <conditionalFormatting sqref="AX193">
    <cfRule type="containsText" dxfId="26" priority="25" stopIfTrue="1" operator="containsText" text="Première">
      <formula>NOT(ISERROR(SEARCH("Première",AX193)))</formula>
    </cfRule>
    <cfRule type="containsText" dxfId="25" priority="26" stopIfTrue="1" operator="containsText" text="Seconde">
      <formula>NOT(ISERROR(SEARCH("Seconde",AX193)))</formula>
    </cfRule>
    <cfRule type="containsText" dxfId="24" priority="27" stopIfTrue="1" operator="containsText" text="Terme">
      <formula>NOT(ISERROR(SEARCH("Terme",AX193)))</formula>
    </cfRule>
  </conditionalFormatting>
  <conditionalFormatting sqref="AX193">
    <cfRule type="expression" dxfId="23" priority="22" stopIfTrue="1">
      <formula>ISTEXT(AX193)</formula>
    </cfRule>
    <cfRule type="expression" dxfId="22" priority="23">
      <formula>FIND("Agir",#REF!)</formula>
    </cfRule>
    <cfRule type="expression" dxfId="21" priority="24">
      <formula>FIND("Réagir",#REF!)</formula>
    </cfRule>
  </conditionalFormatting>
  <conditionalFormatting sqref="AX193">
    <cfRule type="expression" dxfId="20" priority="19" stopIfTrue="1">
      <formula>ISTEXT(AX193)</formula>
    </cfRule>
    <cfRule type="expression" dxfId="19" priority="20">
      <formula>FIND("Agir",#REF!)</formula>
    </cfRule>
    <cfRule type="expression" dxfId="18" priority="21">
      <formula>FIND("Réagir",#REF!)</formula>
    </cfRule>
  </conditionalFormatting>
  <conditionalFormatting sqref="AX195">
    <cfRule type="containsText" dxfId="17" priority="16" stopIfTrue="1" operator="containsText" text="Première">
      <formula>NOT(ISERROR(SEARCH("Première",AX195)))</formula>
    </cfRule>
    <cfRule type="containsText" dxfId="16" priority="17" stopIfTrue="1" operator="containsText" text="Seconde">
      <formula>NOT(ISERROR(SEARCH("Seconde",AX195)))</formula>
    </cfRule>
    <cfRule type="containsText" dxfId="15" priority="18" stopIfTrue="1" operator="containsText" text="Terme">
      <formula>NOT(ISERROR(SEARCH("Terme",AX195)))</formula>
    </cfRule>
  </conditionalFormatting>
  <conditionalFormatting sqref="AX195">
    <cfRule type="expression" dxfId="14" priority="13" stopIfTrue="1">
      <formula>ISTEXT(AX195)</formula>
    </cfRule>
    <cfRule type="expression" dxfId="13" priority="14">
      <formula>FIND("Agir",#REF!)</formula>
    </cfRule>
    <cfRule type="expression" dxfId="12" priority="15">
      <formula>FIND("Réagir",#REF!)</formula>
    </cfRule>
  </conditionalFormatting>
  <conditionalFormatting sqref="AX195">
    <cfRule type="expression" dxfId="11" priority="10" stopIfTrue="1">
      <formula>ISTEXT(AX195)</formula>
    </cfRule>
    <cfRule type="expression" dxfId="10" priority="11">
      <formula>FIND("Agir",#REF!)</formula>
    </cfRule>
    <cfRule type="expression" dxfId="9" priority="12">
      <formula>FIND("Réagir",#REF!)</formula>
    </cfRule>
  </conditionalFormatting>
  <conditionalFormatting sqref="AX196">
    <cfRule type="containsText" dxfId="8" priority="7" stopIfTrue="1" operator="containsText" text="Première">
      <formula>NOT(ISERROR(SEARCH("Première",AX196)))</formula>
    </cfRule>
    <cfRule type="containsText" dxfId="7" priority="8" stopIfTrue="1" operator="containsText" text="Seconde">
      <formula>NOT(ISERROR(SEARCH("Seconde",AX196)))</formula>
    </cfRule>
    <cfRule type="containsText" dxfId="6" priority="9" stopIfTrue="1" operator="containsText" text="Terme">
      <formula>NOT(ISERROR(SEARCH("Terme",AX196)))</formula>
    </cfRule>
  </conditionalFormatting>
  <conditionalFormatting sqref="AX196">
    <cfRule type="expression" dxfId="5" priority="4" stopIfTrue="1">
      <formula>ISTEXT(AX196)</formula>
    </cfRule>
    <cfRule type="expression" dxfId="4" priority="5">
      <formula>FIND("Agir",#REF!)</formula>
    </cfRule>
    <cfRule type="expression" dxfId="3" priority="6">
      <formula>FIND("Réagir",#REF!)</formula>
    </cfRule>
  </conditionalFormatting>
  <conditionalFormatting sqref="AX196">
    <cfRule type="expression" dxfId="2" priority="1" stopIfTrue="1">
      <formula>ISTEXT(AX196)</formula>
    </cfRule>
    <cfRule type="expression" dxfId="1" priority="2">
      <formula>FIND("Agir",#REF!)</formula>
    </cfRule>
    <cfRule type="expression" dxfId="0" priority="3">
      <formula>FIND("Réagir",#REF!)</formula>
    </cfRule>
  </conditionalFormatting>
  <dataValidations count="3">
    <dataValidation type="list" allowBlank="1" showInputMessage="1" showErrorMessage="1" errorTitle="Valeur invalide" error="La valeur doit être contenue entre 1 et 4" promptTitle="Compétences locales" prompt="Valeur comprise entre 1 et 4_x000a_Les compétences pour cette cibles sont : _x000a__x000a_1 - Exclusives au locale_x000a_2 - Partagées entre local et l'État_x000a_3 - À l'État, supporté par le local_x000a_4 - Exclusives à l'État_x000a_" sqref="H13 H195:H196 H193 H171 H167 H162:H164 H158 H145 H134 H128 H105 H94 H85 H72 H66 H57 H47 H36 H22" xr:uid="{00000000-0002-0000-1500-000000000000}">
      <formula1>$M$1:$P$1</formula1>
    </dataValidation>
    <dataValidation type="list" allowBlank="1" showInputMessage="1" showErrorMessage="1" errorTitle="Valeur invalide" error="La valeur doit être contenue entre 1 et 4" promptTitle="Performance actuelle" prompt="Valeur comprise entre 1 et 4_x000a_Cette cible est :_x000a__x000a_1 - Loin d'être atteinte_x000a_2 - Partiellement atteinte_x000a_3 - En voie d'être atteinte_x000a_4 - Atteinte" sqref="F171:F175 F188:F190 F158:F169 F145:F156 F134:F143 F128:F132 F116:F126 F105:F114 F94:F103 F85:F92 F72:F83 F66:F70 F57:F64 F47:F55 F36:F45 F22:F34 F13:F20 F183:F185 F181 F192:F193 F177:F179 F195:F196 F5:F11" xr:uid="{00000000-0002-0000-1500-000001000000}">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_x000a_0 - Non applicable_x000a_1 - Importance faible_x000a_2 - Importance moyenne_x000a_3 - Importance forte" sqref="E171:E175 E188:E190 E158:E169 E145:E156 E134:E143 E128:E132 E116:E126 E105:E114 E94:E103 E85:E92 E72:E83 E66:E70 E57:E64 E47:E55 E36:E45 E22:E34 E13:E20 E183:E185 E181 E192:E193 E177:E179 E195:E196 E5:E11" xr:uid="{00000000-0002-0000-1500-000002000000}">
      <formula1>$L$1:$O$1</formula1>
    </dataValidation>
  </dataValidations>
  <pageMargins left="0.70866141732283472" right="0.70866141732283472" top="0.74803149606299213" bottom="0.74803149606299213" header="0.31496062992125984" footer="0.31496062992125984"/>
  <pageSetup paperSize="5" scale="32" fitToHeight="2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14"/>
  <sheetViews>
    <sheetView workbookViewId="0">
      <selection activeCell="M5" sqref="M5"/>
    </sheetView>
  </sheetViews>
  <sheetFormatPr baseColWidth="10" defaultColWidth="11.453125" defaultRowHeight="21" x14ac:dyDescent="0.5"/>
  <cols>
    <col min="1" max="1" width="6.453125" customWidth="1"/>
    <col min="2" max="2" width="12.453125" style="26" customWidth="1"/>
    <col min="3" max="6" width="12.453125" customWidth="1"/>
    <col min="7" max="7" width="5.453125" customWidth="1"/>
    <col min="8" max="9" width="17.453125" customWidth="1"/>
  </cols>
  <sheetData>
    <row r="1" spans="1:11" x14ac:dyDescent="0.5">
      <c r="A1" s="1"/>
      <c r="B1" s="2"/>
      <c r="C1" s="1"/>
      <c r="D1" s="1"/>
      <c r="E1" s="1"/>
      <c r="F1" s="1"/>
      <c r="G1" s="1"/>
      <c r="H1" s="1"/>
      <c r="I1" s="1"/>
      <c r="J1" s="1"/>
      <c r="K1" s="1"/>
    </row>
    <row r="2" spans="1:11" ht="26" x14ac:dyDescent="0.6">
      <c r="A2" s="1"/>
      <c r="B2" s="463" t="s">
        <v>9</v>
      </c>
      <c r="C2" s="463"/>
      <c r="D2" s="463"/>
      <c r="E2" s="463"/>
      <c r="F2" s="463"/>
      <c r="G2" s="1"/>
      <c r="H2" s="1"/>
      <c r="I2" s="1"/>
      <c r="J2" s="1"/>
      <c r="K2" s="1"/>
    </row>
    <row r="3" spans="1:11" ht="21.5" thickBot="1" x14ac:dyDescent="0.55000000000000004">
      <c r="A3" s="1"/>
      <c r="B3" s="2"/>
      <c r="C3" s="1"/>
      <c r="D3" s="1"/>
      <c r="E3" s="1"/>
      <c r="F3" s="1"/>
      <c r="G3" s="1"/>
      <c r="H3" s="1"/>
      <c r="I3" s="1"/>
      <c r="J3" s="1"/>
      <c r="K3" s="1"/>
    </row>
    <row r="4" spans="1:11" ht="59.25" customHeight="1" x14ac:dyDescent="0.3">
      <c r="A4" s="464" t="s">
        <v>0</v>
      </c>
      <c r="B4" s="3">
        <v>3</v>
      </c>
      <c r="C4" s="4"/>
      <c r="D4" s="27"/>
      <c r="E4" s="5"/>
      <c r="F4" s="6"/>
      <c r="G4" s="7"/>
      <c r="H4" s="8" t="s">
        <v>12</v>
      </c>
      <c r="I4" s="9" t="s">
        <v>16</v>
      </c>
      <c r="J4" s="1"/>
      <c r="K4" s="1"/>
    </row>
    <row r="5" spans="1:11" ht="59.25" customHeight="1" x14ac:dyDescent="0.3">
      <c r="A5" s="464"/>
      <c r="B5" s="10">
        <v>2</v>
      </c>
      <c r="C5" s="29"/>
      <c r="D5" s="11"/>
      <c r="E5" s="32"/>
      <c r="F5" s="13"/>
      <c r="G5" s="7"/>
      <c r="H5" s="28" t="s">
        <v>13</v>
      </c>
      <c r="I5" s="15" t="s">
        <v>17</v>
      </c>
      <c r="J5" s="1"/>
      <c r="K5" s="1"/>
    </row>
    <row r="6" spans="1:11" ht="59.25" customHeight="1" x14ac:dyDescent="0.3">
      <c r="A6" s="464"/>
      <c r="B6" s="10">
        <v>1</v>
      </c>
      <c r="C6" s="30"/>
      <c r="D6" s="12"/>
      <c r="E6" s="16"/>
      <c r="F6" s="13"/>
      <c r="G6" s="7"/>
      <c r="H6" s="14" t="s">
        <v>14</v>
      </c>
      <c r="I6" s="18" t="s">
        <v>18</v>
      </c>
      <c r="J6" s="1"/>
      <c r="K6" s="1"/>
    </row>
    <row r="7" spans="1:11" ht="59.25" customHeight="1" thickBot="1" x14ac:dyDescent="0.35">
      <c r="A7" s="464"/>
      <c r="B7" s="19">
        <v>0</v>
      </c>
      <c r="C7" s="20"/>
      <c r="D7" s="21"/>
      <c r="E7" s="21"/>
      <c r="F7" s="22"/>
      <c r="G7" s="7"/>
      <c r="H7" s="17" t="s">
        <v>15</v>
      </c>
      <c r="J7" s="1"/>
      <c r="K7" s="1"/>
    </row>
    <row r="8" spans="1:11" ht="25.5" customHeight="1" thickBot="1" x14ac:dyDescent="0.55000000000000004">
      <c r="A8" s="1"/>
      <c r="B8" s="23"/>
      <c r="C8" s="24">
        <v>1</v>
      </c>
      <c r="D8" s="24">
        <v>2</v>
      </c>
      <c r="E8" s="24">
        <v>3</v>
      </c>
      <c r="F8" s="25">
        <v>4</v>
      </c>
      <c r="G8" s="1"/>
      <c r="H8" s="1"/>
      <c r="I8" s="1"/>
      <c r="J8" s="1"/>
      <c r="K8" s="1"/>
    </row>
    <row r="9" spans="1:11" ht="25.5" customHeight="1" x14ac:dyDescent="0.5">
      <c r="A9" s="1"/>
      <c r="B9" s="2"/>
      <c r="C9" s="465" t="s">
        <v>21</v>
      </c>
      <c r="D9" s="465"/>
      <c r="E9" s="465"/>
      <c r="F9" s="465"/>
      <c r="G9" s="1"/>
      <c r="H9" s="1"/>
      <c r="I9" s="1"/>
      <c r="J9" s="1"/>
      <c r="K9" s="1"/>
    </row>
    <row r="10" spans="1:11" x14ac:dyDescent="0.5">
      <c r="A10" s="1"/>
      <c r="B10" s="2"/>
      <c r="C10" s="1"/>
      <c r="D10" s="1"/>
      <c r="E10" s="1"/>
      <c r="F10" s="1"/>
      <c r="G10" s="1"/>
      <c r="H10" s="1"/>
      <c r="I10" s="1"/>
      <c r="J10" s="1"/>
    </row>
    <row r="11" spans="1:11" x14ac:dyDescent="0.5">
      <c r="A11" s="1"/>
      <c r="B11" s="2"/>
      <c r="F11" s="1"/>
      <c r="G11" s="1"/>
      <c r="H11" s="1"/>
      <c r="I11" s="1"/>
      <c r="J11" s="1"/>
    </row>
    <row r="12" spans="1:11" x14ac:dyDescent="0.5">
      <c r="A12" s="1"/>
      <c r="B12" s="2"/>
      <c r="C12" s="1"/>
      <c r="D12" s="1"/>
      <c r="E12" s="1"/>
      <c r="F12" s="1"/>
      <c r="G12" s="1"/>
      <c r="H12" s="1"/>
      <c r="I12" s="1"/>
      <c r="J12" s="1"/>
    </row>
    <row r="13" spans="1:11" x14ac:dyDescent="0.5">
      <c r="A13" s="1"/>
      <c r="B13" s="2"/>
      <c r="C13" s="1"/>
      <c r="D13" s="1"/>
      <c r="E13" s="1"/>
      <c r="F13" s="1"/>
      <c r="G13" s="1"/>
      <c r="H13" s="1"/>
      <c r="I13" s="1"/>
      <c r="J13" s="1"/>
    </row>
    <row r="14" spans="1:11" x14ac:dyDescent="0.5">
      <c r="A14" s="1"/>
      <c r="B14" s="2"/>
      <c r="C14" s="1"/>
      <c r="D14" s="1"/>
      <c r="E14" s="1"/>
      <c r="G14" s="1"/>
      <c r="I14" s="1"/>
      <c r="J14" s="1"/>
    </row>
  </sheetData>
  <mergeCells count="3">
    <mergeCell ref="B2:F2"/>
    <mergeCell ref="A4:A7"/>
    <mergeCell ref="C9:F9"/>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AF1378"/>
  <sheetViews>
    <sheetView showGridLines="0" zoomScale="60" zoomScaleNormal="60" workbookViewId="0">
      <selection activeCell="C27" sqref="C27"/>
    </sheetView>
  </sheetViews>
  <sheetFormatPr baseColWidth="10" defaultColWidth="11.453125" defaultRowHeight="13" x14ac:dyDescent="0.3"/>
  <cols>
    <col min="1" max="1" width="1.81640625" customWidth="1"/>
    <col min="2" max="2" width="2.08984375" customWidth="1"/>
    <col min="3" max="3" width="68.453125" customWidth="1"/>
    <col min="4" max="13" width="20.453125" customWidth="1"/>
    <col min="14" max="14" width="4.08984375" style="1" customWidth="1"/>
    <col min="15" max="32" width="11.453125" style="1"/>
  </cols>
  <sheetData>
    <row r="1" spans="2:32" s="78" customFormat="1" x14ac:dyDescent="0.3">
      <c r="F1" s="78" t="s">
        <v>275</v>
      </c>
      <c r="G1" s="78" t="s">
        <v>276</v>
      </c>
      <c r="H1" s="78" t="s">
        <v>277</v>
      </c>
      <c r="I1" s="78" t="s">
        <v>278</v>
      </c>
      <c r="J1" s="78" t="s">
        <v>279</v>
      </c>
      <c r="K1" s="78" t="s">
        <v>280</v>
      </c>
      <c r="L1" s="78" t="s">
        <v>281</v>
      </c>
      <c r="M1" s="78" t="s">
        <v>282</v>
      </c>
      <c r="N1" s="79"/>
      <c r="O1" s="79"/>
      <c r="P1" s="79"/>
      <c r="Q1" s="79"/>
      <c r="R1" s="79"/>
      <c r="S1" s="79"/>
      <c r="T1" s="79"/>
      <c r="U1" s="79"/>
      <c r="V1" s="79"/>
      <c r="W1" s="79"/>
      <c r="X1" s="79"/>
      <c r="Y1" s="79"/>
      <c r="Z1" s="79"/>
      <c r="AA1" s="79"/>
      <c r="AB1" s="79"/>
      <c r="AC1" s="79"/>
      <c r="AD1" s="79"/>
      <c r="AE1" s="79"/>
      <c r="AF1" s="79"/>
    </row>
    <row r="2" spans="2:32" ht="108" customHeight="1" x14ac:dyDescent="0.3">
      <c r="B2" s="466" t="s">
        <v>484</v>
      </c>
      <c r="C2" s="466"/>
      <c r="D2" s="336" t="str">
        <f>'Résultats détaillés'!BP3</f>
        <v>Nombre de cibles</v>
      </c>
      <c r="E2" s="352" t="str">
        <f>'Résultats détaillés'!BQ3</f>
        <v>Nombre de cibles analysées</v>
      </c>
      <c r="F2" s="336" t="str">
        <f>'Résultats détaillés'!BR3</f>
        <v>Cible non complétée</v>
      </c>
      <c r="G2" s="337" t="str">
        <f>'Résultats détaillés'!BS3</f>
        <v>Nombre de cibles urgentes</v>
      </c>
      <c r="H2" s="338" t="str">
        <f>'Résultats détaillés'!BT3</f>
        <v>Nombre de cibles prioritaires</v>
      </c>
      <c r="I2" s="339" t="str">
        <f>'Résultats détaillés'!BU3</f>
        <v>Nombre de cibles à moyen terme</v>
      </c>
      <c r="J2" s="340" t="str">
        <f>'Résultats détaillés'!BV3</f>
        <v>Nombre de cibles à long terme</v>
      </c>
      <c r="K2" s="341" t="str">
        <f>'Résultats détaillés'!BW3</f>
        <v>Nombre de cibles à consolider</v>
      </c>
      <c r="L2" s="342" t="str">
        <f>'Résultats détaillés'!BX3</f>
        <v>Nombre de cibles non prioritaires</v>
      </c>
      <c r="M2" s="343" t="str">
        <f>'Résultats détaillés'!BY3</f>
        <v>Nombre de cibles non pertinentes</v>
      </c>
    </row>
    <row r="3" spans="2:32" ht="33.75" customHeight="1" x14ac:dyDescent="0.3">
      <c r="B3" s="467" t="s">
        <v>253</v>
      </c>
      <c r="C3" s="467"/>
      <c r="D3" s="344">
        <f>SUM(D4:D20)</f>
        <v>169</v>
      </c>
      <c r="E3" s="353">
        <f t="shared" ref="E3:M3" si="0">SUM(E4:E20)</f>
        <v>0</v>
      </c>
      <c r="F3" s="344">
        <f t="shared" si="0"/>
        <v>169</v>
      </c>
      <c r="G3" s="345">
        <f t="shared" si="0"/>
        <v>0</v>
      </c>
      <c r="H3" s="346">
        <f t="shared" si="0"/>
        <v>0</v>
      </c>
      <c r="I3" s="347">
        <f t="shared" si="0"/>
        <v>0</v>
      </c>
      <c r="J3" s="348">
        <f t="shared" si="0"/>
        <v>0</v>
      </c>
      <c r="K3" s="349">
        <f t="shared" si="0"/>
        <v>0</v>
      </c>
      <c r="L3" s="350">
        <f t="shared" si="0"/>
        <v>0</v>
      </c>
      <c r="M3" s="351">
        <f t="shared" si="0"/>
        <v>0</v>
      </c>
    </row>
    <row r="4" spans="2:32" ht="35" customHeight="1" x14ac:dyDescent="0.3">
      <c r="B4" s="468"/>
      <c r="C4" s="357" t="str">
        <f>'Résultats détaillés'!BO4</f>
        <v>ODD 1  -   Éliminer la pauvreté sous toutes ses formes et partout dans le monde</v>
      </c>
      <c r="D4" s="354">
        <f>IF('Résultats détaillés'!BP4=0,"",'Résultats détaillés'!BP4)</f>
        <v>7</v>
      </c>
      <c r="E4" s="359" t="str">
        <f>IF('Résultats détaillés'!BQ4=0,"",'Résultats détaillés'!BQ4)</f>
        <v/>
      </c>
      <c r="F4" s="358">
        <f>IF('Résultats détaillés'!BR4=0,"",'Résultats détaillés'!BR4)</f>
        <v>7</v>
      </c>
      <c r="G4" s="354" t="str">
        <f>IF('Résultats détaillés'!BS4=0,"",'Résultats détaillés'!BS4)</f>
        <v/>
      </c>
      <c r="H4" s="354" t="str">
        <f>IF('Résultats détaillés'!BT4=0,"",'Résultats détaillés'!BT4)</f>
        <v/>
      </c>
      <c r="I4" s="354" t="str">
        <f>IF('Résultats détaillés'!BU4=0,"",'Résultats détaillés'!BU4)</f>
        <v/>
      </c>
      <c r="J4" s="354" t="str">
        <f>IF('Résultats détaillés'!BV4=0,"",'Résultats détaillés'!BV4)</f>
        <v/>
      </c>
      <c r="K4" s="354" t="str">
        <f>IF('Résultats détaillés'!BW4=0,"",'Résultats détaillés'!BW4)</f>
        <v/>
      </c>
      <c r="L4" s="354" t="str">
        <f>IF('Résultats détaillés'!BX4=0,"",'Résultats détaillés'!BX4)</f>
        <v/>
      </c>
      <c r="M4" s="354" t="str">
        <f>IF('Résultats détaillés'!BY4=0,"",'Résultats détaillés'!BY4)</f>
        <v/>
      </c>
    </row>
    <row r="5" spans="2:32" ht="35" customHeight="1" x14ac:dyDescent="0.3">
      <c r="B5" s="468"/>
      <c r="C5" s="357" t="str">
        <f>'Résultats détaillés'!BO12</f>
        <v>ODD 2  -   Éliminer la faim, assurer la sécurité alimentaire, améliorer la nutrition et promouvoir l’agriculture durable</v>
      </c>
      <c r="D5" s="354">
        <f>IF('Résultats détaillés'!BP12=0,"",'Résultats détaillés'!BP12)</f>
        <v>8</v>
      </c>
      <c r="E5" s="359" t="str">
        <f>IF('Résultats détaillés'!BQ12=0,"",'Résultats détaillés'!BQ12)</f>
        <v/>
      </c>
      <c r="F5" s="358">
        <f>IF('Résultats détaillés'!BR12=0,"",'Résultats détaillés'!BR12)</f>
        <v>8</v>
      </c>
      <c r="G5" s="354" t="str">
        <f>IF('Résultats détaillés'!BS12=0,"",'Résultats détaillés'!BS12)</f>
        <v/>
      </c>
      <c r="H5" s="354" t="str">
        <f>IF('Résultats détaillés'!BT12=0,"",'Résultats détaillés'!BT12)</f>
        <v/>
      </c>
      <c r="I5" s="354" t="str">
        <f>IF('Résultats détaillés'!BU12=0,"",'Résultats détaillés'!BU12)</f>
        <v/>
      </c>
      <c r="J5" s="354" t="str">
        <f>IF('Résultats détaillés'!BV12=0,"",'Résultats détaillés'!BV12)</f>
        <v/>
      </c>
      <c r="K5" s="354" t="str">
        <f>IF('Résultats détaillés'!BW12=0,"",'Résultats détaillés'!BW12)</f>
        <v/>
      </c>
      <c r="L5" s="354" t="str">
        <f>IF('Résultats détaillés'!BX12=0,"",'Résultats détaillés'!BX12)</f>
        <v/>
      </c>
      <c r="M5" s="354" t="str">
        <f>IF('Résultats détaillés'!BY12=0,"",'Résultats détaillés'!BY12)</f>
        <v/>
      </c>
    </row>
    <row r="6" spans="2:32" ht="35" customHeight="1" x14ac:dyDescent="0.3">
      <c r="B6" s="468"/>
      <c r="C6" s="357" t="str">
        <f>'Résultats détaillés'!BO21</f>
        <v xml:space="preserve">ODD 3  -   Permettre à tous de vivre en bonne santé et promouvoir le bien-être de tous à tout âge </v>
      </c>
      <c r="D6" s="354">
        <f>IF('Résultats détaillés'!BP21=0,"",'Résultats détaillés'!BP21)</f>
        <v>13</v>
      </c>
      <c r="E6" s="359" t="str">
        <f>IF('Résultats détaillés'!BQ21=0,"",'Résultats détaillés'!BQ21)</f>
        <v/>
      </c>
      <c r="F6" s="358">
        <f>IF('Résultats détaillés'!BR21=0,"",'Résultats détaillés'!BR21)</f>
        <v>13</v>
      </c>
      <c r="G6" s="354" t="str">
        <f>IF('Résultats détaillés'!BS21=0,"",'Résultats détaillés'!BS21)</f>
        <v/>
      </c>
      <c r="H6" s="354" t="str">
        <f>IF('Résultats détaillés'!BT21=0,"",'Résultats détaillés'!BT21)</f>
        <v/>
      </c>
      <c r="I6" s="354" t="str">
        <f>IF('Résultats détaillés'!BU21=0,"",'Résultats détaillés'!BU21)</f>
        <v/>
      </c>
      <c r="J6" s="354" t="str">
        <f>IF('Résultats détaillés'!BV21=0,"",'Résultats détaillés'!BV21)</f>
        <v/>
      </c>
      <c r="K6" s="354" t="str">
        <f>IF('Résultats détaillés'!BW21=0,"",'Résultats détaillés'!BW21)</f>
        <v/>
      </c>
      <c r="L6" s="354" t="str">
        <f>IF('Résultats détaillés'!BX21=0,"",'Résultats détaillés'!BX21)</f>
        <v/>
      </c>
      <c r="M6" s="354" t="str">
        <f>IF('Résultats détaillés'!BY21=0,"",'Résultats détaillés'!BY21)</f>
        <v/>
      </c>
    </row>
    <row r="7" spans="2:32" ht="50" customHeight="1" x14ac:dyDescent="0.3">
      <c r="B7" s="468"/>
      <c r="C7" s="357" t="str">
        <f>'Résultats détaillés'!BO35</f>
        <v xml:space="preserve">ODD 4  -   Assurer l’accès de tous à une éducation de qualité, sur un pied d’égalité, et promouvoir les possibilités d’apprentissage tout au long de la vie </v>
      </c>
      <c r="D7" s="354">
        <f>IF('Résultats détaillés'!BP35=0,"",'Résultats détaillés'!BP35)</f>
        <v>10</v>
      </c>
      <c r="E7" s="359" t="str">
        <f>IF('Résultats détaillés'!BQ35=0,"",'Résultats détaillés'!BQ35)</f>
        <v/>
      </c>
      <c r="F7" s="358">
        <f>IF('Résultats détaillés'!BR35=0,"",'Résultats détaillés'!BR35)</f>
        <v>10</v>
      </c>
      <c r="G7" s="354" t="str">
        <f>IF('Résultats détaillés'!BS35=0,"",'Résultats détaillés'!BS35)</f>
        <v/>
      </c>
      <c r="H7" s="354" t="str">
        <f>IF('Résultats détaillés'!BT35=0,"",'Résultats détaillés'!BT35)</f>
        <v/>
      </c>
      <c r="I7" s="354" t="str">
        <f>IF('Résultats détaillés'!BU35=0,"",'Résultats détaillés'!BU35)</f>
        <v/>
      </c>
      <c r="J7" s="354" t="str">
        <f>IF('Résultats détaillés'!BV35=0,"",'Résultats détaillés'!BV35)</f>
        <v/>
      </c>
      <c r="K7" s="354" t="str">
        <f>IF('Résultats détaillés'!BW35=0,"",'Résultats détaillés'!BW35)</f>
        <v/>
      </c>
      <c r="L7" s="354" t="str">
        <f>IF('Résultats détaillés'!BX35=0,"",'Résultats détaillés'!BX35)</f>
        <v/>
      </c>
      <c r="M7" s="354" t="str">
        <f>IF('Résultats détaillés'!BY35=0,"",'Résultats détaillés'!BY35)</f>
        <v/>
      </c>
    </row>
    <row r="8" spans="2:32" ht="35" customHeight="1" x14ac:dyDescent="0.3">
      <c r="B8" s="468"/>
      <c r="C8" s="357" t="str">
        <f>'Résultats détaillés'!BO46</f>
        <v xml:space="preserve">ODD 5  -   Parvenir à l’égalité des sexes et autonomiser toutes les femmes et les filles </v>
      </c>
      <c r="D8" s="354">
        <f>IF('Résultats détaillés'!BP46=0,"",'Résultats détaillés'!BP46)</f>
        <v>9</v>
      </c>
      <c r="E8" s="359" t="str">
        <f>IF('Résultats détaillés'!BQ46=0,"",'Résultats détaillés'!BQ46)</f>
        <v/>
      </c>
      <c r="F8" s="358">
        <f>IF('Résultats détaillés'!BR46=0,"",'Résultats détaillés'!BR46)</f>
        <v>9</v>
      </c>
      <c r="G8" s="354" t="str">
        <f>IF('Résultats détaillés'!BS46=0,"",'Résultats détaillés'!BS46)</f>
        <v/>
      </c>
      <c r="H8" s="354" t="str">
        <f>IF('Résultats détaillés'!BT46=0,"",'Résultats détaillés'!BT46)</f>
        <v/>
      </c>
      <c r="I8" s="354" t="str">
        <f>IF('Résultats détaillés'!BU46=0,"",'Résultats détaillés'!BU46)</f>
        <v/>
      </c>
      <c r="J8" s="354" t="str">
        <f>IF('Résultats détaillés'!BV46=0,"",'Résultats détaillés'!BV46)</f>
        <v/>
      </c>
      <c r="K8" s="354" t="str">
        <f>IF('Résultats détaillés'!BW46=0,"",'Résultats détaillés'!BW46)</f>
        <v/>
      </c>
      <c r="L8" s="354" t="str">
        <f>IF('Résultats détaillés'!BX46=0,"",'Résultats détaillés'!BX46)</f>
        <v/>
      </c>
      <c r="M8" s="354" t="str">
        <f>IF('Résultats détaillés'!BY46=0,"",'Résultats détaillés'!BY46)</f>
        <v/>
      </c>
    </row>
    <row r="9" spans="2:32" ht="35" customHeight="1" x14ac:dyDescent="0.3">
      <c r="B9" s="468"/>
      <c r="C9" s="357" t="str">
        <f>'Résultats détaillés'!BO56</f>
        <v xml:space="preserve">ODD 6  -   Garantir l’accès de tous à l’eau et à l’assainissement et assurer une gestion durable des ressources en eau </v>
      </c>
      <c r="D9" s="354">
        <f>IF('Résultats détaillés'!BP56=0,"",'Résultats détaillés'!BP56)</f>
        <v>8</v>
      </c>
      <c r="E9" s="359" t="str">
        <f>IF('Résultats détaillés'!BQ56=0,"",'Résultats détaillés'!BQ56)</f>
        <v/>
      </c>
      <c r="F9" s="358">
        <f>IF('Résultats détaillés'!BR56=0,"",'Résultats détaillés'!BR56)</f>
        <v>8</v>
      </c>
      <c r="G9" s="354" t="str">
        <f>IF('Résultats détaillés'!BS56=0,"",'Résultats détaillés'!BS56)</f>
        <v/>
      </c>
      <c r="H9" s="354" t="str">
        <f>IF('Résultats détaillés'!BT56=0,"",'Résultats détaillés'!BT56)</f>
        <v/>
      </c>
      <c r="I9" s="354" t="str">
        <f>IF('Résultats détaillés'!BU56=0,"",'Résultats détaillés'!BU56)</f>
        <v/>
      </c>
      <c r="J9" s="354" t="str">
        <f>IF('Résultats détaillés'!BV56=0,"",'Résultats détaillés'!BV56)</f>
        <v/>
      </c>
      <c r="K9" s="354" t="str">
        <f>IF('Résultats détaillés'!BW56=0,"",'Résultats détaillés'!BW56)</f>
        <v/>
      </c>
      <c r="L9" s="354" t="str">
        <f>IF('Résultats détaillés'!BX56=0,"",'Résultats détaillés'!BX56)</f>
        <v/>
      </c>
      <c r="M9" s="354" t="str">
        <f>IF('Résultats détaillés'!BY56=0,"",'Résultats détaillés'!BY56)</f>
        <v/>
      </c>
    </row>
    <row r="10" spans="2:32" ht="35" customHeight="1" x14ac:dyDescent="0.3">
      <c r="B10" s="468"/>
      <c r="C10" s="357" t="str">
        <f>'Résultats détaillés'!BO65</f>
        <v xml:space="preserve">ODD 7  -   Garantir l’accès de tous à des services énergétiques fiables, durables et modernes, à un coût abordable </v>
      </c>
      <c r="D10" s="354">
        <f>IF('Résultats détaillés'!BP65=0,"",'Résultats détaillés'!BP65)</f>
        <v>5</v>
      </c>
      <c r="E10" s="359" t="str">
        <f>IF('Résultats détaillés'!BQ65=0,"",'Résultats détaillés'!BQ65)</f>
        <v/>
      </c>
      <c r="F10" s="358">
        <f>IF('Résultats détaillés'!BR65=0,"",'Résultats détaillés'!BR65)</f>
        <v>5</v>
      </c>
      <c r="G10" s="354" t="str">
        <f>IF('Résultats détaillés'!BS65=0,"",'Résultats détaillés'!BS65)</f>
        <v/>
      </c>
      <c r="H10" s="354" t="str">
        <f>IF('Résultats détaillés'!BT65=0,"",'Résultats détaillés'!BT65)</f>
        <v/>
      </c>
      <c r="I10" s="354" t="str">
        <f>IF('Résultats détaillés'!BU65=0,"",'Résultats détaillés'!BU65)</f>
        <v/>
      </c>
      <c r="J10" s="354" t="str">
        <f>IF('Résultats détaillés'!BV65=0,"",'Résultats détaillés'!BV65)</f>
        <v/>
      </c>
      <c r="K10" s="354" t="str">
        <f>IF('Résultats détaillés'!BW65=0,"",'Résultats détaillés'!BW65)</f>
        <v/>
      </c>
      <c r="L10" s="354" t="str">
        <f>IF('Résultats détaillés'!BX65=0,"",'Résultats détaillés'!BX65)</f>
        <v/>
      </c>
      <c r="M10" s="354" t="str">
        <f>IF('Résultats détaillés'!BY65=0,"",'Résultats détaillés'!BY65)</f>
        <v/>
      </c>
    </row>
    <row r="11" spans="2:32" ht="46.5" x14ac:dyDescent="0.3">
      <c r="B11" s="469"/>
      <c r="C11" s="357" t="str">
        <f>'Résultats détaillés'!BO71</f>
        <v xml:space="preserve">ODD 8  -   Promouvoir une croissance économique soutenue, partagée et durable, le plein emploi productif et un travail décent pour tous </v>
      </c>
      <c r="D11" s="354">
        <f>IF('Résultats détaillés'!BP71=0,"",'Résultats détaillés'!BP71)</f>
        <v>12</v>
      </c>
      <c r="E11" s="359" t="str">
        <f>IF('Résultats détaillés'!BQ71=0,"",'Résultats détaillés'!BQ71)</f>
        <v/>
      </c>
      <c r="F11" s="358">
        <f>IF('Résultats détaillés'!BR71=0,"",'Résultats détaillés'!BR71)</f>
        <v>12</v>
      </c>
      <c r="G11" s="354" t="str">
        <f>IF('Résultats détaillés'!BS71=0,"",'Résultats détaillés'!BS71)</f>
        <v/>
      </c>
      <c r="H11" s="354" t="str">
        <f>IF('Résultats détaillés'!BT71=0,"",'Résultats détaillés'!BT71)</f>
        <v/>
      </c>
      <c r="I11" s="354" t="str">
        <f>IF('Résultats détaillés'!BU71=0,"",'Résultats détaillés'!BU71)</f>
        <v/>
      </c>
      <c r="J11" s="354" t="str">
        <f>IF('Résultats détaillés'!BV71=0,"",'Résultats détaillés'!BV71)</f>
        <v/>
      </c>
      <c r="K11" s="354" t="str">
        <f>IF('Résultats détaillés'!BW71=0,"",'Résultats détaillés'!BW71)</f>
        <v/>
      </c>
      <c r="L11" s="354" t="str">
        <f>IF('Résultats détaillés'!BX71=0,"",'Résultats détaillés'!BX71)</f>
        <v/>
      </c>
      <c r="M11" s="354" t="str">
        <f>IF('Résultats détaillés'!BY71=0,"",'Résultats détaillés'!BY71)</f>
        <v/>
      </c>
    </row>
    <row r="12" spans="2:32" ht="50" customHeight="1" x14ac:dyDescent="0.3">
      <c r="B12" s="469"/>
      <c r="C12" s="357" t="str">
        <f>'Résultats détaillés'!BO84</f>
        <v>ODD 9  -   Bâtir une infrastructure résiliente, promouvoir une industrialisation durable qui profite à tous et encourager l’innovation</v>
      </c>
      <c r="D12" s="354">
        <f>IF('Résultats détaillés'!BP84=0,"",'Résultats détaillés'!BP84)</f>
        <v>8</v>
      </c>
      <c r="E12" s="359" t="str">
        <f>IF('Résultats détaillés'!BQ84=0,"",'Résultats détaillés'!BQ84)</f>
        <v/>
      </c>
      <c r="F12" s="358">
        <f>IF('Résultats détaillés'!BR84=0,"",'Résultats détaillés'!BR84)</f>
        <v>8</v>
      </c>
      <c r="G12" s="354" t="str">
        <f>IF('Résultats détaillés'!BS84=0,"",'Résultats détaillés'!BS84)</f>
        <v/>
      </c>
      <c r="H12" s="354" t="str">
        <f>IF('Résultats détaillés'!BT84=0,"",'Résultats détaillés'!BT84)</f>
        <v/>
      </c>
      <c r="I12" s="354" t="str">
        <f>IF('Résultats détaillés'!BU84=0,"",'Résultats détaillés'!BU84)</f>
        <v/>
      </c>
      <c r="J12" s="354" t="str">
        <f>IF('Résultats détaillés'!BV84=0,"",'Résultats détaillés'!BV84)</f>
        <v/>
      </c>
      <c r="K12" s="354" t="str">
        <f>IF('Résultats détaillés'!BW84=0,"",'Résultats détaillés'!BW84)</f>
        <v/>
      </c>
      <c r="L12" s="354" t="str">
        <f>IF('Résultats détaillés'!BX84=0,"",'Résultats détaillés'!BX84)</f>
        <v/>
      </c>
      <c r="M12" s="354" t="str">
        <f>IF('Résultats détaillés'!BY84=0,"",'Résultats détaillés'!BY84)</f>
        <v/>
      </c>
    </row>
    <row r="13" spans="2:32" ht="35" customHeight="1" x14ac:dyDescent="0.3">
      <c r="B13" s="469"/>
      <c r="C13" s="357" t="str">
        <f>'Résultats détaillés'!BO93</f>
        <v>ODD 10  -   Réduire les inégalités dans les pays et d’un pays à l’autre</v>
      </c>
      <c r="D13" s="354">
        <f>IF('Résultats détaillés'!BP93=0,"",'Résultats détaillés'!BP93)</f>
        <v>10</v>
      </c>
      <c r="E13" s="359" t="str">
        <f>IF('Résultats détaillés'!BQ93=0,"",'Résultats détaillés'!BQ93)</f>
        <v/>
      </c>
      <c r="F13" s="358">
        <f>IF('Résultats détaillés'!BR93=0,"",'Résultats détaillés'!BR93)</f>
        <v>10</v>
      </c>
      <c r="G13" s="354" t="str">
        <f>IF('Résultats détaillés'!BS93=0,"",'Résultats détaillés'!BS93)</f>
        <v/>
      </c>
      <c r="H13" s="354" t="str">
        <f>IF('Résultats détaillés'!BT93=0,"",'Résultats détaillés'!BT93)</f>
        <v/>
      </c>
      <c r="I13" s="354" t="str">
        <f>IF('Résultats détaillés'!BU93=0,"",'Résultats détaillés'!BU93)</f>
        <v/>
      </c>
      <c r="J13" s="354" t="str">
        <f>IF('Résultats détaillés'!BV93=0,"",'Résultats détaillés'!BV93)</f>
        <v/>
      </c>
      <c r="K13" s="354" t="str">
        <f>IF('Résultats détaillés'!BW93=0,"",'Résultats détaillés'!BW93)</f>
        <v/>
      </c>
      <c r="L13" s="354" t="str">
        <f>IF('Résultats détaillés'!BX93=0,"",'Résultats détaillés'!BX93)</f>
        <v/>
      </c>
      <c r="M13" s="354" t="str">
        <f>IF('Résultats détaillés'!BY93=0,"",'Résultats détaillés'!BY93)</f>
        <v/>
      </c>
    </row>
    <row r="14" spans="2:32" ht="35" customHeight="1" x14ac:dyDescent="0.3">
      <c r="B14" s="469"/>
      <c r="C14" s="357" t="str">
        <f>'Résultats détaillés'!BO104</f>
        <v xml:space="preserve">ODD 11  -   Faire en sorte que les villes et les établissements humains soient ouverts à tous, sûrs, résilients et durables </v>
      </c>
      <c r="D14" s="354">
        <f>IF('Résultats détaillés'!BP104=0,"",'Résultats détaillés'!BP104)</f>
        <v>10</v>
      </c>
      <c r="E14" s="359" t="str">
        <f>IF('Résultats détaillés'!BQ104=0,"",'Résultats détaillés'!BQ104)</f>
        <v/>
      </c>
      <c r="F14" s="358">
        <f>IF('Résultats détaillés'!BR104=0,"",'Résultats détaillés'!BR104)</f>
        <v>10</v>
      </c>
      <c r="G14" s="354" t="str">
        <f>IF('Résultats détaillés'!BS104=0,"",'Résultats détaillés'!BS104)</f>
        <v/>
      </c>
      <c r="H14" s="354" t="str">
        <f>IF('Résultats détaillés'!BT104=0,"",'Résultats détaillés'!BT104)</f>
        <v/>
      </c>
      <c r="I14" s="354" t="str">
        <f>IF('Résultats détaillés'!BU104=0,"",'Résultats détaillés'!BU104)</f>
        <v/>
      </c>
      <c r="J14" s="354" t="str">
        <f>IF('Résultats détaillés'!BV104=0,"",'Résultats détaillés'!BV104)</f>
        <v/>
      </c>
      <c r="K14" s="354" t="str">
        <f>IF('Résultats détaillés'!BW104=0,"",'Résultats détaillés'!BW104)</f>
        <v/>
      </c>
      <c r="L14" s="354" t="str">
        <f>IF('Résultats détaillés'!BX104=0,"",'Résultats détaillés'!BX104)</f>
        <v/>
      </c>
      <c r="M14" s="354" t="str">
        <f>IF('Résultats détaillés'!BY104=0,"",'Résultats détaillés'!BY104)</f>
        <v/>
      </c>
    </row>
    <row r="15" spans="2:32" ht="35" customHeight="1" x14ac:dyDescent="0.3">
      <c r="B15" s="469"/>
      <c r="C15" s="357" t="str">
        <f>'Résultats détaillés'!BO115</f>
        <v xml:space="preserve">ODD 12  -   Établir des modes de consommation et de production durables </v>
      </c>
      <c r="D15" s="354">
        <f>IF('Résultats détaillés'!BP115=0,"",'Résultats détaillés'!BP115)</f>
        <v>11</v>
      </c>
      <c r="E15" s="359" t="str">
        <f>IF('Résultats détaillés'!BQ115=0,"",'Résultats détaillés'!BQ115)</f>
        <v/>
      </c>
      <c r="F15" s="358">
        <f>IF('Résultats détaillés'!BR115=0,"",'Résultats détaillés'!BR115)</f>
        <v>11</v>
      </c>
      <c r="G15" s="354" t="str">
        <f>IF('Résultats détaillés'!BS115=0,"",'Résultats détaillés'!BS115)</f>
        <v/>
      </c>
      <c r="H15" s="354" t="str">
        <f>IF('Résultats détaillés'!BT115=0,"",'Résultats détaillés'!BT115)</f>
        <v/>
      </c>
      <c r="I15" s="354" t="str">
        <f>IF('Résultats détaillés'!BU115=0,"",'Résultats détaillés'!BU115)</f>
        <v/>
      </c>
      <c r="J15" s="354" t="str">
        <f>IF('Résultats détaillés'!BV115=0,"",'Résultats détaillés'!BV115)</f>
        <v/>
      </c>
      <c r="K15" s="354" t="str">
        <f>IF('Résultats détaillés'!BW115=0,"",'Résultats détaillés'!BW115)</f>
        <v/>
      </c>
      <c r="L15" s="354" t="str">
        <f>IF('Résultats détaillés'!BX115=0,"",'Résultats détaillés'!BX115)</f>
        <v/>
      </c>
      <c r="M15" s="354" t="str">
        <f>IF('Résultats détaillés'!BY115=0,"",'Résultats détaillés'!BY115)</f>
        <v/>
      </c>
    </row>
    <row r="16" spans="2:32" ht="35" customHeight="1" x14ac:dyDescent="0.3">
      <c r="B16" s="470"/>
      <c r="C16" s="357" t="str">
        <f>'Résultats détaillés'!BO127</f>
        <v xml:space="preserve">ODD 13  -   Prendre d’urgence des mesures pour lutter contre les changements climatiques et leurs répercussions* </v>
      </c>
      <c r="D16" s="354">
        <f>IF('Résultats détaillés'!BP127=0,"",'Résultats détaillés'!BP127)</f>
        <v>5</v>
      </c>
      <c r="E16" s="359" t="str">
        <f>IF('Résultats détaillés'!BQ127=0,"",'Résultats détaillés'!BQ127)</f>
        <v/>
      </c>
      <c r="F16" s="358">
        <f>IF('Résultats détaillés'!BR127=0,"",'Résultats détaillés'!BR127)</f>
        <v>5</v>
      </c>
      <c r="G16" s="354" t="str">
        <f>IF('Résultats détaillés'!BS127=0,"",'Résultats détaillés'!BS127)</f>
        <v/>
      </c>
      <c r="H16" s="354" t="str">
        <f>IF('Résultats détaillés'!BT127=0,"",'Résultats détaillés'!BT127)</f>
        <v/>
      </c>
      <c r="I16" s="354" t="str">
        <f>IF('Résultats détaillés'!BU127=0,"",'Résultats détaillés'!BU127)</f>
        <v/>
      </c>
      <c r="J16" s="354" t="str">
        <f>IF('Résultats détaillés'!BV127=0,"",'Résultats détaillés'!BV127)</f>
        <v/>
      </c>
      <c r="K16" s="354" t="str">
        <f>IF('Résultats détaillés'!BW127=0,"",'Résultats détaillés'!BW127)</f>
        <v/>
      </c>
      <c r="L16" s="354" t="str">
        <f>IF('Résultats détaillés'!BX127=0,"",'Résultats détaillés'!BX127)</f>
        <v/>
      </c>
      <c r="M16" s="354" t="str">
        <f>IF('Résultats détaillés'!BY127=0,"",'Résultats détaillés'!BY127)</f>
        <v/>
      </c>
      <c r="O16" s="473"/>
      <c r="P16" s="473"/>
      <c r="Q16" s="473"/>
      <c r="R16" s="473"/>
    </row>
    <row r="17" spans="2:18" ht="46.5" x14ac:dyDescent="0.3">
      <c r="B17" s="470"/>
      <c r="C17" s="357" t="str">
        <f>'Résultats détaillés'!BO133</f>
        <v xml:space="preserve">ODD 14  -   Conserver et exploiter de manière durable les océans, les mers et les ressources marines aux fins de développement durable </v>
      </c>
      <c r="D17" s="354">
        <f>IF('Résultats détaillés'!BP133=0,"",'Résultats détaillés'!BP133)</f>
        <v>10</v>
      </c>
      <c r="E17" s="359" t="str">
        <f>IF('Résultats détaillés'!BQ133=0,"",'Résultats détaillés'!BQ133)</f>
        <v/>
      </c>
      <c r="F17" s="358">
        <f>IF('Résultats détaillés'!BR133=0,"",'Résultats détaillés'!BR133)</f>
        <v>10</v>
      </c>
      <c r="G17" s="354" t="str">
        <f>IF('Résultats détaillés'!BS133=0,"",'Résultats détaillés'!BS133)</f>
        <v/>
      </c>
      <c r="H17" s="354" t="str">
        <f>IF('Résultats détaillés'!BT133=0,"",'Résultats détaillés'!BT133)</f>
        <v/>
      </c>
      <c r="I17" s="354" t="str">
        <f>IF('Résultats détaillés'!BU133=0,"",'Résultats détaillés'!BU133)</f>
        <v/>
      </c>
      <c r="J17" s="354" t="str">
        <f>IF('Résultats détaillés'!BV133=0,"",'Résultats détaillés'!BV133)</f>
        <v/>
      </c>
      <c r="K17" s="354" t="str">
        <f>IF('Résultats détaillés'!BW133=0,"",'Résultats détaillés'!BW133)</f>
        <v/>
      </c>
      <c r="L17" s="354" t="str">
        <f>IF('Résultats détaillés'!BX133=0,"",'Résultats détaillés'!BX133)</f>
        <v/>
      </c>
      <c r="M17" s="354" t="str">
        <f>IF('Résultats détaillés'!BY133=0,"",'Résultats détaillés'!BY133)</f>
        <v/>
      </c>
      <c r="O17" s="473"/>
      <c r="P17" s="473"/>
      <c r="Q17" s="473"/>
      <c r="R17" s="473"/>
    </row>
    <row r="18" spans="2:18" ht="77.5" x14ac:dyDescent="0.3">
      <c r="B18" s="470"/>
      <c r="C18" s="357" t="str">
        <f>'Résultats détaillés'!BO144</f>
        <v xml:space="preserve">ODD 15  -   Préserver et restaurer les écosystèmes terrestres en veillant à les exploiter de façon durable, gérer durablement les forêts, lutter contre la désertification, enrayer et inverser le processus de dégradation des sols et mettre fin à l’appauvrissement de la biodiversité </v>
      </c>
      <c r="D18" s="354">
        <f>IF('Résultats détaillés'!BP144=0,"",'Résultats détaillés'!BP144)</f>
        <v>12</v>
      </c>
      <c r="E18" s="359" t="str">
        <f>IF('Résultats détaillés'!BQ144=0,"",'Résultats détaillés'!BQ144)</f>
        <v/>
      </c>
      <c r="F18" s="358">
        <f>IF('Résultats détaillés'!BR144=0,"",'Résultats détaillés'!BR144)</f>
        <v>12</v>
      </c>
      <c r="G18" s="354" t="str">
        <f>IF('Résultats détaillés'!BS144=0,"",'Résultats détaillés'!BS144)</f>
        <v/>
      </c>
      <c r="H18" s="354" t="str">
        <f>IF('Résultats détaillés'!BT144=0,"",'Résultats détaillés'!BT144)</f>
        <v/>
      </c>
      <c r="I18" s="354" t="str">
        <f>IF('Résultats détaillés'!BU144=0,"",'Résultats détaillés'!BU144)</f>
        <v/>
      </c>
      <c r="J18" s="354" t="str">
        <f>IF('Résultats détaillés'!BV144=0,"",'Résultats détaillés'!BV144)</f>
        <v/>
      </c>
      <c r="K18" s="354" t="str">
        <f>IF('Résultats détaillés'!BW144=0,"",'Résultats détaillés'!BW144)</f>
        <v/>
      </c>
      <c r="L18" s="354" t="str">
        <f>IF('Résultats détaillés'!BX144=0,"",'Résultats détaillés'!BX144)</f>
        <v/>
      </c>
      <c r="M18" s="354" t="str">
        <f>IF('Résultats détaillés'!BY144=0,"",'Résultats détaillés'!BY144)</f>
        <v/>
      </c>
    </row>
    <row r="19" spans="2:18" ht="62" x14ac:dyDescent="0.3">
      <c r="B19" s="355"/>
      <c r="C19" s="357" t="str">
        <f>'Résultats détaillés'!BO157</f>
        <v xml:space="preserve">ODD 16  -   Promouvoir l’avènement de sociétés pacifiques et ouvertes aux fins de développement durable, assurer l’accès de tous à la justice et mettre en place, à tous les niveaux, des institutions efficaces, responsables et ouvertes </v>
      </c>
      <c r="D19" s="354">
        <f>IF('Résultats détaillés'!BP157=0,"",'Résultats détaillés'!BP157)</f>
        <v>12</v>
      </c>
      <c r="E19" s="359" t="str">
        <f>IF('Résultats détaillés'!BQ157=0,"",'Résultats détaillés'!BQ157)</f>
        <v/>
      </c>
      <c r="F19" s="358">
        <f>IF('Résultats détaillés'!BR157=0,"",'Résultats détaillés'!BR157)</f>
        <v>12</v>
      </c>
      <c r="G19" s="354" t="str">
        <f>IF('Résultats détaillés'!BS157=0,"",'Résultats détaillés'!BS157)</f>
        <v/>
      </c>
      <c r="H19" s="354" t="str">
        <f>IF('Résultats détaillés'!BT157=0,"",'Résultats détaillés'!BT157)</f>
        <v/>
      </c>
      <c r="I19" s="354" t="str">
        <f>IF('Résultats détaillés'!BU157=0,"",'Résultats détaillés'!BU157)</f>
        <v/>
      </c>
      <c r="J19" s="354" t="str">
        <f>IF('Résultats détaillés'!BV157=0,"",'Résultats détaillés'!BV157)</f>
        <v/>
      </c>
      <c r="K19" s="354" t="str">
        <f>IF('Résultats détaillés'!BW157=0,"",'Résultats détaillés'!BW157)</f>
        <v/>
      </c>
      <c r="L19" s="354" t="str">
        <f>IF('Résultats détaillés'!BX157=0,"",'Résultats détaillés'!BX157)</f>
        <v/>
      </c>
      <c r="M19" s="354" t="str">
        <f>IF('Résultats détaillés'!BY157=0,"",'Résultats détaillés'!BY157)</f>
        <v/>
      </c>
    </row>
    <row r="20" spans="2:18" ht="46.5" x14ac:dyDescent="0.3">
      <c r="B20" s="356"/>
      <c r="C20" s="357" t="str">
        <f>'Résultats détaillés'!BO170</f>
        <v xml:space="preserve">ODD 17  -   Renforcer les moyens de mettre en œuvre le partenariat mondial pour le développement durable et le revitaliser </v>
      </c>
      <c r="D20" s="354">
        <f>IF('Résultats détaillés'!BP170=0,"",'Résultats détaillés'!BP170)</f>
        <v>19</v>
      </c>
      <c r="E20" s="359" t="str">
        <f>IF('Résultats détaillés'!BQ170=0,"",'Résultats détaillés'!BQ170)</f>
        <v/>
      </c>
      <c r="F20" s="358">
        <f>IF('Résultats détaillés'!BR170=0,"",'Résultats détaillés'!BR170)</f>
        <v>19</v>
      </c>
      <c r="G20" s="354" t="str">
        <f>IF('Résultats détaillés'!BS170=0,"",'Résultats détaillés'!BS170)</f>
        <v/>
      </c>
      <c r="H20" s="354" t="str">
        <f>IF('Résultats détaillés'!BT170=0,"",'Résultats détaillés'!BT170)</f>
        <v/>
      </c>
      <c r="I20" s="354" t="str">
        <f>IF('Résultats détaillés'!BU170=0,"",'Résultats détaillés'!BU170)</f>
        <v/>
      </c>
      <c r="J20" s="354" t="str">
        <f>IF('Résultats détaillés'!BV170=0,"",'Résultats détaillés'!BV170)</f>
        <v/>
      </c>
      <c r="K20" s="354" t="str">
        <f>IF('Résultats détaillés'!BW170=0,"",'Résultats détaillés'!BW170)</f>
        <v/>
      </c>
      <c r="L20" s="354" t="str">
        <f>IF('Résultats détaillés'!BX170=0,"",'Résultats détaillés'!BX170)</f>
        <v/>
      </c>
      <c r="M20" s="354" t="str">
        <f>IF('Résultats détaillés'!BY170=0,"",'Résultats détaillés'!BY170)</f>
        <v/>
      </c>
    </row>
    <row r="21" spans="2:18" s="1" customFormat="1" x14ac:dyDescent="0.3"/>
    <row r="22" spans="2:18" s="1" customFormat="1" ht="20" customHeight="1" x14ac:dyDescent="0.3">
      <c r="B22" s="474" t="s">
        <v>305</v>
      </c>
      <c r="C22" s="474"/>
    </row>
    <row r="23" spans="2:18" s="1" customFormat="1" ht="20" customHeight="1" x14ac:dyDescent="0.3">
      <c r="B23" s="475" t="s">
        <v>306</v>
      </c>
      <c r="C23" s="475"/>
    </row>
    <row r="24" spans="2:18" s="1" customFormat="1" ht="20" customHeight="1" x14ac:dyDescent="0.3">
      <c r="B24" s="476" t="s">
        <v>307</v>
      </c>
      <c r="C24" s="476"/>
    </row>
    <row r="25" spans="2:18" s="1" customFormat="1" ht="20" customHeight="1" x14ac:dyDescent="0.3">
      <c r="B25" s="471" t="s">
        <v>308</v>
      </c>
      <c r="C25" s="471"/>
    </row>
    <row r="26" spans="2:18" s="1" customFormat="1" ht="20" customHeight="1" x14ac:dyDescent="0.3">
      <c r="B26" s="472" t="s">
        <v>309</v>
      </c>
      <c r="C26" s="472"/>
    </row>
    <row r="27" spans="2:18" s="1" customFormat="1" x14ac:dyDescent="0.3">
      <c r="C27" s="1" t="s">
        <v>648</v>
      </c>
    </row>
    <row r="28" spans="2:18" s="1" customFormat="1" x14ac:dyDescent="0.3"/>
    <row r="29" spans="2:18" s="1" customFormat="1" x14ac:dyDescent="0.3"/>
    <row r="30" spans="2:18" s="1" customFormat="1" x14ac:dyDescent="0.3"/>
    <row r="31" spans="2:18" s="1" customFormat="1" x14ac:dyDescent="0.3"/>
    <row r="32" spans="2:18" s="1" customFormat="1" x14ac:dyDescent="0.3"/>
    <row r="33" s="1" customFormat="1" x14ac:dyDescent="0.3"/>
    <row r="34" s="1" customFormat="1" x14ac:dyDescent="0.3"/>
    <row r="35" s="1" customFormat="1" x14ac:dyDescent="0.3"/>
    <row r="36" s="1" customFormat="1" x14ac:dyDescent="0.3"/>
    <row r="37" s="1" customFormat="1" x14ac:dyDescent="0.3"/>
    <row r="38" s="1" customFormat="1" x14ac:dyDescent="0.3"/>
    <row r="39" s="1" customFormat="1" x14ac:dyDescent="0.3"/>
    <row r="40" s="1" customFormat="1" x14ac:dyDescent="0.3"/>
    <row r="41" s="1" customFormat="1" x14ac:dyDescent="0.3"/>
    <row r="42" s="1" customFormat="1" x14ac:dyDescent="0.3"/>
    <row r="43" s="1" customFormat="1" x14ac:dyDescent="0.3"/>
    <row r="44" s="1" customFormat="1" x14ac:dyDescent="0.3"/>
    <row r="45" s="1" customFormat="1" x14ac:dyDescent="0.3"/>
    <row r="46" s="1" customFormat="1" x14ac:dyDescent="0.3"/>
    <row r="47" s="1" customFormat="1" x14ac:dyDescent="0.3"/>
    <row r="48" s="1" customFormat="1" x14ac:dyDescent="0.3"/>
    <row r="49" s="1" customFormat="1" x14ac:dyDescent="0.3"/>
    <row r="50" s="1" customFormat="1" x14ac:dyDescent="0.3"/>
    <row r="51" s="1" customFormat="1" x14ac:dyDescent="0.3"/>
    <row r="52" s="1" customFormat="1" x14ac:dyDescent="0.3"/>
    <row r="53" s="1" customFormat="1" x14ac:dyDescent="0.3"/>
    <row r="54" s="1" customFormat="1" x14ac:dyDescent="0.3"/>
    <row r="55" s="1" customFormat="1" x14ac:dyDescent="0.3"/>
    <row r="56" s="1" customFormat="1" x14ac:dyDescent="0.3"/>
    <row r="57" s="1" customFormat="1" x14ac:dyDescent="0.3"/>
    <row r="58" s="1" customFormat="1" x14ac:dyDescent="0.3"/>
    <row r="59" s="1" customFormat="1" x14ac:dyDescent="0.3"/>
    <row r="60" s="1" customFormat="1" x14ac:dyDescent="0.3"/>
    <row r="61" s="1" customFormat="1" x14ac:dyDescent="0.3"/>
    <row r="62" s="1" customFormat="1" x14ac:dyDescent="0.3"/>
    <row r="63" s="1" customFormat="1" x14ac:dyDescent="0.3"/>
    <row r="64" s="1" customFormat="1" x14ac:dyDescent="0.3"/>
    <row r="65" s="1" customFormat="1" x14ac:dyDescent="0.3"/>
    <row r="66" s="1" customFormat="1" x14ac:dyDescent="0.3"/>
    <row r="67" s="1" customFormat="1" x14ac:dyDescent="0.3"/>
    <row r="68" s="1" customFormat="1" x14ac:dyDescent="0.3"/>
    <row r="69" s="1" customFormat="1" x14ac:dyDescent="0.3"/>
    <row r="70" s="1" customFormat="1" x14ac:dyDescent="0.3"/>
    <row r="71" s="1" customFormat="1" x14ac:dyDescent="0.3"/>
    <row r="72" s="1" customFormat="1" x14ac:dyDescent="0.3"/>
    <row r="73" s="1" customFormat="1" x14ac:dyDescent="0.3"/>
    <row r="74" s="1" customFormat="1" x14ac:dyDescent="0.3"/>
    <row r="75" s="1" customFormat="1" x14ac:dyDescent="0.3"/>
    <row r="76" s="1" customFormat="1" x14ac:dyDescent="0.3"/>
    <row r="77" s="1" customFormat="1" x14ac:dyDescent="0.3"/>
    <row r="78" s="1" customFormat="1" x14ac:dyDescent="0.3"/>
    <row r="79" s="1" customFormat="1" x14ac:dyDescent="0.3"/>
    <row r="80" s="1" customFormat="1" x14ac:dyDescent="0.3"/>
    <row r="81" s="1" customFormat="1" x14ac:dyDescent="0.3"/>
    <row r="82" s="1" customFormat="1" x14ac:dyDescent="0.3"/>
    <row r="83" s="1" customFormat="1" x14ac:dyDescent="0.3"/>
    <row r="84" s="1" customFormat="1" x14ac:dyDescent="0.3"/>
    <row r="85" s="1" customFormat="1" x14ac:dyDescent="0.3"/>
    <row r="86" s="1" customFormat="1" x14ac:dyDescent="0.3"/>
    <row r="87" s="1" customFormat="1" x14ac:dyDescent="0.3"/>
    <row r="88" s="1" customFormat="1" x14ac:dyDescent="0.3"/>
    <row r="89" s="1" customFormat="1" x14ac:dyDescent="0.3"/>
    <row r="90" s="1" customFormat="1" x14ac:dyDescent="0.3"/>
    <row r="91" s="1" customFormat="1" x14ac:dyDescent="0.3"/>
    <row r="92" s="1" customFormat="1" x14ac:dyDescent="0.3"/>
    <row r="93" s="1" customFormat="1" x14ac:dyDescent="0.3"/>
    <row r="94" s="1" customFormat="1" x14ac:dyDescent="0.3"/>
    <row r="95" s="1" customFormat="1" x14ac:dyDescent="0.3"/>
    <row r="96" s="1" customFormat="1" x14ac:dyDescent="0.3"/>
    <row r="97" s="1" customFormat="1" x14ac:dyDescent="0.3"/>
    <row r="98" s="1" customFormat="1" x14ac:dyDescent="0.3"/>
    <row r="99" s="1" customFormat="1" x14ac:dyDescent="0.3"/>
    <row r="100" s="1" customFormat="1" x14ac:dyDescent="0.3"/>
    <row r="101" s="1" customFormat="1" x14ac:dyDescent="0.3"/>
    <row r="102" s="1" customFormat="1" x14ac:dyDescent="0.3"/>
    <row r="103" s="1" customFormat="1" x14ac:dyDescent="0.3"/>
    <row r="104" s="1" customFormat="1" x14ac:dyDescent="0.3"/>
    <row r="105" s="1" customFormat="1" x14ac:dyDescent="0.3"/>
    <row r="106" s="1" customFormat="1" x14ac:dyDescent="0.3"/>
    <row r="107" s="1" customFormat="1" x14ac:dyDescent="0.3"/>
    <row r="108" s="1" customFormat="1" x14ac:dyDescent="0.3"/>
    <row r="109" s="1" customFormat="1" x14ac:dyDescent="0.3"/>
    <row r="110" s="1" customFormat="1" x14ac:dyDescent="0.3"/>
    <row r="111" s="1" customFormat="1" x14ac:dyDescent="0.3"/>
    <row r="112" s="1" customFormat="1" x14ac:dyDescent="0.3"/>
    <row r="113" s="1" customFormat="1" x14ac:dyDescent="0.3"/>
    <row r="114" s="1" customFormat="1" x14ac:dyDescent="0.3"/>
    <row r="115" s="1" customFormat="1" x14ac:dyDescent="0.3"/>
    <row r="116" s="1" customFormat="1" x14ac:dyDescent="0.3"/>
    <row r="117" s="1" customFormat="1" x14ac:dyDescent="0.3"/>
    <row r="118" s="1" customFormat="1" x14ac:dyDescent="0.3"/>
    <row r="119" s="1" customFormat="1" x14ac:dyDescent="0.3"/>
    <row r="120" s="1" customFormat="1" x14ac:dyDescent="0.3"/>
    <row r="121" s="1" customFormat="1" x14ac:dyDescent="0.3"/>
    <row r="122" s="1" customFormat="1" x14ac:dyDescent="0.3"/>
    <row r="123" s="1" customFormat="1" x14ac:dyDescent="0.3"/>
    <row r="124" s="1" customFormat="1" x14ac:dyDescent="0.3"/>
    <row r="125" s="1" customFormat="1" x14ac:dyDescent="0.3"/>
    <row r="126" s="1" customFormat="1" x14ac:dyDescent="0.3"/>
    <row r="127" s="1" customFormat="1" x14ac:dyDescent="0.3"/>
    <row r="128" s="1" customFormat="1" x14ac:dyDescent="0.3"/>
    <row r="129" s="1" customFormat="1" x14ac:dyDescent="0.3"/>
    <row r="130" s="1" customFormat="1" x14ac:dyDescent="0.3"/>
    <row r="131" s="1" customFormat="1" x14ac:dyDescent="0.3"/>
    <row r="132" s="1" customFormat="1" x14ac:dyDescent="0.3"/>
    <row r="133" s="1" customFormat="1" x14ac:dyDescent="0.3"/>
    <row r="134" s="1" customFormat="1" x14ac:dyDescent="0.3"/>
    <row r="135" s="1" customFormat="1" x14ac:dyDescent="0.3"/>
    <row r="136" s="1" customFormat="1" x14ac:dyDescent="0.3"/>
    <row r="137" s="1" customFormat="1" x14ac:dyDescent="0.3"/>
    <row r="138" s="1" customFormat="1" x14ac:dyDescent="0.3"/>
    <row r="139" s="1" customFormat="1" x14ac:dyDescent="0.3"/>
    <row r="140" s="1" customFormat="1" x14ac:dyDescent="0.3"/>
    <row r="141" s="1" customFormat="1" x14ac:dyDescent="0.3"/>
    <row r="142" s="1" customFormat="1" x14ac:dyDescent="0.3"/>
    <row r="143" s="1" customFormat="1" x14ac:dyDescent="0.3"/>
    <row r="144" s="1" customFormat="1" x14ac:dyDescent="0.3"/>
    <row r="145" s="1" customFormat="1" x14ac:dyDescent="0.3"/>
    <row r="146" s="1" customFormat="1" x14ac:dyDescent="0.3"/>
    <row r="147" s="1" customFormat="1" x14ac:dyDescent="0.3"/>
    <row r="148" s="1" customFormat="1" x14ac:dyDescent="0.3"/>
    <row r="149" s="1" customFormat="1" x14ac:dyDescent="0.3"/>
    <row r="150" s="1" customFormat="1" x14ac:dyDescent="0.3"/>
    <row r="151" s="1" customFormat="1" x14ac:dyDescent="0.3"/>
    <row r="152" s="1" customFormat="1" x14ac:dyDescent="0.3"/>
    <row r="153" s="1" customFormat="1" x14ac:dyDescent="0.3"/>
    <row r="154" s="1" customFormat="1" x14ac:dyDescent="0.3"/>
    <row r="155" s="1" customFormat="1" x14ac:dyDescent="0.3"/>
    <row r="156" s="1" customFormat="1" x14ac:dyDescent="0.3"/>
    <row r="157" s="1" customFormat="1" x14ac:dyDescent="0.3"/>
    <row r="158" s="1" customFormat="1" x14ac:dyDescent="0.3"/>
    <row r="159" s="1" customFormat="1" x14ac:dyDescent="0.3"/>
    <row r="160" s="1" customFormat="1" x14ac:dyDescent="0.3"/>
    <row r="161" s="1" customFormat="1" x14ac:dyDescent="0.3"/>
    <row r="162" s="1" customFormat="1" x14ac:dyDescent="0.3"/>
    <row r="163" s="1" customFormat="1" x14ac:dyDescent="0.3"/>
    <row r="164" s="1" customFormat="1" x14ac:dyDescent="0.3"/>
    <row r="165" s="1" customFormat="1" x14ac:dyDescent="0.3"/>
    <row r="166" s="1" customFormat="1" x14ac:dyDescent="0.3"/>
    <row r="167" s="1" customFormat="1" x14ac:dyDescent="0.3"/>
    <row r="168" s="1" customFormat="1" x14ac:dyDescent="0.3"/>
    <row r="169" s="1" customFormat="1" x14ac:dyDescent="0.3"/>
    <row r="170" s="1" customFormat="1" x14ac:dyDescent="0.3"/>
    <row r="171" s="1" customFormat="1" x14ac:dyDescent="0.3"/>
    <row r="172" s="1" customFormat="1" x14ac:dyDescent="0.3"/>
    <row r="173" s="1" customFormat="1" x14ac:dyDescent="0.3"/>
    <row r="174" s="1" customFormat="1" x14ac:dyDescent="0.3"/>
    <row r="175" s="1" customFormat="1" x14ac:dyDescent="0.3"/>
    <row r="176" s="1" customFormat="1" x14ac:dyDescent="0.3"/>
    <row r="177" s="1" customFormat="1" x14ac:dyDescent="0.3"/>
    <row r="178" s="1" customFormat="1" x14ac:dyDescent="0.3"/>
    <row r="179" s="1" customFormat="1" x14ac:dyDescent="0.3"/>
    <row r="180" s="1" customFormat="1" x14ac:dyDescent="0.3"/>
    <row r="181" s="1" customFormat="1" x14ac:dyDescent="0.3"/>
    <row r="182" s="1" customFormat="1" x14ac:dyDescent="0.3"/>
    <row r="183" s="1" customFormat="1" x14ac:dyDescent="0.3"/>
    <row r="184" s="1" customFormat="1" x14ac:dyDescent="0.3"/>
    <row r="185" s="1" customFormat="1" x14ac:dyDescent="0.3"/>
    <row r="186" s="1" customFormat="1" x14ac:dyDescent="0.3"/>
    <row r="187" s="1" customFormat="1" x14ac:dyDescent="0.3"/>
    <row r="188" s="1" customFormat="1" x14ac:dyDescent="0.3"/>
    <row r="189" s="1" customFormat="1" x14ac:dyDescent="0.3"/>
    <row r="190" s="1" customFormat="1" x14ac:dyDescent="0.3"/>
    <row r="191" s="1" customFormat="1" x14ac:dyDescent="0.3"/>
    <row r="192" s="1" customFormat="1" x14ac:dyDescent="0.3"/>
    <row r="193" s="1" customFormat="1" x14ac:dyDescent="0.3"/>
    <row r="194" s="1" customFormat="1" x14ac:dyDescent="0.3"/>
    <row r="195" s="1" customFormat="1" x14ac:dyDescent="0.3"/>
    <row r="196" s="1" customFormat="1" x14ac:dyDescent="0.3"/>
    <row r="197" s="1" customFormat="1" x14ac:dyDescent="0.3"/>
    <row r="198" s="1" customFormat="1" x14ac:dyDescent="0.3"/>
    <row r="199" s="1" customFormat="1" x14ac:dyDescent="0.3"/>
    <row r="200" s="1" customFormat="1" x14ac:dyDescent="0.3"/>
    <row r="201" s="1" customFormat="1" x14ac:dyDescent="0.3"/>
    <row r="202" s="1" customFormat="1" x14ac:dyDescent="0.3"/>
    <row r="203" s="1" customFormat="1" x14ac:dyDescent="0.3"/>
    <row r="204" s="1" customFormat="1" x14ac:dyDescent="0.3"/>
    <row r="205" s="1" customFormat="1" x14ac:dyDescent="0.3"/>
    <row r="206" s="1" customFormat="1" x14ac:dyDescent="0.3"/>
    <row r="207" s="1" customFormat="1" x14ac:dyDescent="0.3"/>
    <row r="208" s="1" customFormat="1" x14ac:dyDescent="0.3"/>
    <row r="209" s="1" customFormat="1" x14ac:dyDescent="0.3"/>
    <row r="210" s="1" customFormat="1" x14ac:dyDescent="0.3"/>
    <row r="211" s="1" customFormat="1" x14ac:dyDescent="0.3"/>
    <row r="212" s="1" customFormat="1" x14ac:dyDescent="0.3"/>
    <row r="213" s="1" customFormat="1" x14ac:dyDescent="0.3"/>
    <row r="214" s="1" customFormat="1" x14ac:dyDescent="0.3"/>
    <row r="215" s="1" customFormat="1" x14ac:dyDescent="0.3"/>
    <row r="216" s="1" customFormat="1" x14ac:dyDescent="0.3"/>
    <row r="217" s="1" customFormat="1" x14ac:dyDescent="0.3"/>
    <row r="218" s="1" customFormat="1" x14ac:dyDescent="0.3"/>
    <row r="219" s="1" customFormat="1" x14ac:dyDescent="0.3"/>
    <row r="220" s="1" customFormat="1" x14ac:dyDescent="0.3"/>
    <row r="221" s="1" customFormat="1" x14ac:dyDescent="0.3"/>
    <row r="222" s="1" customFormat="1" x14ac:dyDescent="0.3"/>
    <row r="223" s="1" customFormat="1" x14ac:dyDescent="0.3"/>
    <row r="224" s="1" customFormat="1" x14ac:dyDescent="0.3"/>
    <row r="225" s="1" customFormat="1" x14ac:dyDescent="0.3"/>
    <row r="226" s="1" customFormat="1" x14ac:dyDescent="0.3"/>
    <row r="227" s="1" customFormat="1" x14ac:dyDescent="0.3"/>
    <row r="228" s="1" customFormat="1" x14ac:dyDescent="0.3"/>
    <row r="229" s="1" customFormat="1" x14ac:dyDescent="0.3"/>
    <row r="230" s="1" customFormat="1" x14ac:dyDescent="0.3"/>
    <row r="231" s="1" customFormat="1" x14ac:dyDescent="0.3"/>
    <row r="232" s="1" customFormat="1" x14ac:dyDescent="0.3"/>
    <row r="233" s="1" customFormat="1" x14ac:dyDescent="0.3"/>
    <row r="234" s="1" customFormat="1" x14ac:dyDescent="0.3"/>
    <row r="235" s="1" customFormat="1" x14ac:dyDescent="0.3"/>
    <row r="236" s="1" customFormat="1" x14ac:dyDescent="0.3"/>
    <row r="237" s="1" customFormat="1" x14ac:dyDescent="0.3"/>
    <row r="238" s="1" customFormat="1" x14ac:dyDescent="0.3"/>
    <row r="239" s="1" customFormat="1" x14ac:dyDescent="0.3"/>
    <row r="240" s="1" customFormat="1" x14ac:dyDescent="0.3"/>
    <row r="241" s="1" customFormat="1" x14ac:dyDescent="0.3"/>
    <row r="242" s="1" customFormat="1" x14ac:dyDescent="0.3"/>
    <row r="243" s="1" customFormat="1" x14ac:dyDescent="0.3"/>
    <row r="244" s="1" customFormat="1" x14ac:dyDescent="0.3"/>
    <row r="245" s="1" customFormat="1" x14ac:dyDescent="0.3"/>
    <row r="246" s="1" customFormat="1" x14ac:dyDescent="0.3"/>
    <row r="247" s="1" customFormat="1" x14ac:dyDescent="0.3"/>
    <row r="248" s="1" customFormat="1" x14ac:dyDescent="0.3"/>
    <row r="249" s="1" customFormat="1" x14ac:dyDescent="0.3"/>
    <row r="250" s="1" customFormat="1" x14ac:dyDescent="0.3"/>
    <row r="251" s="1" customFormat="1" x14ac:dyDescent="0.3"/>
    <row r="252" s="1" customFormat="1" x14ac:dyDescent="0.3"/>
    <row r="253" s="1" customFormat="1" x14ac:dyDescent="0.3"/>
    <row r="254" s="1" customFormat="1" x14ac:dyDescent="0.3"/>
    <row r="255" s="1" customFormat="1" x14ac:dyDescent="0.3"/>
    <row r="256" s="1" customFormat="1" x14ac:dyDescent="0.3"/>
    <row r="257" s="1" customFormat="1" x14ac:dyDescent="0.3"/>
    <row r="258" s="1" customFormat="1" x14ac:dyDescent="0.3"/>
    <row r="259" s="1" customFormat="1" x14ac:dyDescent="0.3"/>
    <row r="260" s="1" customFormat="1" x14ac:dyDescent="0.3"/>
    <row r="261" s="1" customFormat="1" x14ac:dyDescent="0.3"/>
    <row r="262" s="1" customFormat="1" x14ac:dyDescent="0.3"/>
    <row r="263" s="1" customFormat="1" x14ac:dyDescent="0.3"/>
    <row r="264" s="1" customFormat="1" x14ac:dyDescent="0.3"/>
    <row r="265" s="1" customFormat="1" x14ac:dyDescent="0.3"/>
    <row r="266" s="1" customFormat="1" x14ac:dyDescent="0.3"/>
    <row r="267" s="1" customFormat="1" x14ac:dyDescent="0.3"/>
    <row r="268" s="1" customFormat="1" x14ac:dyDescent="0.3"/>
    <row r="269" s="1" customFormat="1" x14ac:dyDescent="0.3"/>
    <row r="270" s="1" customFormat="1" x14ac:dyDescent="0.3"/>
    <row r="271" s="1" customFormat="1" x14ac:dyDescent="0.3"/>
    <row r="272" s="1" customFormat="1" x14ac:dyDescent="0.3"/>
    <row r="273" s="1" customFormat="1" x14ac:dyDescent="0.3"/>
    <row r="274" s="1" customFormat="1" x14ac:dyDescent="0.3"/>
    <row r="275" s="1" customFormat="1" x14ac:dyDescent="0.3"/>
    <row r="276" s="1" customFormat="1" x14ac:dyDescent="0.3"/>
    <row r="277" s="1" customFormat="1" x14ac:dyDescent="0.3"/>
    <row r="278" s="1" customFormat="1" x14ac:dyDescent="0.3"/>
    <row r="279" s="1" customFormat="1" x14ac:dyDescent="0.3"/>
    <row r="280" s="1" customFormat="1" x14ac:dyDescent="0.3"/>
    <row r="281" s="1" customFormat="1" x14ac:dyDescent="0.3"/>
    <row r="282" s="1" customFormat="1" x14ac:dyDescent="0.3"/>
    <row r="283" s="1" customFormat="1" x14ac:dyDescent="0.3"/>
    <row r="284" s="1" customFormat="1" x14ac:dyDescent="0.3"/>
    <row r="285" s="1" customFormat="1" x14ac:dyDescent="0.3"/>
    <row r="286" s="1" customFormat="1" x14ac:dyDescent="0.3"/>
    <row r="287" s="1" customFormat="1" x14ac:dyDescent="0.3"/>
    <row r="288" s="1" customFormat="1" x14ac:dyDescent="0.3"/>
    <row r="289" s="1" customFormat="1" x14ac:dyDescent="0.3"/>
    <row r="290" s="1" customFormat="1" x14ac:dyDescent="0.3"/>
    <row r="291" s="1" customFormat="1" x14ac:dyDescent="0.3"/>
    <row r="292" s="1" customFormat="1" x14ac:dyDescent="0.3"/>
    <row r="293" s="1" customFormat="1" x14ac:dyDescent="0.3"/>
    <row r="294" s="1" customFormat="1" x14ac:dyDescent="0.3"/>
    <row r="295" s="1" customFormat="1" x14ac:dyDescent="0.3"/>
    <row r="296" s="1" customFormat="1" x14ac:dyDescent="0.3"/>
    <row r="297" s="1" customFormat="1" x14ac:dyDescent="0.3"/>
    <row r="298" s="1" customFormat="1" x14ac:dyDescent="0.3"/>
    <row r="299" s="1" customFormat="1" x14ac:dyDescent="0.3"/>
    <row r="300" s="1" customFormat="1" x14ac:dyDescent="0.3"/>
    <row r="301" s="1" customFormat="1" x14ac:dyDescent="0.3"/>
    <row r="302" s="1" customFormat="1" x14ac:dyDescent="0.3"/>
    <row r="303" s="1" customFormat="1" x14ac:dyDescent="0.3"/>
    <row r="304" s="1" customFormat="1" x14ac:dyDescent="0.3"/>
    <row r="305" s="1" customFormat="1" x14ac:dyDescent="0.3"/>
    <row r="306" s="1" customFormat="1" x14ac:dyDescent="0.3"/>
    <row r="307" s="1" customFormat="1" x14ac:dyDescent="0.3"/>
    <row r="308" s="1" customFormat="1" x14ac:dyDescent="0.3"/>
    <row r="309" s="1" customFormat="1" x14ac:dyDescent="0.3"/>
    <row r="310" s="1" customFormat="1" x14ac:dyDescent="0.3"/>
    <row r="311" s="1" customFormat="1" x14ac:dyDescent="0.3"/>
    <row r="312" s="1" customFormat="1" x14ac:dyDescent="0.3"/>
    <row r="313" s="1" customFormat="1" x14ac:dyDescent="0.3"/>
    <row r="314" s="1" customFormat="1" x14ac:dyDescent="0.3"/>
    <row r="315" s="1" customFormat="1" x14ac:dyDescent="0.3"/>
    <row r="316" s="1" customFormat="1" x14ac:dyDescent="0.3"/>
    <row r="317" s="1" customFormat="1" x14ac:dyDescent="0.3"/>
    <row r="318" s="1" customFormat="1" x14ac:dyDescent="0.3"/>
    <row r="319" s="1" customFormat="1" x14ac:dyDescent="0.3"/>
    <row r="320" s="1" customFormat="1" x14ac:dyDescent="0.3"/>
    <row r="321" s="1" customFormat="1" x14ac:dyDescent="0.3"/>
    <row r="322" s="1" customFormat="1" x14ac:dyDescent="0.3"/>
    <row r="323" s="1" customFormat="1" x14ac:dyDescent="0.3"/>
    <row r="324" s="1" customFormat="1" x14ac:dyDescent="0.3"/>
    <row r="325" s="1" customFormat="1" x14ac:dyDescent="0.3"/>
    <row r="326" s="1" customFormat="1" x14ac:dyDescent="0.3"/>
    <row r="327" s="1" customFormat="1" x14ac:dyDescent="0.3"/>
    <row r="328" s="1" customFormat="1" x14ac:dyDescent="0.3"/>
    <row r="329" s="1" customFormat="1" x14ac:dyDescent="0.3"/>
    <row r="330" s="1" customFormat="1" x14ac:dyDescent="0.3"/>
    <row r="331" s="1" customFormat="1" x14ac:dyDescent="0.3"/>
    <row r="332" s="1" customFormat="1" x14ac:dyDescent="0.3"/>
    <row r="333" s="1" customFormat="1" x14ac:dyDescent="0.3"/>
    <row r="334" s="1" customFormat="1" x14ac:dyDescent="0.3"/>
    <row r="335" s="1" customFormat="1" x14ac:dyDescent="0.3"/>
    <row r="336" s="1" customFormat="1" x14ac:dyDescent="0.3"/>
    <row r="337" s="1" customFormat="1" x14ac:dyDescent="0.3"/>
    <row r="338" s="1" customFormat="1" x14ac:dyDescent="0.3"/>
    <row r="339" s="1" customFormat="1" x14ac:dyDescent="0.3"/>
    <row r="340" s="1" customFormat="1" x14ac:dyDescent="0.3"/>
    <row r="341" s="1" customFormat="1" x14ac:dyDescent="0.3"/>
    <row r="342" s="1" customFormat="1" x14ac:dyDescent="0.3"/>
    <row r="343" s="1" customFormat="1" x14ac:dyDescent="0.3"/>
    <row r="344" s="1" customFormat="1" x14ac:dyDescent="0.3"/>
    <row r="345" s="1" customFormat="1" x14ac:dyDescent="0.3"/>
    <row r="346" s="1" customFormat="1" x14ac:dyDescent="0.3"/>
    <row r="347" s="1" customFormat="1" x14ac:dyDescent="0.3"/>
    <row r="348" s="1" customFormat="1" x14ac:dyDescent="0.3"/>
    <row r="349" s="1" customFormat="1" x14ac:dyDescent="0.3"/>
    <row r="350" s="1" customFormat="1" x14ac:dyDescent="0.3"/>
    <row r="351" s="1" customFormat="1" x14ac:dyDescent="0.3"/>
    <row r="352" s="1" customFormat="1" x14ac:dyDescent="0.3"/>
    <row r="353" s="1" customFormat="1" x14ac:dyDescent="0.3"/>
    <row r="354" s="1" customFormat="1" x14ac:dyDescent="0.3"/>
    <row r="355" s="1" customFormat="1" x14ac:dyDescent="0.3"/>
    <row r="356" s="1" customFormat="1" x14ac:dyDescent="0.3"/>
    <row r="357" s="1" customFormat="1" x14ac:dyDescent="0.3"/>
    <row r="358" s="1" customFormat="1" x14ac:dyDescent="0.3"/>
    <row r="359" s="1" customFormat="1" x14ac:dyDescent="0.3"/>
    <row r="360" s="1" customFormat="1" x14ac:dyDescent="0.3"/>
    <row r="361" s="1" customFormat="1" x14ac:dyDescent="0.3"/>
    <row r="362" s="1" customFormat="1" x14ac:dyDescent="0.3"/>
    <row r="363" s="1" customFormat="1" x14ac:dyDescent="0.3"/>
    <row r="364" s="1" customFormat="1" x14ac:dyDescent="0.3"/>
    <row r="365" s="1" customFormat="1" x14ac:dyDescent="0.3"/>
    <row r="366" s="1" customFormat="1" x14ac:dyDescent="0.3"/>
    <row r="367" s="1" customFormat="1" x14ac:dyDescent="0.3"/>
    <row r="368" s="1" customFormat="1" x14ac:dyDescent="0.3"/>
    <row r="369" s="1" customFormat="1" x14ac:dyDescent="0.3"/>
    <row r="370" s="1" customFormat="1" x14ac:dyDescent="0.3"/>
    <row r="371" s="1" customFormat="1" x14ac:dyDescent="0.3"/>
    <row r="372" s="1" customFormat="1" x14ac:dyDescent="0.3"/>
    <row r="373" s="1" customFormat="1" x14ac:dyDescent="0.3"/>
    <row r="374" s="1" customFormat="1" x14ac:dyDescent="0.3"/>
    <row r="375" s="1" customFormat="1" x14ac:dyDescent="0.3"/>
    <row r="376" s="1" customFormat="1" x14ac:dyDescent="0.3"/>
    <row r="377" s="1" customFormat="1" x14ac:dyDescent="0.3"/>
    <row r="378" s="1" customFormat="1" x14ac:dyDescent="0.3"/>
    <row r="379" s="1" customFormat="1" x14ac:dyDescent="0.3"/>
    <row r="380" s="1" customFormat="1" x14ac:dyDescent="0.3"/>
    <row r="381" s="1" customFormat="1" x14ac:dyDescent="0.3"/>
    <row r="382" s="1" customFormat="1" x14ac:dyDescent="0.3"/>
    <row r="383" s="1" customFormat="1" x14ac:dyDescent="0.3"/>
    <row r="384" s="1" customFormat="1" x14ac:dyDescent="0.3"/>
    <row r="385" s="1" customFormat="1" x14ac:dyDescent="0.3"/>
    <row r="386" s="1" customFormat="1" x14ac:dyDescent="0.3"/>
    <row r="387" s="1" customFormat="1" x14ac:dyDescent="0.3"/>
    <row r="388" s="1" customFormat="1" x14ac:dyDescent="0.3"/>
    <row r="389" s="1" customFormat="1" x14ac:dyDescent="0.3"/>
    <row r="390" s="1" customFormat="1" x14ac:dyDescent="0.3"/>
    <row r="391" s="1" customFormat="1" x14ac:dyDescent="0.3"/>
    <row r="392" s="1" customFormat="1" x14ac:dyDescent="0.3"/>
    <row r="393" s="1" customFormat="1" x14ac:dyDescent="0.3"/>
    <row r="394" s="1" customFormat="1" x14ac:dyDescent="0.3"/>
    <row r="395" s="1" customFormat="1" x14ac:dyDescent="0.3"/>
    <row r="396" s="1" customFormat="1" x14ac:dyDescent="0.3"/>
    <row r="397" s="1" customFormat="1" x14ac:dyDescent="0.3"/>
    <row r="398" s="1" customFormat="1" x14ac:dyDescent="0.3"/>
    <row r="399" s="1" customFormat="1" x14ac:dyDescent="0.3"/>
    <row r="400" s="1" customFormat="1" x14ac:dyDescent="0.3"/>
    <row r="401" s="1" customFormat="1" x14ac:dyDescent="0.3"/>
    <row r="402" s="1" customFormat="1" x14ac:dyDescent="0.3"/>
    <row r="403" s="1" customFormat="1" x14ac:dyDescent="0.3"/>
    <row r="404" s="1" customFormat="1" x14ac:dyDescent="0.3"/>
    <row r="405" s="1" customFormat="1" x14ac:dyDescent="0.3"/>
    <row r="406" s="1" customFormat="1" x14ac:dyDescent="0.3"/>
    <row r="407" s="1" customFormat="1" x14ac:dyDescent="0.3"/>
    <row r="408" s="1" customFormat="1" x14ac:dyDescent="0.3"/>
    <row r="409" s="1" customFormat="1" x14ac:dyDescent="0.3"/>
    <row r="410" s="1" customFormat="1" x14ac:dyDescent="0.3"/>
    <row r="411" s="1" customFormat="1" x14ac:dyDescent="0.3"/>
    <row r="412" s="1" customFormat="1" x14ac:dyDescent="0.3"/>
    <row r="413" s="1" customFormat="1" x14ac:dyDescent="0.3"/>
    <row r="414" s="1" customFormat="1" x14ac:dyDescent="0.3"/>
    <row r="415" s="1" customFormat="1" x14ac:dyDescent="0.3"/>
    <row r="416" s="1" customFormat="1" x14ac:dyDescent="0.3"/>
    <row r="417" s="1" customFormat="1" x14ac:dyDescent="0.3"/>
    <row r="418" s="1" customFormat="1" x14ac:dyDescent="0.3"/>
    <row r="419" s="1" customFormat="1" x14ac:dyDescent="0.3"/>
    <row r="420" s="1" customFormat="1" x14ac:dyDescent="0.3"/>
    <row r="421" s="1" customFormat="1" x14ac:dyDescent="0.3"/>
    <row r="422" s="1" customFormat="1" x14ac:dyDescent="0.3"/>
    <row r="423" s="1" customFormat="1" x14ac:dyDescent="0.3"/>
    <row r="424" s="1" customFormat="1" x14ac:dyDescent="0.3"/>
    <row r="425" s="1" customFormat="1" x14ac:dyDescent="0.3"/>
    <row r="426" s="1" customFormat="1" x14ac:dyDescent="0.3"/>
    <row r="427" s="1" customFormat="1" x14ac:dyDescent="0.3"/>
    <row r="428" s="1" customFormat="1" x14ac:dyDescent="0.3"/>
    <row r="429" s="1" customFormat="1" x14ac:dyDescent="0.3"/>
    <row r="430" s="1" customFormat="1" x14ac:dyDescent="0.3"/>
    <row r="431" s="1" customFormat="1" x14ac:dyDescent="0.3"/>
    <row r="432" s="1" customFormat="1" x14ac:dyDescent="0.3"/>
    <row r="433" s="1" customFormat="1" x14ac:dyDescent="0.3"/>
    <row r="434" s="1" customFormat="1" x14ac:dyDescent="0.3"/>
    <row r="435" s="1" customFormat="1" x14ac:dyDescent="0.3"/>
    <row r="436" s="1" customFormat="1" x14ac:dyDescent="0.3"/>
    <row r="437" s="1" customFormat="1" x14ac:dyDescent="0.3"/>
    <row r="438" s="1" customFormat="1" x14ac:dyDescent="0.3"/>
    <row r="439" s="1" customFormat="1" x14ac:dyDescent="0.3"/>
    <row r="440" s="1" customFormat="1" x14ac:dyDescent="0.3"/>
    <row r="441" s="1" customFormat="1" x14ac:dyDescent="0.3"/>
    <row r="442" s="1" customFormat="1" x14ac:dyDescent="0.3"/>
    <row r="443" s="1" customFormat="1" x14ac:dyDescent="0.3"/>
    <row r="444" s="1" customFormat="1" x14ac:dyDescent="0.3"/>
    <row r="445" s="1" customFormat="1" x14ac:dyDescent="0.3"/>
    <row r="446" s="1" customFormat="1" x14ac:dyDescent="0.3"/>
    <row r="447" s="1" customFormat="1" x14ac:dyDescent="0.3"/>
    <row r="448" s="1" customFormat="1" x14ac:dyDescent="0.3"/>
    <row r="449" s="1" customFormat="1" x14ac:dyDescent="0.3"/>
    <row r="450" s="1" customFormat="1" x14ac:dyDescent="0.3"/>
    <row r="451" s="1" customFormat="1" x14ac:dyDescent="0.3"/>
    <row r="452" s="1" customFormat="1" x14ac:dyDescent="0.3"/>
    <row r="453" s="1" customFormat="1" x14ac:dyDescent="0.3"/>
    <row r="454" s="1" customFormat="1" x14ac:dyDescent="0.3"/>
    <row r="455" s="1" customFormat="1" x14ac:dyDescent="0.3"/>
    <row r="456" s="1" customFormat="1" x14ac:dyDescent="0.3"/>
    <row r="457" s="1" customFormat="1" x14ac:dyDescent="0.3"/>
    <row r="458" s="1" customFormat="1" x14ac:dyDescent="0.3"/>
    <row r="459" s="1" customFormat="1" x14ac:dyDescent="0.3"/>
    <row r="460" s="1" customFormat="1" x14ac:dyDescent="0.3"/>
    <row r="461" s="1" customFormat="1" x14ac:dyDescent="0.3"/>
    <row r="462" s="1" customFormat="1" x14ac:dyDescent="0.3"/>
    <row r="463" s="1" customFormat="1" x14ac:dyDescent="0.3"/>
    <row r="464" s="1" customFormat="1" x14ac:dyDescent="0.3"/>
    <row r="465" s="1" customFormat="1" x14ac:dyDescent="0.3"/>
    <row r="466" s="1" customFormat="1" x14ac:dyDescent="0.3"/>
    <row r="467" s="1" customFormat="1" x14ac:dyDescent="0.3"/>
    <row r="468" s="1" customFormat="1" x14ac:dyDescent="0.3"/>
    <row r="469" s="1" customFormat="1" x14ac:dyDescent="0.3"/>
    <row r="470" s="1" customFormat="1" x14ac:dyDescent="0.3"/>
    <row r="471" s="1" customFormat="1" x14ac:dyDescent="0.3"/>
    <row r="472" s="1" customFormat="1" x14ac:dyDescent="0.3"/>
    <row r="473" s="1" customFormat="1" x14ac:dyDescent="0.3"/>
    <row r="474" s="1" customFormat="1" x14ac:dyDescent="0.3"/>
    <row r="475" s="1" customFormat="1" x14ac:dyDescent="0.3"/>
    <row r="476" s="1" customFormat="1" x14ac:dyDescent="0.3"/>
    <row r="477" s="1" customFormat="1" x14ac:dyDescent="0.3"/>
    <row r="478" s="1" customFormat="1" x14ac:dyDescent="0.3"/>
    <row r="479" s="1" customFormat="1" x14ac:dyDescent="0.3"/>
    <row r="480" s="1" customFormat="1" x14ac:dyDescent="0.3"/>
    <row r="481" s="1" customFormat="1" x14ac:dyDescent="0.3"/>
    <row r="482" s="1" customFormat="1" x14ac:dyDescent="0.3"/>
    <row r="483" s="1" customFormat="1" x14ac:dyDescent="0.3"/>
    <row r="484" s="1" customFormat="1" x14ac:dyDescent="0.3"/>
    <row r="485" s="1" customFormat="1" x14ac:dyDescent="0.3"/>
    <row r="486" s="1" customFormat="1" x14ac:dyDescent="0.3"/>
    <row r="487" s="1" customFormat="1" x14ac:dyDescent="0.3"/>
    <row r="488" s="1" customFormat="1" x14ac:dyDescent="0.3"/>
    <row r="489" s="1" customFormat="1" x14ac:dyDescent="0.3"/>
    <row r="490" s="1" customFormat="1" x14ac:dyDescent="0.3"/>
    <row r="491" s="1" customFormat="1" x14ac:dyDescent="0.3"/>
    <row r="492" s="1" customFormat="1" x14ac:dyDescent="0.3"/>
    <row r="493" s="1" customFormat="1" x14ac:dyDescent="0.3"/>
    <row r="494" s="1" customFormat="1" x14ac:dyDescent="0.3"/>
    <row r="495" s="1" customFormat="1" x14ac:dyDescent="0.3"/>
    <row r="496" s="1" customFormat="1" x14ac:dyDescent="0.3"/>
    <row r="497" s="1" customFormat="1" x14ac:dyDescent="0.3"/>
    <row r="498" s="1" customFormat="1" x14ac:dyDescent="0.3"/>
    <row r="499" s="1" customFormat="1" x14ac:dyDescent="0.3"/>
    <row r="500" s="1" customFormat="1" x14ac:dyDescent="0.3"/>
    <row r="501" s="1" customFormat="1" x14ac:dyDescent="0.3"/>
    <row r="502" s="1" customFormat="1" x14ac:dyDescent="0.3"/>
    <row r="503" s="1" customFormat="1" x14ac:dyDescent="0.3"/>
    <row r="504" s="1" customFormat="1" x14ac:dyDescent="0.3"/>
    <row r="505" s="1" customFormat="1" x14ac:dyDescent="0.3"/>
    <row r="506" s="1" customFormat="1" x14ac:dyDescent="0.3"/>
    <row r="507" s="1" customFormat="1" x14ac:dyDescent="0.3"/>
    <row r="508" s="1" customFormat="1" x14ac:dyDescent="0.3"/>
    <row r="509" s="1" customFormat="1" x14ac:dyDescent="0.3"/>
    <row r="510" s="1" customFormat="1" x14ac:dyDescent="0.3"/>
    <row r="511" s="1" customFormat="1" x14ac:dyDescent="0.3"/>
    <row r="512" s="1" customFormat="1" x14ac:dyDescent="0.3"/>
    <row r="513" s="1" customFormat="1" x14ac:dyDescent="0.3"/>
    <row r="514" s="1" customFormat="1" x14ac:dyDescent="0.3"/>
    <row r="515" s="1" customFormat="1" x14ac:dyDescent="0.3"/>
    <row r="516" s="1" customFormat="1" x14ac:dyDescent="0.3"/>
    <row r="517" s="1" customFormat="1" x14ac:dyDescent="0.3"/>
    <row r="518" s="1" customFormat="1" x14ac:dyDescent="0.3"/>
    <row r="519" s="1" customFormat="1" x14ac:dyDescent="0.3"/>
    <row r="520" s="1" customFormat="1" x14ac:dyDescent="0.3"/>
    <row r="521" s="1" customFormat="1" x14ac:dyDescent="0.3"/>
    <row r="522" s="1" customFormat="1" x14ac:dyDescent="0.3"/>
    <row r="523" s="1" customFormat="1" x14ac:dyDescent="0.3"/>
    <row r="524" s="1" customFormat="1" x14ac:dyDescent="0.3"/>
    <row r="525" s="1" customFormat="1" x14ac:dyDescent="0.3"/>
    <row r="526" s="1" customFormat="1" x14ac:dyDescent="0.3"/>
    <row r="527" s="1" customFormat="1" x14ac:dyDescent="0.3"/>
    <row r="528" s="1" customFormat="1" x14ac:dyDescent="0.3"/>
    <row r="529" s="1" customFormat="1" x14ac:dyDescent="0.3"/>
    <row r="530" s="1" customFormat="1" x14ac:dyDescent="0.3"/>
    <row r="531" s="1" customFormat="1" x14ac:dyDescent="0.3"/>
    <row r="532" s="1" customFormat="1" x14ac:dyDescent="0.3"/>
    <row r="533" s="1" customFormat="1" x14ac:dyDescent="0.3"/>
    <row r="534" s="1" customFormat="1" x14ac:dyDescent="0.3"/>
    <row r="535" s="1" customFormat="1" x14ac:dyDescent="0.3"/>
    <row r="536" s="1" customFormat="1" x14ac:dyDescent="0.3"/>
    <row r="537" s="1" customFormat="1" x14ac:dyDescent="0.3"/>
    <row r="538" s="1" customFormat="1" x14ac:dyDescent="0.3"/>
    <row r="539" s="1" customFormat="1" x14ac:dyDescent="0.3"/>
    <row r="540" s="1" customFormat="1" x14ac:dyDescent="0.3"/>
    <row r="541" s="1" customFormat="1" x14ac:dyDescent="0.3"/>
    <row r="542" s="1" customFormat="1" x14ac:dyDescent="0.3"/>
    <row r="543" s="1" customFormat="1" x14ac:dyDescent="0.3"/>
    <row r="544" s="1" customFormat="1" x14ac:dyDescent="0.3"/>
    <row r="545" s="1" customFormat="1" x14ac:dyDescent="0.3"/>
    <row r="546" s="1" customFormat="1" x14ac:dyDescent="0.3"/>
    <row r="547" s="1" customFormat="1" x14ac:dyDescent="0.3"/>
    <row r="548" s="1" customFormat="1" x14ac:dyDescent="0.3"/>
    <row r="549" s="1" customFormat="1" x14ac:dyDescent="0.3"/>
    <row r="550" s="1" customFormat="1" x14ac:dyDescent="0.3"/>
    <row r="551" s="1" customFormat="1" x14ac:dyDescent="0.3"/>
    <row r="552" s="1" customFormat="1" x14ac:dyDescent="0.3"/>
    <row r="553" s="1" customFormat="1" x14ac:dyDescent="0.3"/>
    <row r="554" s="1" customFormat="1" x14ac:dyDescent="0.3"/>
    <row r="555" s="1" customFormat="1" x14ac:dyDescent="0.3"/>
    <row r="556" s="1" customFormat="1" x14ac:dyDescent="0.3"/>
    <row r="557" s="1" customFormat="1" x14ac:dyDescent="0.3"/>
    <row r="558" s="1" customFormat="1" x14ac:dyDescent="0.3"/>
    <row r="559" s="1" customFormat="1" x14ac:dyDescent="0.3"/>
    <row r="560" s="1" customFormat="1" x14ac:dyDescent="0.3"/>
    <row r="561" s="1" customFormat="1" x14ac:dyDescent="0.3"/>
    <row r="562" s="1" customFormat="1" x14ac:dyDescent="0.3"/>
    <row r="563" s="1" customFormat="1" x14ac:dyDescent="0.3"/>
    <row r="564" s="1" customFormat="1" x14ac:dyDescent="0.3"/>
    <row r="565" s="1" customFormat="1" x14ac:dyDescent="0.3"/>
    <row r="566" s="1" customFormat="1" x14ac:dyDescent="0.3"/>
    <row r="567" s="1" customFormat="1" x14ac:dyDescent="0.3"/>
    <row r="568" s="1" customFormat="1" x14ac:dyDescent="0.3"/>
    <row r="569" s="1" customFormat="1" x14ac:dyDescent="0.3"/>
    <row r="570" s="1" customFormat="1" x14ac:dyDescent="0.3"/>
    <row r="571" s="1" customFormat="1" x14ac:dyDescent="0.3"/>
    <row r="572" s="1" customFormat="1" x14ac:dyDescent="0.3"/>
    <row r="573" s="1" customFormat="1" x14ac:dyDescent="0.3"/>
    <row r="574" s="1" customFormat="1" x14ac:dyDescent="0.3"/>
    <row r="575" s="1" customFormat="1" x14ac:dyDescent="0.3"/>
    <row r="576" s="1" customFormat="1" x14ac:dyDescent="0.3"/>
    <row r="577" s="1" customFormat="1" x14ac:dyDescent="0.3"/>
    <row r="578" s="1" customFormat="1" x14ac:dyDescent="0.3"/>
    <row r="579" s="1" customFormat="1" x14ac:dyDescent="0.3"/>
    <row r="580" s="1" customFormat="1" x14ac:dyDescent="0.3"/>
    <row r="581" s="1" customFormat="1" x14ac:dyDescent="0.3"/>
    <row r="582" s="1" customFormat="1" x14ac:dyDescent="0.3"/>
    <row r="583" s="1" customFormat="1" x14ac:dyDescent="0.3"/>
    <row r="584" s="1" customFormat="1" x14ac:dyDescent="0.3"/>
    <row r="585" s="1" customFormat="1" x14ac:dyDescent="0.3"/>
    <row r="586" s="1" customFormat="1" x14ac:dyDescent="0.3"/>
    <row r="587" s="1" customFormat="1" x14ac:dyDescent="0.3"/>
    <row r="588" s="1" customFormat="1" x14ac:dyDescent="0.3"/>
    <row r="589" s="1" customFormat="1" x14ac:dyDescent="0.3"/>
    <row r="590" s="1" customFormat="1" x14ac:dyDescent="0.3"/>
    <row r="591" s="1" customFormat="1" x14ac:dyDescent="0.3"/>
    <row r="592" s="1" customFormat="1" x14ac:dyDescent="0.3"/>
    <row r="593" s="1" customFormat="1" x14ac:dyDescent="0.3"/>
    <row r="594" s="1" customFormat="1" x14ac:dyDescent="0.3"/>
    <row r="595" s="1" customFormat="1" x14ac:dyDescent="0.3"/>
    <row r="596" s="1" customFormat="1" x14ac:dyDescent="0.3"/>
    <row r="597" s="1" customFormat="1" x14ac:dyDescent="0.3"/>
    <row r="598" s="1" customFormat="1" x14ac:dyDescent="0.3"/>
    <row r="599" s="1" customFormat="1" x14ac:dyDescent="0.3"/>
    <row r="600" s="1" customFormat="1" x14ac:dyDescent="0.3"/>
    <row r="601" s="1" customFormat="1" x14ac:dyDescent="0.3"/>
    <row r="602" s="1" customFormat="1" x14ac:dyDescent="0.3"/>
    <row r="603" s="1" customFormat="1" x14ac:dyDescent="0.3"/>
    <row r="604" s="1" customFormat="1" x14ac:dyDescent="0.3"/>
    <row r="605" s="1" customFormat="1" x14ac:dyDescent="0.3"/>
    <row r="606" s="1" customFormat="1" x14ac:dyDescent="0.3"/>
    <row r="607" s="1" customFormat="1" x14ac:dyDescent="0.3"/>
    <row r="608" s="1" customFormat="1" x14ac:dyDescent="0.3"/>
    <row r="609" s="1" customFormat="1" x14ac:dyDescent="0.3"/>
    <row r="610" s="1" customFormat="1" x14ac:dyDescent="0.3"/>
    <row r="611" s="1" customFormat="1" x14ac:dyDescent="0.3"/>
    <row r="612" s="1" customFormat="1" x14ac:dyDescent="0.3"/>
    <row r="613" s="1" customFormat="1" x14ac:dyDescent="0.3"/>
    <row r="614" s="1" customFormat="1" x14ac:dyDescent="0.3"/>
    <row r="615" s="1" customFormat="1" x14ac:dyDescent="0.3"/>
    <row r="616" s="1" customFormat="1" x14ac:dyDescent="0.3"/>
    <row r="617" s="1" customFormat="1" x14ac:dyDescent="0.3"/>
    <row r="618" s="1" customFormat="1" x14ac:dyDescent="0.3"/>
    <row r="619" s="1" customFormat="1" x14ac:dyDescent="0.3"/>
    <row r="620" s="1" customFormat="1" x14ac:dyDescent="0.3"/>
    <row r="621" s="1" customFormat="1" x14ac:dyDescent="0.3"/>
    <row r="622" s="1" customFormat="1" x14ac:dyDescent="0.3"/>
    <row r="623" s="1" customFormat="1" x14ac:dyDescent="0.3"/>
    <row r="624" s="1" customFormat="1" x14ac:dyDescent="0.3"/>
    <row r="625" s="1" customFormat="1" x14ac:dyDescent="0.3"/>
    <row r="626" s="1" customFormat="1" x14ac:dyDescent="0.3"/>
    <row r="627" s="1" customFormat="1" x14ac:dyDescent="0.3"/>
    <row r="628" s="1" customFormat="1" x14ac:dyDescent="0.3"/>
    <row r="629" s="1" customFormat="1" x14ac:dyDescent="0.3"/>
    <row r="630" s="1" customFormat="1" x14ac:dyDescent="0.3"/>
    <row r="631" s="1" customFormat="1" x14ac:dyDescent="0.3"/>
    <row r="632" s="1" customFormat="1" x14ac:dyDescent="0.3"/>
    <row r="633" s="1" customFormat="1" x14ac:dyDescent="0.3"/>
    <row r="634" s="1" customFormat="1" x14ac:dyDescent="0.3"/>
    <row r="635" s="1" customFormat="1" x14ac:dyDescent="0.3"/>
    <row r="636" s="1" customFormat="1" x14ac:dyDescent="0.3"/>
    <row r="637" s="1" customFormat="1" x14ac:dyDescent="0.3"/>
    <row r="638" s="1" customFormat="1" x14ac:dyDescent="0.3"/>
    <row r="639" s="1" customFormat="1" x14ac:dyDescent="0.3"/>
    <row r="640" s="1" customFormat="1" x14ac:dyDescent="0.3"/>
    <row r="641" s="1" customFormat="1" x14ac:dyDescent="0.3"/>
    <row r="642" s="1" customFormat="1" x14ac:dyDescent="0.3"/>
    <row r="643" s="1" customFormat="1" x14ac:dyDescent="0.3"/>
    <row r="644" s="1" customFormat="1" x14ac:dyDescent="0.3"/>
    <row r="645" s="1" customFormat="1" x14ac:dyDescent="0.3"/>
    <row r="646" s="1" customFormat="1" x14ac:dyDescent="0.3"/>
    <row r="647" s="1" customFormat="1" x14ac:dyDescent="0.3"/>
    <row r="648" s="1" customFormat="1" x14ac:dyDescent="0.3"/>
    <row r="649" s="1" customFormat="1" x14ac:dyDescent="0.3"/>
    <row r="650" s="1" customFormat="1" x14ac:dyDescent="0.3"/>
    <row r="651" s="1" customFormat="1" x14ac:dyDescent="0.3"/>
    <row r="652" s="1" customFormat="1" x14ac:dyDescent="0.3"/>
    <row r="653" s="1" customFormat="1" x14ac:dyDescent="0.3"/>
    <row r="654" s="1" customFormat="1" x14ac:dyDescent="0.3"/>
    <row r="655" s="1" customFormat="1" x14ac:dyDescent="0.3"/>
    <row r="656" s="1" customFormat="1" x14ac:dyDescent="0.3"/>
    <row r="657" s="1" customFormat="1" x14ac:dyDescent="0.3"/>
    <row r="658" s="1" customFormat="1" x14ac:dyDescent="0.3"/>
    <row r="659" s="1" customFormat="1" x14ac:dyDescent="0.3"/>
    <row r="660" s="1" customFormat="1" x14ac:dyDescent="0.3"/>
    <row r="661" s="1" customFormat="1" x14ac:dyDescent="0.3"/>
    <row r="662" s="1" customFormat="1" x14ac:dyDescent="0.3"/>
    <row r="663" s="1" customFormat="1" x14ac:dyDescent="0.3"/>
    <row r="664" s="1" customFormat="1" x14ac:dyDescent="0.3"/>
    <row r="665" s="1" customFormat="1" x14ac:dyDescent="0.3"/>
    <row r="666" s="1" customFormat="1" x14ac:dyDescent="0.3"/>
    <row r="667" s="1" customFormat="1" x14ac:dyDescent="0.3"/>
    <row r="668" s="1" customFormat="1" x14ac:dyDescent="0.3"/>
    <row r="669" s="1" customFormat="1" x14ac:dyDescent="0.3"/>
    <row r="670" s="1" customFormat="1" x14ac:dyDescent="0.3"/>
    <row r="671" s="1" customFormat="1" x14ac:dyDescent="0.3"/>
    <row r="672" s="1" customFormat="1" x14ac:dyDescent="0.3"/>
    <row r="673" s="1" customFormat="1" x14ac:dyDescent="0.3"/>
    <row r="674" s="1" customFormat="1" x14ac:dyDescent="0.3"/>
    <row r="675" s="1" customFormat="1" x14ac:dyDescent="0.3"/>
    <row r="676" s="1" customFormat="1" x14ac:dyDescent="0.3"/>
    <row r="677" s="1" customFormat="1" x14ac:dyDescent="0.3"/>
    <row r="678" s="1" customFormat="1" x14ac:dyDescent="0.3"/>
    <row r="679" s="1" customFormat="1" x14ac:dyDescent="0.3"/>
    <row r="680" s="1" customFormat="1" x14ac:dyDescent="0.3"/>
    <row r="681" s="1" customFormat="1" x14ac:dyDescent="0.3"/>
    <row r="682" s="1" customFormat="1" x14ac:dyDescent="0.3"/>
    <row r="683" s="1" customFormat="1" x14ac:dyDescent="0.3"/>
    <row r="684" s="1" customFormat="1" x14ac:dyDescent="0.3"/>
    <row r="685" s="1" customFormat="1" x14ac:dyDescent="0.3"/>
    <row r="686" s="1" customFormat="1" x14ac:dyDescent="0.3"/>
    <row r="687" s="1" customFormat="1" x14ac:dyDescent="0.3"/>
    <row r="688" s="1" customFormat="1" x14ac:dyDescent="0.3"/>
    <row r="689" s="1" customFormat="1" x14ac:dyDescent="0.3"/>
    <row r="690" s="1" customFormat="1" x14ac:dyDescent="0.3"/>
    <row r="691" s="1" customFormat="1" x14ac:dyDescent="0.3"/>
    <row r="692" s="1" customFormat="1" x14ac:dyDescent="0.3"/>
    <row r="693" s="1" customFormat="1" x14ac:dyDescent="0.3"/>
    <row r="694" s="1" customFormat="1" x14ac:dyDescent="0.3"/>
    <row r="695" s="1" customFormat="1" x14ac:dyDescent="0.3"/>
    <row r="696" s="1" customFormat="1" x14ac:dyDescent="0.3"/>
    <row r="697" s="1" customFormat="1" x14ac:dyDescent="0.3"/>
    <row r="698" s="1" customFormat="1" x14ac:dyDescent="0.3"/>
    <row r="699" s="1" customFormat="1" x14ac:dyDescent="0.3"/>
    <row r="700" s="1" customFormat="1" x14ac:dyDescent="0.3"/>
    <row r="701" s="1" customFormat="1" x14ac:dyDescent="0.3"/>
    <row r="702" s="1" customFormat="1" x14ac:dyDescent="0.3"/>
    <row r="703" s="1" customFormat="1" x14ac:dyDescent="0.3"/>
    <row r="704" s="1" customFormat="1" x14ac:dyDescent="0.3"/>
    <row r="705" s="1" customFormat="1" x14ac:dyDescent="0.3"/>
    <row r="706" s="1" customFormat="1" x14ac:dyDescent="0.3"/>
    <row r="707" s="1" customFormat="1" x14ac:dyDescent="0.3"/>
    <row r="708" s="1" customFormat="1" x14ac:dyDescent="0.3"/>
    <row r="709" s="1" customFormat="1" x14ac:dyDescent="0.3"/>
    <row r="710" s="1" customFormat="1" x14ac:dyDescent="0.3"/>
    <row r="711" s="1" customFormat="1" x14ac:dyDescent="0.3"/>
    <row r="712" s="1" customFormat="1" x14ac:dyDescent="0.3"/>
    <row r="713" s="1" customFormat="1" x14ac:dyDescent="0.3"/>
    <row r="714" s="1" customFormat="1" x14ac:dyDescent="0.3"/>
    <row r="715" s="1" customFormat="1" x14ac:dyDescent="0.3"/>
    <row r="716" s="1" customFormat="1" x14ac:dyDescent="0.3"/>
    <row r="717" s="1" customFormat="1" x14ac:dyDescent="0.3"/>
    <row r="718" s="1" customFormat="1" x14ac:dyDescent="0.3"/>
    <row r="719" s="1" customFormat="1" x14ac:dyDescent="0.3"/>
    <row r="720" s="1" customFormat="1" x14ac:dyDescent="0.3"/>
    <row r="721" s="1" customFormat="1" x14ac:dyDescent="0.3"/>
    <row r="722" s="1" customFormat="1" x14ac:dyDescent="0.3"/>
    <row r="723" s="1" customFormat="1" x14ac:dyDescent="0.3"/>
    <row r="724" s="1" customFormat="1" x14ac:dyDescent="0.3"/>
    <row r="725" s="1" customFormat="1" x14ac:dyDescent="0.3"/>
    <row r="726" s="1" customFormat="1" x14ac:dyDescent="0.3"/>
    <row r="727" s="1" customFormat="1" x14ac:dyDescent="0.3"/>
    <row r="728" s="1" customFormat="1" x14ac:dyDescent="0.3"/>
    <row r="729" s="1" customFormat="1" x14ac:dyDescent="0.3"/>
    <row r="730" s="1" customFormat="1" x14ac:dyDescent="0.3"/>
    <row r="731" s="1" customFormat="1" x14ac:dyDescent="0.3"/>
    <row r="732" s="1" customFormat="1" x14ac:dyDescent="0.3"/>
    <row r="733" s="1" customFormat="1" x14ac:dyDescent="0.3"/>
    <row r="734" s="1" customFormat="1" x14ac:dyDescent="0.3"/>
    <row r="735" s="1" customFormat="1" x14ac:dyDescent="0.3"/>
    <row r="736" s="1" customFormat="1" x14ac:dyDescent="0.3"/>
    <row r="737" s="1" customFormat="1" x14ac:dyDescent="0.3"/>
    <row r="738" s="1" customFormat="1" x14ac:dyDescent="0.3"/>
    <row r="739" s="1" customFormat="1" x14ac:dyDescent="0.3"/>
    <row r="740" s="1" customFormat="1" x14ac:dyDescent="0.3"/>
    <row r="741" s="1" customFormat="1" x14ac:dyDescent="0.3"/>
    <row r="742" s="1" customFormat="1" x14ac:dyDescent="0.3"/>
    <row r="743" s="1" customFormat="1" x14ac:dyDescent="0.3"/>
    <row r="744" s="1" customFormat="1" x14ac:dyDescent="0.3"/>
    <row r="745" s="1" customFormat="1" x14ac:dyDescent="0.3"/>
    <row r="746" s="1" customFormat="1" x14ac:dyDescent="0.3"/>
    <row r="747" s="1" customFormat="1" x14ac:dyDescent="0.3"/>
    <row r="748" s="1" customFormat="1" x14ac:dyDescent="0.3"/>
    <row r="749" s="1" customFormat="1" x14ac:dyDescent="0.3"/>
    <row r="750" s="1" customFormat="1" x14ac:dyDescent="0.3"/>
    <row r="751" s="1" customFormat="1" x14ac:dyDescent="0.3"/>
    <row r="752" s="1" customFormat="1" x14ac:dyDescent="0.3"/>
    <row r="753" s="1" customFormat="1" x14ac:dyDescent="0.3"/>
    <row r="754" s="1" customFormat="1" x14ac:dyDescent="0.3"/>
    <row r="755" s="1" customFormat="1" x14ac:dyDescent="0.3"/>
    <row r="756" s="1" customFormat="1" x14ac:dyDescent="0.3"/>
    <row r="757" s="1" customFormat="1" x14ac:dyDescent="0.3"/>
    <row r="758" s="1" customFormat="1" x14ac:dyDescent="0.3"/>
    <row r="759" s="1" customFormat="1" x14ac:dyDescent="0.3"/>
    <row r="760" s="1" customFormat="1" x14ac:dyDescent="0.3"/>
    <row r="761" s="1" customFormat="1" x14ac:dyDescent="0.3"/>
    <row r="762" s="1" customFormat="1" x14ac:dyDescent="0.3"/>
    <row r="763" s="1" customFormat="1" x14ac:dyDescent="0.3"/>
    <row r="764" s="1" customFormat="1" x14ac:dyDescent="0.3"/>
    <row r="765" s="1" customFormat="1" x14ac:dyDescent="0.3"/>
    <row r="766" s="1" customFormat="1" x14ac:dyDescent="0.3"/>
    <row r="767" s="1" customFormat="1" x14ac:dyDescent="0.3"/>
    <row r="768" s="1" customFormat="1" x14ac:dyDescent="0.3"/>
    <row r="769" s="1" customFormat="1" x14ac:dyDescent="0.3"/>
    <row r="770" s="1" customFormat="1" x14ac:dyDescent="0.3"/>
    <row r="771" s="1" customFormat="1" x14ac:dyDescent="0.3"/>
    <row r="772" s="1" customFormat="1" x14ac:dyDescent="0.3"/>
    <row r="773" s="1" customFormat="1" x14ac:dyDescent="0.3"/>
    <row r="774" s="1" customFormat="1" x14ac:dyDescent="0.3"/>
    <row r="775" s="1" customFormat="1" x14ac:dyDescent="0.3"/>
    <row r="776" s="1" customFormat="1" x14ac:dyDescent="0.3"/>
    <row r="777" s="1" customFormat="1" x14ac:dyDescent="0.3"/>
    <row r="778" s="1" customFormat="1" x14ac:dyDescent="0.3"/>
    <row r="779" s="1" customFormat="1" x14ac:dyDescent="0.3"/>
    <row r="780" s="1" customFormat="1" x14ac:dyDescent="0.3"/>
    <row r="781" s="1" customFormat="1" x14ac:dyDescent="0.3"/>
    <row r="782" s="1" customFormat="1" x14ac:dyDescent="0.3"/>
    <row r="783" s="1" customFormat="1" x14ac:dyDescent="0.3"/>
    <row r="784" s="1" customFormat="1" x14ac:dyDescent="0.3"/>
    <row r="785" s="1" customFormat="1" x14ac:dyDescent="0.3"/>
    <row r="786" s="1" customFormat="1" x14ac:dyDescent="0.3"/>
    <row r="787" s="1" customFormat="1" x14ac:dyDescent="0.3"/>
    <row r="788" s="1" customFormat="1" x14ac:dyDescent="0.3"/>
    <row r="789" s="1" customFormat="1" x14ac:dyDescent="0.3"/>
    <row r="790" s="1" customFormat="1" x14ac:dyDescent="0.3"/>
    <row r="791" s="1" customFormat="1" x14ac:dyDescent="0.3"/>
    <row r="792" s="1" customFormat="1" x14ac:dyDescent="0.3"/>
    <row r="793" s="1" customFormat="1" x14ac:dyDescent="0.3"/>
    <row r="794" s="1" customFormat="1" x14ac:dyDescent="0.3"/>
    <row r="795" s="1" customFormat="1" x14ac:dyDescent="0.3"/>
    <row r="796" s="1" customFormat="1" x14ac:dyDescent="0.3"/>
    <row r="797" s="1" customFormat="1" x14ac:dyDescent="0.3"/>
    <row r="798" s="1" customFormat="1" x14ac:dyDescent="0.3"/>
    <row r="799" s="1" customFormat="1" x14ac:dyDescent="0.3"/>
    <row r="800" s="1" customFormat="1" x14ac:dyDescent="0.3"/>
    <row r="801" s="1" customFormat="1" x14ac:dyDescent="0.3"/>
    <row r="802" s="1" customFormat="1" x14ac:dyDescent="0.3"/>
    <row r="803" s="1" customFormat="1" x14ac:dyDescent="0.3"/>
    <row r="804" s="1" customFormat="1" x14ac:dyDescent="0.3"/>
    <row r="805" s="1" customFormat="1" x14ac:dyDescent="0.3"/>
    <row r="806" s="1" customFormat="1" x14ac:dyDescent="0.3"/>
    <row r="807" s="1" customFormat="1" x14ac:dyDescent="0.3"/>
    <row r="808" s="1" customFormat="1" x14ac:dyDescent="0.3"/>
    <row r="809" s="1" customFormat="1" x14ac:dyDescent="0.3"/>
    <row r="810" s="1" customFormat="1" x14ac:dyDescent="0.3"/>
    <row r="811" s="1" customFormat="1" x14ac:dyDescent="0.3"/>
    <row r="812" s="1" customFormat="1" x14ac:dyDescent="0.3"/>
    <row r="813" s="1" customFormat="1" x14ac:dyDescent="0.3"/>
    <row r="814" s="1" customFormat="1" x14ac:dyDescent="0.3"/>
    <row r="815" s="1" customFormat="1" x14ac:dyDescent="0.3"/>
    <row r="816" s="1" customFormat="1" x14ac:dyDescent="0.3"/>
    <row r="817" s="1" customFormat="1" x14ac:dyDescent="0.3"/>
    <row r="818" s="1" customFormat="1" x14ac:dyDescent="0.3"/>
    <row r="819" s="1" customFormat="1" x14ac:dyDescent="0.3"/>
    <row r="820" s="1" customFormat="1" x14ac:dyDescent="0.3"/>
    <row r="821" s="1" customFormat="1" x14ac:dyDescent="0.3"/>
    <row r="822" s="1" customFormat="1" x14ac:dyDescent="0.3"/>
    <row r="823" s="1" customFormat="1" x14ac:dyDescent="0.3"/>
    <row r="824" s="1" customFormat="1" x14ac:dyDescent="0.3"/>
    <row r="825" s="1" customFormat="1" x14ac:dyDescent="0.3"/>
    <row r="826" s="1" customFormat="1" x14ac:dyDescent="0.3"/>
    <row r="827" s="1" customFormat="1" x14ac:dyDescent="0.3"/>
    <row r="828" s="1" customFormat="1" x14ac:dyDescent="0.3"/>
    <row r="829" s="1" customFormat="1" x14ac:dyDescent="0.3"/>
    <row r="830" s="1" customFormat="1" x14ac:dyDescent="0.3"/>
    <row r="831" s="1" customFormat="1" x14ac:dyDescent="0.3"/>
    <row r="832" s="1" customFormat="1" x14ac:dyDescent="0.3"/>
    <row r="833" s="1" customFormat="1" x14ac:dyDescent="0.3"/>
    <row r="834" s="1" customFormat="1" x14ac:dyDescent="0.3"/>
    <row r="835" s="1" customFormat="1" x14ac:dyDescent="0.3"/>
    <row r="836" s="1" customFormat="1" x14ac:dyDescent="0.3"/>
    <row r="837" s="1" customFormat="1" x14ac:dyDescent="0.3"/>
    <row r="838" s="1" customFormat="1" x14ac:dyDescent="0.3"/>
    <row r="839" s="1" customFormat="1" x14ac:dyDescent="0.3"/>
    <row r="840" s="1" customFormat="1" x14ac:dyDescent="0.3"/>
    <row r="841" s="1" customFormat="1" x14ac:dyDescent="0.3"/>
    <row r="842" s="1" customFormat="1" x14ac:dyDescent="0.3"/>
    <row r="843" s="1" customFormat="1" x14ac:dyDescent="0.3"/>
    <row r="844" s="1" customFormat="1" x14ac:dyDescent="0.3"/>
    <row r="845" s="1" customFormat="1" x14ac:dyDescent="0.3"/>
    <row r="846" s="1" customFormat="1" x14ac:dyDescent="0.3"/>
    <row r="847" s="1" customFormat="1" x14ac:dyDescent="0.3"/>
    <row r="848" s="1" customFormat="1" x14ac:dyDescent="0.3"/>
    <row r="849" s="1" customFormat="1" x14ac:dyDescent="0.3"/>
    <row r="850" s="1" customFormat="1" x14ac:dyDescent="0.3"/>
    <row r="851" s="1" customFormat="1" x14ac:dyDescent="0.3"/>
    <row r="852" s="1" customFormat="1" x14ac:dyDescent="0.3"/>
    <row r="853" s="1" customFormat="1" x14ac:dyDescent="0.3"/>
    <row r="854" s="1" customFormat="1" x14ac:dyDescent="0.3"/>
    <row r="855" s="1" customFormat="1" x14ac:dyDescent="0.3"/>
    <row r="856" s="1" customFormat="1" x14ac:dyDescent="0.3"/>
    <row r="857" s="1" customFormat="1" x14ac:dyDescent="0.3"/>
    <row r="858" s="1" customFormat="1" x14ac:dyDescent="0.3"/>
    <row r="859" s="1" customFormat="1" x14ac:dyDescent="0.3"/>
    <row r="860" s="1" customFormat="1" x14ac:dyDescent="0.3"/>
    <row r="861" s="1" customFormat="1" x14ac:dyDescent="0.3"/>
    <row r="862" s="1" customFormat="1" x14ac:dyDescent="0.3"/>
    <row r="863" s="1" customFormat="1" x14ac:dyDescent="0.3"/>
    <row r="864" s="1" customFormat="1" x14ac:dyDescent="0.3"/>
    <row r="865" s="1" customFormat="1" x14ac:dyDescent="0.3"/>
    <row r="866" s="1" customFormat="1" x14ac:dyDescent="0.3"/>
    <row r="867" s="1" customFormat="1" x14ac:dyDescent="0.3"/>
    <row r="868" s="1" customFormat="1" x14ac:dyDescent="0.3"/>
    <row r="869" s="1" customFormat="1" x14ac:dyDescent="0.3"/>
    <row r="870" s="1" customFormat="1" x14ac:dyDescent="0.3"/>
    <row r="871" s="1" customFormat="1" x14ac:dyDescent="0.3"/>
    <row r="872" s="1" customFormat="1" x14ac:dyDescent="0.3"/>
    <row r="873" s="1" customFormat="1" x14ac:dyDescent="0.3"/>
    <row r="874" s="1" customFormat="1" x14ac:dyDescent="0.3"/>
    <row r="875" s="1" customFormat="1" x14ac:dyDescent="0.3"/>
    <row r="876" s="1" customFormat="1" x14ac:dyDescent="0.3"/>
    <row r="877" s="1" customFormat="1" x14ac:dyDescent="0.3"/>
    <row r="878" s="1" customFormat="1" x14ac:dyDescent="0.3"/>
    <row r="879" s="1" customFormat="1" x14ac:dyDescent="0.3"/>
    <row r="880" s="1" customFormat="1" x14ac:dyDescent="0.3"/>
    <row r="881" s="1" customFormat="1" x14ac:dyDescent="0.3"/>
    <row r="882" s="1" customFormat="1" x14ac:dyDescent="0.3"/>
    <row r="883" s="1" customFormat="1" x14ac:dyDescent="0.3"/>
    <row r="884" s="1" customFormat="1" x14ac:dyDescent="0.3"/>
    <row r="885" s="1" customFormat="1" x14ac:dyDescent="0.3"/>
    <row r="886" s="1" customFormat="1" x14ac:dyDescent="0.3"/>
    <row r="887" s="1" customFormat="1" x14ac:dyDescent="0.3"/>
    <row r="888" s="1" customFormat="1" x14ac:dyDescent="0.3"/>
    <row r="889" s="1" customFormat="1" x14ac:dyDescent="0.3"/>
    <row r="890" s="1" customFormat="1" x14ac:dyDescent="0.3"/>
    <row r="891" s="1" customFormat="1" x14ac:dyDescent="0.3"/>
    <row r="892" s="1" customFormat="1" x14ac:dyDescent="0.3"/>
    <row r="893" s="1" customFormat="1" x14ac:dyDescent="0.3"/>
    <row r="894" s="1" customFormat="1" x14ac:dyDescent="0.3"/>
    <row r="895" s="1" customFormat="1" x14ac:dyDescent="0.3"/>
    <row r="896" s="1" customFormat="1" x14ac:dyDescent="0.3"/>
    <row r="897" s="1" customFormat="1" x14ac:dyDescent="0.3"/>
    <row r="898" s="1" customFormat="1" x14ac:dyDescent="0.3"/>
    <row r="899" s="1" customFormat="1" x14ac:dyDescent="0.3"/>
    <row r="900" s="1" customFormat="1" x14ac:dyDescent="0.3"/>
    <row r="901" s="1" customFormat="1" x14ac:dyDescent="0.3"/>
    <row r="902" s="1" customFormat="1" x14ac:dyDescent="0.3"/>
    <row r="903" s="1" customFormat="1" x14ac:dyDescent="0.3"/>
    <row r="904" s="1" customFormat="1" x14ac:dyDescent="0.3"/>
    <row r="905" s="1" customFormat="1" x14ac:dyDescent="0.3"/>
    <row r="906" s="1" customFormat="1" x14ac:dyDescent="0.3"/>
    <row r="907" s="1" customFormat="1" x14ac:dyDescent="0.3"/>
    <row r="908" s="1" customFormat="1" x14ac:dyDescent="0.3"/>
    <row r="909" s="1" customFormat="1" x14ac:dyDescent="0.3"/>
    <row r="910" s="1" customFormat="1" x14ac:dyDescent="0.3"/>
    <row r="911" s="1" customFormat="1" x14ac:dyDescent="0.3"/>
    <row r="912" s="1" customFormat="1" x14ac:dyDescent="0.3"/>
    <row r="913" s="1" customFormat="1" x14ac:dyDescent="0.3"/>
    <row r="914" s="1" customFormat="1" x14ac:dyDescent="0.3"/>
    <row r="915" s="1" customFormat="1" x14ac:dyDescent="0.3"/>
    <row r="916" s="1" customFormat="1" x14ac:dyDescent="0.3"/>
    <row r="917" s="1" customFormat="1" x14ac:dyDescent="0.3"/>
    <row r="918" s="1" customFormat="1" x14ac:dyDescent="0.3"/>
    <row r="919" s="1" customFormat="1" x14ac:dyDescent="0.3"/>
    <row r="920" s="1" customFormat="1" x14ac:dyDescent="0.3"/>
    <row r="921" s="1" customFormat="1" x14ac:dyDescent="0.3"/>
    <row r="922" s="1" customFormat="1" x14ac:dyDescent="0.3"/>
    <row r="923" s="1" customFormat="1" x14ac:dyDescent="0.3"/>
    <row r="924" s="1" customFormat="1" x14ac:dyDescent="0.3"/>
    <row r="925" s="1" customFormat="1" x14ac:dyDescent="0.3"/>
    <row r="926" s="1" customFormat="1" x14ac:dyDescent="0.3"/>
    <row r="927" s="1" customFormat="1" x14ac:dyDescent="0.3"/>
    <row r="928" s="1" customFormat="1" x14ac:dyDescent="0.3"/>
    <row r="929" s="1" customFormat="1" x14ac:dyDescent="0.3"/>
    <row r="930" s="1" customFormat="1" x14ac:dyDescent="0.3"/>
    <row r="931" s="1" customFormat="1" x14ac:dyDescent="0.3"/>
    <row r="932" s="1" customFormat="1" x14ac:dyDescent="0.3"/>
    <row r="933" s="1" customFormat="1" x14ac:dyDescent="0.3"/>
    <row r="934" s="1" customFormat="1" x14ac:dyDescent="0.3"/>
    <row r="935" s="1" customFormat="1" x14ac:dyDescent="0.3"/>
    <row r="936" s="1" customFormat="1" x14ac:dyDescent="0.3"/>
    <row r="937" s="1" customFormat="1" x14ac:dyDescent="0.3"/>
    <row r="938" s="1" customFormat="1" x14ac:dyDescent="0.3"/>
    <row r="939" s="1" customFormat="1" x14ac:dyDescent="0.3"/>
    <row r="940" s="1" customFormat="1" x14ac:dyDescent="0.3"/>
    <row r="941" s="1" customFormat="1" x14ac:dyDescent="0.3"/>
    <row r="942" s="1" customFormat="1" x14ac:dyDescent="0.3"/>
    <row r="943" s="1" customFormat="1" x14ac:dyDescent="0.3"/>
    <row r="944" s="1" customFormat="1" x14ac:dyDescent="0.3"/>
    <row r="945" s="1" customFormat="1" x14ac:dyDescent="0.3"/>
    <row r="946" s="1" customFormat="1" x14ac:dyDescent="0.3"/>
    <row r="947" s="1" customFormat="1" x14ac:dyDescent="0.3"/>
    <row r="948" s="1" customFormat="1" x14ac:dyDescent="0.3"/>
    <row r="949" s="1" customFormat="1" x14ac:dyDescent="0.3"/>
    <row r="950" s="1" customFormat="1" x14ac:dyDescent="0.3"/>
    <row r="951" s="1" customFormat="1" x14ac:dyDescent="0.3"/>
    <row r="952" s="1" customFormat="1" x14ac:dyDescent="0.3"/>
    <row r="953" s="1" customFormat="1" x14ac:dyDescent="0.3"/>
    <row r="954" s="1" customFormat="1" x14ac:dyDescent="0.3"/>
    <row r="955" s="1" customFormat="1" x14ac:dyDescent="0.3"/>
    <row r="956" s="1" customFormat="1" x14ac:dyDescent="0.3"/>
    <row r="957" s="1" customFormat="1" x14ac:dyDescent="0.3"/>
    <row r="958" s="1" customFormat="1" x14ac:dyDescent="0.3"/>
    <row r="959" s="1" customFormat="1" x14ac:dyDescent="0.3"/>
    <row r="960" s="1" customFormat="1" x14ac:dyDescent="0.3"/>
    <row r="961" s="1" customFormat="1" x14ac:dyDescent="0.3"/>
    <row r="962" s="1" customFormat="1" x14ac:dyDescent="0.3"/>
    <row r="963" s="1" customFormat="1" x14ac:dyDescent="0.3"/>
    <row r="964" s="1" customFormat="1" x14ac:dyDescent="0.3"/>
    <row r="965" s="1" customFormat="1" x14ac:dyDescent="0.3"/>
    <row r="966" s="1" customFormat="1" x14ac:dyDescent="0.3"/>
    <row r="967" s="1" customFormat="1" x14ac:dyDescent="0.3"/>
    <row r="968" s="1" customFormat="1" x14ac:dyDescent="0.3"/>
    <row r="969" s="1" customFormat="1" x14ac:dyDescent="0.3"/>
    <row r="970" s="1" customFormat="1" x14ac:dyDescent="0.3"/>
    <row r="971" s="1" customFormat="1" x14ac:dyDescent="0.3"/>
    <row r="972" s="1" customFormat="1" x14ac:dyDescent="0.3"/>
    <row r="973" s="1" customFormat="1" x14ac:dyDescent="0.3"/>
    <row r="974" s="1" customFormat="1" x14ac:dyDescent="0.3"/>
    <row r="975" s="1" customFormat="1" x14ac:dyDescent="0.3"/>
    <row r="976" s="1" customFormat="1" x14ac:dyDescent="0.3"/>
    <row r="977" s="1" customFormat="1" x14ac:dyDescent="0.3"/>
    <row r="978" s="1" customFormat="1" x14ac:dyDescent="0.3"/>
    <row r="979" s="1" customFormat="1" x14ac:dyDescent="0.3"/>
    <row r="980" s="1" customFormat="1" x14ac:dyDescent="0.3"/>
    <row r="981" s="1" customFormat="1" x14ac:dyDescent="0.3"/>
    <row r="982" s="1" customFormat="1" x14ac:dyDescent="0.3"/>
    <row r="983" s="1" customFormat="1" x14ac:dyDescent="0.3"/>
    <row r="984" s="1" customFormat="1" x14ac:dyDescent="0.3"/>
    <row r="985" s="1" customFormat="1" x14ac:dyDescent="0.3"/>
    <row r="986" s="1" customFormat="1" x14ac:dyDescent="0.3"/>
    <row r="987" s="1" customFormat="1" x14ac:dyDescent="0.3"/>
    <row r="988" s="1" customFormat="1" x14ac:dyDescent="0.3"/>
    <row r="989" s="1" customFormat="1" x14ac:dyDescent="0.3"/>
    <row r="990" s="1" customFormat="1" x14ac:dyDescent="0.3"/>
    <row r="991" s="1" customFormat="1" x14ac:dyDescent="0.3"/>
    <row r="992" s="1" customFormat="1" x14ac:dyDescent="0.3"/>
    <row r="993" s="1" customFormat="1" x14ac:dyDescent="0.3"/>
    <row r="994" s="1" customFormat="1" x14ac:dyDescent="0.3"/>
    <row r="995" s="1" customFormat="1" x14ac:dyDescent="0.3"/>
    <row r="996" s="1" customFormat="1" x14ac:dyDescent="0.3"/>
    <row r="997" s="1" customFormat="1" x14ac:dyDescent="0.3"/>
    <row r="998" s="1" customFormat="1" x14ac:dyDescent="0.3"/>
    <row r="999" s="1" customFormat="1" x14ac:dyDescent="0.3"/>
    <row r="1000" s="1" customFormat="1" x14ac:dyDescent="0.3"/>
    <row r="1001" s="1" customFormat="1" x14ac:dyDescent="0.3"/>
    <row r="1002" s="1" customFormat="1" x14ac:dyDescent="0.3"/>
    <row r="1003" s="1" customFormat="1" x14ac:dyDescent="0.3"/>
    <row r="1004" s="1" customFormat="1" x14ac:dyDescent="0.3"/>
    <row r="1005" s="1" customFormat="1" x14ac:dyDescent="0.3"/>
    <row r="1006" s="1" customFormat="1" x14ac:dyDescent="0.3"/>
    <row r="1007" s="1" customFormat="1" x14ac:dyDescent="0.3"/>
    <row r="1008" s="1" customFormat="1" x14ac:dyDescent="0.3"/>
    <row r="1009" s="1" customFormat="1" x14ac:dyDescent="0.3"/>
    <row r="1010" s="1" customFormat="1" x14ac:dyDescent="0.3"/>
    <row r="1011" s="1" customFormat="1" x14ac:dyDescent="0.3"/>
    <row r="1012" s="1" customFormat="1" x14ac:dyDescent="0.3"/>
    <row r="1013" s="1" customFormat="1" x14ac:dyDescent="0.3"/>
    <row r="1014" s="1" customFormat="1" x14ac:dyDescent="0.3"/>
    <row r="1015" s="1" customFormat="1" x14ac:dyDescent="0.3"/>
    <row r="1016" s="1" customFormat="1" x14ac:dyDescent="0.3"/>
    <row r="1017" s="1" customFormat="1" x14ac:dyDescent="0.3"/>
    <row r="1018" s="1" customFormat="1" x14ac:dyDescent="0.3"/>
    <row r="1019" s="1" customFormat="1" x14ac:dyDescent="0.3"/>
    <row r="1020" s="1" customFormat="1" x14ac:dyDescent="0.3"/>
    <row r="1021" s="1" customFormat="1" x14ac:dyDescent="0.3"/>
    <row r="1022" s="1" customFormat="1" x14ac:dyDescent="0.3"/>
    <row r="1023" s="1" customFormat="1" x14ac:dyDescent="0.3"/>
    <row r="1024" s="1" customFormat="1" x14ac:dyDescent="0.3"/>
    <row r="1025" s="1" customFormat="1" x14ac:dyDescent="0.3"/>
    <row r="1026" s="1" customFormat="1" x14ac:dyDescent="0.3"/>
    <row r="1027" s="1" customFormat="1" x14ac:dyDescent="0.3"/>
    <row r="1028" s="1" customFormat="1" x14ac:dyDescent="0.3"/>
    <row r="1029" s="1" customFormat="1" x14ac:dyDescent="0.3"/>
    <row r="1030" s="1" customFormat="1" x14ac:dyDescent="0.3"/>
    <row r="1031" s="1" customFormat="1" x14ac:dyDescent="0.3"/>
    <row r="1032" s="1" customFormat="1" x14ac:dyDescent="0.3"/>
    <row r="1033" s="1" customFormat="1" x14ac:dyDescent="0.3"/>
    <row r="1034" s="1" customFormat="1" x14ac:dyDescent="0.3"/>
    <row r="1035" s="1" customFormat="1" x14ac:dyDescent="0.3"/>
    <row r="1036" s="1" customFormat="1" x14ac:dyDescent="0.3"/>
    <row r="1037" s="1" customFormat="1" x14ac:dyDescent="0.3"/>
    <row r="1038" s="1" customFormat="1" x14ac:dyDescent="0.3"/>
    <row r="1039" s="1" customFormat="1" x14ac:dyDescent="0.3"/>
    <row r="1040" s="1" customFormat="1" x14ac:dyDescent="0.3"/>
    <row r="1041" s="1" customFormat="1" x14ac:dyDescent="0.3"/>
    <row r="1042" s="1" customFormat="1" x14ac:dyDescent="0.3"/>
    <row r="1043" s="1" customFormat="1" x14ac:dyDescent="0.3"/>
    <row r="1044" s="1" customFormat="1" x14ac:dyDescent="0.3"/>
    <row r="1045" s="1" customFormat="1" x14ac:dyDescent="0.3"/>
    <row r="1046" s="1" customFormat="1" x14ac:dyDescent="0.3"/>
    <row r="1047" s="1" customFormat="1" x14ac:dyDescent="0.3"/>
    <row r="1048" s="1" customFormat="1" x14ac:dyDescent="0.3"/>
    <row r="1049" s="1" customFormat="1" x14ac:dyDescent="0.3"/>
    <row r="1050" s="1" customFormat="1" x14ac:dyDescent="0.3"/>
    <row r="1051" s="1" customFormat="1" x14ac:dyDescent="0.3"/>
    <row r="1052" s="1" customFormat="1" x14ac:dyDescent="0.3"/>
    <row r="1053" s="1" customFormat="1" x14ac:dyDescent="0.3"/>
    <row r="1054" s="1" customFormat="1" x14ac:dyDescent="0.3"/>
    <row r="1055" s="1" customFormat="1" x14ac:dyDescent="0.3"/>
    <row r="1056" s="1" customFormat="1" x14ac:dyDescent="0.3"/>
    <row r="1057" s="1" customFormat="1" x14ac:dyDescent="0.3"/>
    <row r="1058" s="1" customFormat="1" x14ac:dyDescent="0.3"/>
    <row r="1059" s="1" customFormat="1" x14ac:dyDescent="0.3"/>
    <row r="1060" s="1" customFormat="1" x14ac:dyDescent="0.3"/>
    <row r="1061" s="1" customFormat="1" x14ac:dyDescent="0.3"/>
    <row r="1062" s="1" customFormat="1" x14ac:dyDescent="0.3"/>
    <row r="1063" s="1" customFormat="1" x14ac:dyDescent="0.3"/>
    <row r="1064" s="1" customFormat="1" x14ac:dyDescent="0.3"/>
    <row r="1065" s="1" customFormat="1" x14ac:dyDescent="0.3"/>
    <row r="1066" s="1" customFormat="1" x14ac:dyDescent="0.3"/>
    <row r="1067" s="1" customFormat="1" x14ac:dyDescent="0.3"/>
    <row r="1068" s="1" customFormat="1" x14ac:dyDescent="0.3"/>
    <row r="1069" s="1" customFormat="1" x14ac:dyDescent="0.3"/>
    <row r="1070" s="1" customFormat="1" x14ac:dyDescent="0.3"/>
    <row r="1071" s="1" customFormat="1" x14ac:dyDescent="0.3"/>
    <row r="1072" s="1" customFormat="1" x14ac:dyDescent="0.3"/>
    <row r="1073" s="1" customFormat="1" x14ac:dyDescent="0.3"/>
    <row r="1074" s="1" customFormat="1" x14ac:dyDescent="0.3"/>
    <row r="1075" s="1" customFormat="1" x14ac:dyDescent="0.3"/>
    <row r="1076" s="1" customFormat="1" x14ac:dyDescent="0.3"/>
    <row r="1077" s="1" customFormat="1" x14ac:dyDescent="0.3"/>
    <row r="1078" s="1" customFormat="1" x14ac:dyDescent="0.3"/>
    <row r="1079" s="1" customFormat="1" x14ac:dyDescent="0.3"/>
    <row r="1080" s="1" customFormat="1" x14ac:dyDescent="0.3"/>
    <row r="1081" s="1" customFormat="1" x14ac:dyDescent="0.3"/>
    <row r="1082" s="1" customFormat="1" x14ac:dyDescent="0.3"/>
    <row r="1083" s="1" customFormat="1" x14ac:dyDescent="0.3"/>
    <row r="1084" s="1" customFormat="1" x14ac:dyDescent="0.3"/>
    <row r="1085" s="1" customFormat="1" x14ac:dyDescent="0.3"/>
    <row r="1086" s="1" customFormat="1" x14ac:dyDescent="0.3"/>
    <row r="1087" s="1" customFormat="1" x14ac:dyDescent="0.3"/>
    <row r="1088" s="1" customFormat="1" x14ac:dyDescent="0.3"/>
    <row r="1089" s="1" customFormat="1" x14ac:dyDescent="0.3"/>
    <row r="1090" s="1" customFormat="1" x14ac:dyDescent="0.3"/>
    <row r="1091" s="1" customFormat="1" x14ac:dyDescent="0.3"/>
    <row r="1092" s="1" customFormat="1" x14ac:dyDescent="0.3"/>
    <row r="1093" s="1" customFormat="1" x14ac:dyDescent="0.3"/>
    <row r="1094" s="1" customFormat="1" x14ac:dyDescent="0.3"/>
    <row r="1095" s="1" customFormat="1" x14ac:dyDescent="0.3"/>
    <row r="1096" s="1" customFormat="1" x14ac:dyDescent="0.3"/>
    <row r="1097" s="1" customFormat="1" x14ac:dyDescent="0.3"/>
    <row r="1098" s="1" customFormat="1" x14ac:dyDescent="0.3"/>
    <row r="1099" s="1" customFormat="1" x14ac:dyDescent="0.3"/>
    <row r="1100" s="1" customFormat="1" x14ac:dyDescent="0.3"/>
    <row r="1101" s="1" customFormat="1" x14ac:dyDescent="0.3"/>
    <row r="1102" s="1" customFormat="1" x14ac:dyDescent="0.3"/>
    <row r="1103" s="1" customFormat="1" x14ac:dyDescent="0.3"/>
    <row r="1104" s="1" customFormat="1" x14ac:dyDescent="0.3"/>
    <row r="1105" s="1" customFormat="1" x14ac:dyDescent="0.3"/>
    <row r="1106" s="1" customFormat="1" x14ac:dyDescent="0.3"/>
    <row r="1107" s="1" customFormat="1" x14ac:dyDescent="0.3"/>
    <row r="1108" s="1" customFormat="1" x14ac:dyDescent="0.3"/>
    <row r="1109" s="1" customFormat="1" x14ac:dyDescent="0.3"/>
    <row r="1110" s="1" customFormat="1" x14ac:dyDescent="0.3"/>
    <row r="1111" s="1" customFormat="1" x14ac:dyDescent="0.3"/>
    <row r="1112" s="1" customFormat="1" x14ac:dyDescent="0.3"/>
    <row r="1113" s="1" customFormat="1" x14ac:dyDescent="0.3"/>
    <row r="1114" s="1" customFormat="1" x14ac:dyDescent="0.3"/>
    <row r="1115" s="1" customFormat="1" x14ac:dyDescent="0.3"/>
    <row r="1116" s="1" customFormat="1" x14ac:dyDescent="0.3"/>
    <row r="1117" s="1" customFormat="1" x14ac:dyDescent="0.3"/>
    <row r="1118" s="1" customFormat="1" x14ac:dyDescent="0.3"/>
    <row r="1119" s="1" customFormat="1" x14ac:dyDescent="0.3"/>
    <row r="1120" s="1" customFormat="1" x14ac:dyDescent="0.3"/>
    <row r="1121" s="1" customFormat="1" x14ac:dyDescent="0.3"/>
    <row r="1122" s="1" customFormat="1" x14ac:dyDescent="0.3"/>
    <row r="1123" s="1" customFormat="1" x14ac:dyDescent="0.3"/>
    <row r="1124" s="1" customFormat="1" x14ac:dyDescent="0.3"/>
    <row r="1125" s="1" customFormat="1" x14ac:dyDescent="0.3"/>
    <row r="1126" s="1" customFormat="1" x14ac:dyDescent="0.3"/>
    <row r="1127" s="1" customFormat="1" x14ac:dyDescent="0.3"/>
    <row r="1128" s="1" customFormat="1" x14ac:dyDescent="0.3"/>
    <row r="1129" s="1" customFormat="1" x14ac:dyDescent="0.3"/>
    <row r="1130" s="1" customFormat="1" x14ac:dyDescent="0.3"/>
    <row r="1131" s="1" customFormat="1" x14ac:dyDescent="0.3"/>
    <row r="1132" s="1" customFormat="1" x14ac:dyDescent="0.3"/>
    <row r="1133" s="1" customFormat="1" x14ac:dyDescent="0.3"/>
    <row r="1134" s="1" customFormat="1" x14ac:dyDescent="0.3"/>
    <row r="1135" s="1" customFormat="1" x14ac:dyDescent="0.3"/>
    <row r="1136" s="1" customFormat="1" x14ac:dyDescent="0.3"/>
    <row r="1137" s="1" customFormat="1" x14ac:dyDescent="0.3"/>
    <row r="1138" s="1" customFormat="1" x14ac:dyDescent="0.3"/>
    <row r="1139" s="1" customFormat="1" x14ac:dyDescent="0.3"/>
    <row r="1140" s="1" customFormat="1" x14ac:dyDescent="0.3"/>
    <row r="1141" s="1" customFormat="1" x14ac:dyDescent="0.3"/>
    <row r="1142" s="1" customFormat="1" x14ac:dyDescent="0.3"/>
    <row r="1143" s="1" customFormat="1" x14ac:dyDescent="0.3"/>
    <row r="1144" s="1" customFormat="1" x14ac:dyDescent="0.3"/>
    <row r="1145" s="1" customFormat="1" x14ac:dyDescent="0.3"/>
    <row r="1146" s="1" customFormat="1" x14ac:dyDescent="0.3"/>
    <row r="1147" s="1" customFormat="1" x14ac:dyDescent="0.3"/>
    <row r="1148" s="1" customFormat="1" x14ac:dyDescent="0.3"/>
    <row r="1149" s="1" customFormat="1" x14ac:dyDescent="0.3"/>
    <row r="1150" s="1" customFormat="1" x14ac:dyDescent="0.3"/>
    <row r="1151" s="1" customFormat="1" x14ac:dyDescent="0.3"/>
    <row r="1152" s="1" customFormat="1" x14ac:dyDescent="0.3"/>
    <row r="1153" s="1" customFormat="1" x14ac:dyDescent="0.3"/>
    <row r="1154" s="1" customFormat="1" x14ac:dyDescent="0.3"/>
    <row r="1155" s="1" customFormat="1" x14ac:dyDescent="0.3"/>
    <row r="1156" s="1" customFormat="1" x14ac:dyDescent="0.3"/>
    <row r="1157" s="1" customFormat="1" x14ac:dyDescent="0.3"/>
    <row r="1158" s="1" customFormat="1" x14ac:dyDescent="0.3"/>
    <row r="1159" s="1" customFormat="1" x14ac:dyDescent="0.3"/>
    <row r="1160" s="1" customFormat="1" x14ac:dyDescent="0.3"/>
    <row r="1161" s="1" customFormat="1" x14ac:dyDescent="0.3"/>
    <row r="1162" s="1" customFormat="1" x14ac:dyDescent="0.3"/>
    <row r="1163" s="1" customFormat="1" x14ac:dyDescent="0.3"/>
    <row r="1164" s="1" customFormat="1" x14ac:dyDescent="0.3"/>
    <row r="1165" s="1" customFormat="1" x14ac:dyDescent="0.3"/>
    <row r="1166" s="1" customFormat="1" x14ac:dyDescent="0.3"/>
    <row r="1167" s="1" customFormat="1" x14ac:dyDescent="0.3"/>
    <row r="1168" s="1" customFormat="1" x14ac:dyDescent="0.3"/>
    <row r="1169" s="1" customFormat="1" x14ac:dyDescent="0.3"/>
    <row r="1170" s="1" customFormat="1" x14ac:dyDescent="0.3"/>
    <row r="1171" s="1" customFormat="1" x14ac:dyDescent="0.3"/>
    <row r="1172" s="1" customFormat="1" x14ac:dyDescent="0.3"/>
    <row r="1173" s="1" customFormat="1" x14ac:dyDescent="0.3"/>
    <row r="1174" s="1" customFormat="1" x14ac:dyDescent="0.3"/>
    <row r="1175" s="1" customFormat="1" x14ac:dyDescent="0.3"/>
    <row r="1176" s="1" customFormat="1" x14ac:dyDescent="0.3"/>
    <row r="1177" s="1" customFormat="1" x14ac:dyDescent="0.3"/>
    <row r="1178" s="1" customFormat="1" x14ac:dyDescent="0.3"/>
    <row r="1179" s="1" customFormat="1" x14ac:dyDescent="0.3"/>
    <row r="1180" s="1" customFormat="1" x14ac:dyDescent="0.3"/>
    <row r="1181" s="1" customFormat="1" x14ac:dyDescent="0.3"/>
    <row r="1182" s="1" customFormat="1" x14ac:dyDescent="0.3"/>
    <row r="1183" s="1" customFormat="1" x14ac:dyDescent="0.3"/>
    <row r="1184" s="1" customFormat="1" x14ac:dyDescent="0.3"/>
    <row r="1185" s="1" customFormat="1" x14ac:dyDescent="0.3"/>
    <row r="1186" s="1" customFormat="1" x14ac:dyDescent="0.3"/>
    <row r="1187" s="1" customFormat="1" x14ac:dyDescent="0.3"/>
    <row r="1188" s="1" customFormat="1" x14ac:dyDescent="0.3"/>
    <row r="1189" s="1" customFormat="1" x14ac:dyDescent="0.3"/>
    <row r="1190" s="1" customFormat="1" x14ac:dyDescent="0.3"/>
    <row r="1191" s="1" customFormat="1" x14ac:dyDescent="0.3"/>
    <row r="1192" s="1" customFormat="1" x14ac:dyDescent="0.3"/>
    <row r="1193" s="1" customFormat="1" x14ac:dyDescent="0.3"/>
    <row r="1194" s="1" customFormat="1" x14ac:dyDescent="0.3"/>
    <row r="1195" s="1" customFormat="1" x14ac:dyDescent="0.3"/>
    <row r="1196" s="1" customFormat="1" x14ac:dyDescent="0.3"/>
    <row r="1197" s="1" customFormat="1" x14ac:dyDescent="0.3"/>
    <row r="1198" s="1" customFormat="1" x14ac:dyDescent="0.3"/>
    <row r="1199" s="1" customFormat="1" x14ac:dyDescent="0.3"/>
    <row r="1200" s="1" customFormat="1" x14ac:dyDescent="0.3"/>
    <row r="1201" s="1" customFormat="1" x14ac:dyDescent="0.3"/>
    <row r="1202" s="1" customFormat="1" x14ac:dyDescent="0.3"/>
    <row r="1203" s="1" customFormat="1" x14ac:dyDescent="0.3"/>
    <row r="1204" s="1" customFormat="1" x14ac:dyDescent="0.3"/>
    <row r="1205" s="1" customFormat="1" x14ac:dyDescent="0.3"/>
    <row r="1206" s="1" customFormat="1" x14ac:dyDescent="0.3"/>
    <row r="1207" s="1" customFormat="1" x14ac:dyDescent="0.3"/>
    <row r="1208" s="1" customFormat="1" x14ac:dyDescent="0.3"/>
    <row r="1209" s="1" customFormat="1" x14ac:dyDescent="0.3"/>
    <row r="1210" s="1" customFormat="1" x14ac:dyDescent="0.3"/>
    <row r="1211" s="1" customFormat="1" x14ac:dyDescent="0.3"/>
    <row r="1212" s="1" customFormat="1" x14ac:dyDescent="0.3"/>
    <row r="1213" s="1" customFormat="1" x14ac:dyDescent="0.3"/>
    <row r="1214" s="1" customFormat="1" x14ac:dyDescent="0.3"/>
    <row r="1215" s="1" customFormat="1" x14ac:dyDescent="0.3"/>
    <row r="1216" s="1" customFormat="1" x14ac:dyDescent="0.3"/>
    <row r="1217" s="1" customFormat="1" x14ac:dyDescent="0.3"/>
    <row r="1218" s="1" customFormat="1" x14ac:dyDescent="0.3"/>
    <row r="1219" s="1" customFormat="1" x14ac:dyDescent="0.3"/>
    <row r="1220" s="1" customFormat="1" x14ac:dyDescent="0.3"/>
    <row r="1221" s="1" customFormat="1" x14ac:dyDescent="0.3"/>
    <row r="1222" s="1" customFormat="1" x14ac:dyDescent="0.3"/>
    <row r="1223" s="1" customFormat="1" x14ac:dyDescent="0.3"/>
    <row r="1224" s="1" customFormat="1" x14ac:dyDescent="0.3"/>
    <row r="1225" s="1" customFormat="1" x14ac:dyDescent="0.3"/>
    <row r="1226" s="1" customFormat="1" x14ac:dyDescent="0.3"/>
    <row r="1227" s="1" customFormat="1" x14ac:dyDescent="0.3"/>
    <row r="1228" s="1" customFormat="1" x14ac:dyDescent="0.3"/>
    <row r="1229" s="1" customFormat="1" x14ac:dyDescent="0.3"/>
    <row r="1230" s="1" customFormat="1" x14ac:dyDescent="0.3"/>
    <row r="1231" s="1" customFormat="1" x14ac:dyDescent="0.3"/>
    <row r="1232" s="1" customFormat="1" x14ac:dyDescent="0.3"/>
    <row r="1233" s="1" customFormat="1" x14ac:dyDescent="0.3"/>
    <row r="1234" s="1" customFormat="1" x14ac:dyDescent="0.3"/>
    <row r="1235" s="1" customFormat="1" x14ac:dyDescent="0.3"/>
    <row r="1236" s="1" customFormat="1" x14ac:dyDescent="0.3"/>
    <row r="1237" s="1" customFormat="1" x14ac:dyDescent="0.3"/>
    <row r="1238" s="1" customFormat="1" x14ac:dyDescent="0.3"/>
    <row r="1239" s="1" customFormat="1" x14ac:dyDescent="0.3"/>
    <row r="1240" s="1" customFormat="1" x14ac:dyDescent="0.3"/>
    <row r="1241" s="1" customFormat="1" x14ac:dyDescent="0.3"/>
    <row r="1242" s="1" customFormat="1" x14ac:dyDescent="0.3"/>
    <row r="1243" s="1" customFormat="1" x14ac:dyDescent="0.3"/>
    <row r="1244" s="1" customFormat="1" x14ac:dyDescent="0.3"/>
    <row r="1245" s="1" customFormat="1" x14ac:dyDescent="0.3"/>
    <row r="1246" s="1" customFormat="1" x14ac:dyDescent="0.3"/>
    <row r="1247" s="1" customFormat="1" x14ac:dyDescent="0.3"/>
    <row r="1248" s="1" customFormat="1" x14ac:dyDescent="0.3"/>
    <row r="1249" s="1" customFormat="1" x14ac:dyDescent="0.3"/>
    <row r="1250" s="1" customFormat="1" x14ac:dyDescent="0.3"/>
    <row r="1251" s="1" customFormat="1" x14ac:dyDescent="0.3"/>
    <row r="1252" s="1" customFormat="1" x14ac:dyDescent="0.3"/>
    <row r="1253" s="1" customFormat="1" x14ac:dyDescent="0.3"/>
    <row r="1254" s="1" customFormat="1" x14ac:dyDescent="0.3"/>
    <row r="1255" s="1" customFormat="1" x14ac:dyDescent="0.3"/>
    <row r="1256" s="1" customFormat="1" x14ac:dyDescent="0.3"/>
    <row r="1257" s="1" customFormat="1" x14ac:dyDescent="0.3"/>
    <row r="1258" s="1" customFormat="1" x14ac:dyDescent="0.3"/>
    <row r="1259" s="1" customFormat="1" x14ac:dyDescent="0.3"/>
    <row r="1260" s="1" customFormat="1" x14ac:dyDescent="0.3"/>
    <row r="1261" s="1" customFormat="1" x14ac:dyDescent="0.3"/>
    <row r="1262" s="1" customFormat="1" x14ac:dyDescent="0.3"/>
    <row r="1263" s="1" customFormat="1" x14ac:dyDescent="0.3"/>
    <row r="1264" s="1" customFormat="1" x14ac:dyDescent="0.3"/>
    <row r="1265" s="1" customFormat="1" x14ac:dyDescent="0.3"/>
    <row r="1266" s="1" customFormat="1" x14ac:dyDescent="0.3"/>
    <row r="1267" s="1" customFormat="1" x14ac:dyDescent="0.3"/>
    <row r="1268" s="1" customFormat="1" x14ac:dyDescent="0.3"/>
    <row r="1269" s="1" customFormat="1" x14ac:dyDescent="0.3"/>
    <row r="1270" s="1" customFormat="1" x14ac:dyDescent="0.3"/>
    <row r="1271" s="1" customFormat="1" x14ac:dyDescent="0.3"/>
    <row r="1272" s="1" customFormat="1" x14ac:dyDescent="0.3"/>
    <row r="1273" s="1" customFormat="1" x14ac:dyDescent="0.3"/>
    <row r="1274" s="1" customFormat="1" x14ac:dyDescent="0.3"/>
    <row r="1275" s="1" customFormat="1" x14ac:dyDescent="0.3"/>
    <row r="1276" s="1" customFormat="1" x14ac:dyDescent="0.3"/>
    <row r="1277" s="1" customFormat="1" x14ac:dyDescent="0.3"/>
    <row r="1278" s="1" customFormat="1" x14ac:dyDescent="0.3"/>
    <row r="1279" s="1" customFormat="1" x14ac:dyDescent="0.3"/>
    <row r="1280" s="1" customFormat="1" x14ac:dyDescent="0.3"/>
    <row r="1281" s="1" customFormat="1" x14ac:dyDescent="0.3"/>
    <row r="1282" s="1" customFormat="1" x14ac:dyDescent="0.3"/>
    <row r="1283" s="1" customFormat="1" x14ac:dyDescent="0.3"/>
    <row r="1284" s="1" customFormat="1" x14ac:dyDescent="0.3"/>
    <row r="1285" s="1" customFormat="1" x14ac:dyDescent="0.3"/>
    <row r="1286" s="1" customFormat="1" x14ac:dyDescent="0.3"/>
    <row r="1287" s="1" customFormat="1" x14ac:dyDescent="0.3"/>
    <row r="1288" s="1" customFormat="1" x14ac:dyDescent="0.3"/>
    <row r="1289" s="1" customFormat="1" x14ac:dyDescent="0.3"/>
    <row r="1290" s="1" customFormat="1" x14ac:dyDescent="0.3"/>
    <row r="1291" s="1" customFormat="1" x14ac:dyDescent="0.3"/>
    <row r="1292" s="1" customFormat="1" x14ac:dyDescent="0.3"/>
    <row r="1293" s="1" customFormat="1" x14ac:dyDescent="0.3"/>
    <row r="1294" s="1" customFormat="1" x14ac:dyDescent="0.3"/>
    <row r="1295" s="1" customFormat="1" x14ac:dyDescent="0.3"/>
    <row r="1296" s="1" customFormat="1" x14ac:dyDescent="0.3"/>
    <row r="1297" s="1" customFormat="1" x14ac:dyDescent="0.3"/>
    <row r="1298" s="1" customFormat="1" x14ac:dyDescent="0.3"/>
    <row r="1299" s="1" customFormat="1" x14ac:dyDescent="0.3"/>
    <row r="1300" s="1" customFormat="1" x14ac:dyDescent="0.3"/>
    <row r="1301" s="1" customFormat="1" x14ac:dyDescent="0.3"/>
    <row r="1302" s="1" customFormat="1" x14ac:dyDescent="0.3"/>
    <row r="1303" s="1" customFormat="1" x14ac:dyDescent="0.3"/>
    <row r="1304" s="1" customFormat="1" x14ac:dyDescent="0.3"/>
    <row r="1305" s="1" customFormat="1" x14ac:dyDescent="0.3"/>
    <row r="1306" s="1" customFormat="1" x14ac:dyDescent="0.3"/>
    <row r="1307" s="1" customFormat="1" x14ac:dyDescent="0.3"/>
    <row r="1308" s="1" customFormat="1" x14ac:dyDescent="0.3"/>
    <row r="1309" s="1" customFormat="1" x14ac:dyDescent="0.3"/>
    <row r="1310" s="1" customFormat="1" x14ac:dyDescent="0.3"/>
    <row r="1311" s="1" customFormat="1" x14ac:dyDescent="0.3"/>
    <row r="1312" s="1" customFormat="1" x14ac:dyDescent="0.3"/>
    <row r="1313" s="1" customFormat="1" x14ac:dyDescent="0.3"/>
    <row r="1314" s="1" customFormat="1" x14ac:dyDescent="0.3"/>
    <row r="1315" s="1" customFormat="1" x14ac:dyDescent="0.3"/>
    <row r="1316" s="1" customFormat="1" x14ac:dyDescent="0.3"/>
    <row r="1317" s="1" customFormat="1" x14ac:dyDescent="0.3"/>
    <row r="1318" s="1" customFormat="1" x14ac:dyDescent="0.3"/>
    <row r="1319" s="1" customFormat="1" x14ac:dyDescent="0.3"/>
    <row r="1320" s="1" customFormat="1" x14ac:dyDescent="0.3"/>
    <row r="1321" s="1" customFormat="1" x14ac:dyDescent="0.3"/>
    <row r="1322" s="1" customFormat="1" x14ac:dyDescent="0.3"/>
    <row r="1323" s="1" customFormat="1" x14ac:dyDescent="0.3"/>
    <row r="1324" s="1" customFormat="1" x14ac:dyDescent="0.3"/>
    <row r="1325" s="1" customFormat="1" x14ac:dyDescent="0.3"/>
    <row r="1326" s="1" customFormat="1" x14ac:dyDescent="0.3"/>
    <row r="1327" s="1" customFormat="1" x14ac:dyDescent="0.3"/>
    <row r="1328" s="1" customFormat="1" x14ac:dyDescent="0.3"/>
    <row r="1329" s="1" customFormat="1" x14ac:dyDescent="0.3"/>
    <row r="1330" s="1" customFormat="1" x14ac:dyDescent="0.3"/>
    <row r="1331" s="1" customFormat="1" x14ac:dyDescent="0.3"/>
    <row r="1332" s="1" customFormat="1" x14ac:dyDescent="0.3"/>
    <row r="1333" s="1" customFormat="1" x14ac:dyDescent="0.3"/>
    <row r="1334" s="1" customFormat="1" x14ac:dyDescent="0.3"/>
    <row r="1335" s="1" customFormat="1" x14ac:dyDescent="0.3"/>
    <row r="1336" s="1" customFormat="1" x14ac:dyDescent="0.3"/>
    <row r="1337" s="1" customFormat="1" x14ac:dyDescent="0.3"/>
    <row r="1338" s="1" customFormat="1" x14ac:dyDescent="0.3"/>
    <row r="1339" s="1" customFormat="1" x14ac:dyDescent="0.3"/>
    <row r="1340" s="1" customFormat="1" x14ac:dyDescent="0.3"/>
    <row r="1341" s="1" customFormat="1" x14ac:dyDescent="0.3"/>
    <row r="1342" s="1" customFormat="1" x14ac:dyDescent="0.3"/>
    <row r="1343" s="1" customFormat="1" x14ac:dyDescent="0.3"/>
    <row r="1344" s="1" customFormat="1" x14ac:dyDescent="0.3"/>
    <row r="1345" s="1" customFormat="1" x14ac:dyDescent="0.3"/>
    <row r="1346" s="1" customFormat="1" x14ac:dyDescent="0.3"/>
    <row r="1347" s="1" customFormat="1" x14ac:dyDescent="0.3"/>
    <row r="1348" s="1" customFormat="1" x14ac:dyDescent="0.3"/>
    <row r="1349" s="1" customFormat="1" x14ac:dyDescent="0.3"/>
    <row r="1350" s="1" customFormat="1" x14ac:dyDescent="0.3"/>
    <row r="1351" s="1" customFormat="1" x14ac:dyDescent="0.3"/>
    <row r="1352" s="1" customFormat="1" x14ac:dyDescent="0.3"/>
    <row r="1353" s="1" customFormat="1" x14ac:dyDescent="0.3"/>
    <row r="1354" s="1" customFormat="1" x14ac:dyDescent="0.3"/>
    <row r="1355" s="1" customFormat="1" x14ac:dyDescent="0.3"/>
    <row r="1356" s="1" customFormat="1" x14ac:dyDescent="0.3"/>
    <row r="1357" s="1" customFormat="1" x14ac:dyDescent="0.3"/>
    <row r="1358" s="1" customFormat="1" x14ac:dyDescent="0.3"/>
    <row r="1359" s="1" customFormat="1" x14ac:dyDescent="0.3"/>
    <row r="1360" s="1" customFormat="1" x14ac:dyDescent="0.3"/>
    <row r="1361" s="1" customFormat="1" x14ac:dyDescent="0.3"/>
    <row r="1362" s="1" customFormat="1" x14ac:dyDescent="0.3"/>
    <row r="1363" s="1" customFormat="1" x14ac:dyDescent="0.3"/>
    <row r="1364" s="1" customFormat="1" x14ac:dyDescent="0.3"/>
    <row r="1365" s="1" customFormat="1" x14ac:dyDescent="0.3"/>
    <row r="1366" s="1" customFormat="1" x14ac:dyDescent="0.3"/>
    <row r="1367" s="1" customFormat="1" x14ac:dyDescent="0.3"/>
    <row r="1368" s="1" customFormat="1" x14ac:dyDescent="0.3"/>
    <row r="1369" s="1" customFormat="1" x14ac:dyDescent="0.3"/>
    <row r="1370" s="1" customFormat="1" x14ac:dyDescent="0.3"/>
    <row r="1371" s="1" customFormat="1" x14ac:dyDescent="0.3"/>
    <row r="1372" s="1" customFormat="1" x14ac:dyDescent="0.3"/>
    <row r="1373" s="1" customFormat="1" x14ac:dyDescent="0.3"/>
    <row r="1374" s="1" customFormat="1" x14ac:dyDescent="0.3"/>
    <row r="1375" s="1" customFormat="1" x14ac:dyDescent="0.3"/>
    <row r="1376" s="1" customFormat="1" x14ac:dyDescent="0.3"/>
    <row r="1377" s="1" customFormat="1" x14ac:dyDescent="0.3"/>
    <row r="1378" s="1" customFormat="1" x14ac:dyDescent="0.3"/>
  </sheetData>
  <mergeCells count="12">
    <mergeCell ref="B25:C25"/>
    <mergeCell ref="B26:C26"/>
    <mergeCell ref="O16:R16"/>
    <mergeCell ref="O17:R17"/>
    <mergeCell ref="B22:C22"/>
    <mergeCell ref="B23:C23"/>
    <mergeCell ref="B24:C24"/>
    <mergeCell ref="B2:C2"/>
    <mergeCell ref="B3:C3"/>
    <mergeCell ref="B4:B10"/>
    <mergeCell ref="B11:B15"/>
    <mergeCell ref="B16:B18"/>
  </mergeCells>
  <pageMargins left="0.70866141732283472" right="0.70866141732283472" top="0.74803149606299213" bottom="0.74803149606299213" header="0.31496062992125984" footer="0.31496062992125984"/>
  <pageSetup scale="68"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pageSetUpPr fitToPage="1"/>
  </sheetPr>
  <dimension ref="G1:AC1358"/>
  <sheetViews>
    <sheetView zoomScale="60" zoomScaleNormal="60" workbookViewId="0">
      <selection activeCell="N523" sqref="N523"/>
    </sheetView>
  </sheetViews>
  <sheetFormatPr baseColWidth="10" defaultColWidth="11.453125" defaultRowHeight="13" x14ac:dyDescent="0.3"/>
  <cols>
    <col min="1" max="1" width="68.453125" style="75" customWidth="1"/>
    <col min="2" max="10" width="11.453125" style="75" customWidth="1"/>
    <col min="11" max="11" width="3.453125" style="74" customWidth="1"/>
    <col min="12" max="29" width="11.453125" style="74"/>
    <col min="30" max="16384" width="11.453125" style="75"/>
  </cols>
  <sheetData>
    <row r="1" spans="8:8" s="74" customFormat="1" x14ac:dyDescent="0.3"/>
    <row r="2" spans="8:8" s="74" customFormat="1" x14ac:dyDescent="0.3"/>
    <row r="3" spans="8:8" s="74" customFormat="1" x14ac:dyDescent="0.3"/>
    <row r="4" spans="8:8" s="74" customFormat="1" x14ac:dyDescent="0.3"/>
    <row r="5" spans="8:8" s="74" customFormat="1" x14ac:dyDescent="0.3"/>
    <row r="6" spans="8:8" s="74" customFormat="1" ht="15.5" x14ac:dyDescent="0.35">
      <c r="H6" s="76"/>
    </row>
    <row r="7" spans="8:8" s="74" customFormat="1" x14ac:dyDescent="0.3"/>
    <row r="8" spans="8:8" s="74" customFormat="1" x14ac:dyDescent="0.3"/>
    <row r="9" spans="8:8" s="74" customFormat="1" x14ac:dyDescent="0.3"/>
    <row r="10" spans="8:8" s="74" customFormat="1" x14ac:dyDescent="0.3"/>
    <row r="11" spans="8:8" s="74" customFormat="1" x14ac:dyDescent="0.3"/>
    <row r="12" spans="8:8" s="74" customFormat="1" x14ac:dyDescent="0.3"/>
    <row r="13" spans="8:8" s="74" customFormat="1" x14ac:dyDescent="0.3"/>
    <row r="14" spans="8:8" s="74" customFormat="1" x14ac:dyDescent="0.3"/>
    <row r="15" spans="8:8" s="74" customFormat="1" x14ac:dyDescent="0.3"/>
    <row r="16" spans="8:8" s="74" customFormat="1" x14ac:dyDescent="0.3"/>
    <row r="17" s="74" customFormat="1" x14ac:dyDescent="0.3"/>
    <row r="18" s="74" customFormat="1" x14ac:dyDescent="0.3"/>
    <row r="19" s="74" customFormat="1" x14ac:dyDescent="0.3"/>
    <row r="20" s="74" customFormat="1" x14ac:dyDescent="0.3"/>
    <row r="21" s="74" customFormat="1" x14ac:dyDescent="0.3"/>
    <row r="22" s="74" customFormat="1" x14ac:dyDescent="0.3"/>
    <row r="23" s="74" customFormat="1" x14ac:dyDescent="0.3"/>
    <row r="24" s="74" customFormat="1" x14ac:dyDescent="0.3"/>
    <row r="25" s="74" customFormat="1" x14ac:dyDescent="0.3"/>
    <row r="26" s="74" customFormat="1" x14ac:dyDescent="0.3"/>
    <row r="27" s="74" customFormat="1" x14ac:dyDescent="0.3"/>
    <row r="28" s="74" customFormat="1" x14ac:dyDescent="0.3"/>
    <row r="29" s="74" customFormat="1" x14ac:dyDescent="0.3"/>
    <row r="30" s="74" customFormat="1" x14ac:dyDescent="0.3"/>
    <row r="31" s="74" customFormat="1" x14ac:dyDescent="0.3"/>
    <row r="32" s="74" customFormat="1" x14ac:dyDescent="0.3"/>
    <row r="33" s="74" customFormat="1" x14ac:dyDescent="0.3"/>
    <row r="34" s="74" customFormat="1" x14ac:dyDescent="0.3"/>
    <row r="35" s="74" customFormat="1" x14ac:dyDescent="0.3"/>
    <row r="36" s="74" customFormat="1" x14ac:dyDescent="0.3"/>
    <row r="37" s="74" customFormat="1" x14ac:dyDescent="0.3"/>
    <row r="38" s="74" customFormat="1" x14ac:dyDescent="0.3"/>
    <row r="39" s="74" customFormat="1" x14ac:dyDescent="0.3"/>
    <row r="40" s="74" customFormat="1" x14ac:dyDescent="0.3"/>
    <row r="41" s="74" customFormat="1" x14ac:dyDescent="0.3"/>
    <row r="42" s="74" customFormat="1" x14ac:dyDescent="0.3"/>
    <row r="43" s="74" customFormat="1" x14ac:dyDescent="0.3"/>
    <row r="44" s="74" customFormat="1" x14ac:dyDescent="0.3"/>
    <row r="45" s="74" customFormat="1" x14ac:dyDescent="0.3"/>
    <row r="46" s="74" customFormat="1" x14ac:dyDescent="0.3"/>
    <row r="47" s="74" customFormat="1" x14ac:dyDescent="0.3"/>
    <row r="48" s="74" customFormat="1" x14ac:dyDescent="0.3"/>
    <row r="49" s="74" customFormat="1" x14ac:dyDescent="0.3"/>
    <row r="50" s="74" customFormat="1" x14ac:dyDescent="0.3"/>
    <row r="51" s="74" customFormat="1" x14ac:dyDescent="0.3"/>
    <row r="52" s="74" customFormat="1" x14ac:dyDescent="0.3"/>
    <row r="53" s="74" customFormat="1" x14ac:dyDescent="0.3"/>
    <row r="54" s="74" customFormat="1" x14ac:dyDescent="0.3"/>
    <row r="55" s="74" customFormat="1" x14ac:dyDescent="0.3"/>
    <row r="56" s="74" customFormat="1" x14ac:dyDescent="0.3"/>
    <row r="57" s="74" customFormat="1" x14ac:dyDescent="0.3"/>
    <row r="58" s="74" customFormat="1" x14ac:dyDescent="0.3"/>
    <row r="59" s="74" customFormat="1" x14ac:dyDescent="0.3"/>
    <row r="60" s="74" customFormat="1" x14ac:dyDescent="0.3"/>
    <row r="61" s="74" customFormat="1" x14ac:dyDescent="0.3"/>
    <row r="62" s="74" customFormat="1" x14ac:dyDescent="0.3"/>
    <row r="63" s="74" customFormat="1" x14ac:dyDescent="0.3"/>
    <row r="64" s="74" customFormat="1" x14ac:dyDescent="0.3"/>
    <row r="65" s="74" customFormat="1" x14ac:dyDescent="0.3"/>
    <row r="66" s="74" customFormat="1" x14ac:dyDescent="0.3"/>
    <row r="67" s="74" customFormat="1" x14ac:dyDescent="0.3"/>
    <row r="68" s="74" customFormat="1" x14ac:dyDescent="0.3"/>
    <row r="69" s="74" customFormat="1" x14ac:dyDescent="0.3"/>
    <row r="70" s="74" customFormat="1" x14ac:dyDescent="0.3"/>
    <row r="71" s="74" customFormat="1" x14ac:dyDescent="0.3"/>
    <row r="72" s="74" customFormat="1" x14ac:dyDescent="0.3"/>
    <row r="73" s="74" customFormat="1" x14ac:dyDescent="0.3"/>
    <row r="74" s="74" customFormat="1" x14ac:dyDescent="0.3"/>
    <row r="75" s="74" customFormat="1" x14ac:dyDescent="0.3"/>
    <row r="76" s="74" customFormat="1" x14ac:dyDescent="0.3"/>
    <row r="77" s="74" customFormat="1" x14ac:dyDescent="0.3"/>
    <row r="78" s="74" customFormat="1" x14ac:dyDescent="0.3"/>
    <row r="79" s="74" customFormat="1" x14ac:dyDescent="0.3"/>
    <row r="80" s="74" customFormat="1" x14ac:dyDescent="0.3"/>
    <row r="81" spans="7:7" s="74" customFormat="1" x14ac:dyDescent="0.3"/>
    <row r="82" spans="7:7" s="74" customFormat="1" x14ac:dyDescent="0.3"/>
    <row r="83" spans="7:7" s="74" customFormat="1" x14ac:dyDescent="0.3"/>
    <row r="84" spans="7:7" s="74" customFormat="1" x14ac:dyDescent="0.3"/>
    <row r="85" spans="7:7" s="74" customFormat="1" x14ac:dyDescent="0.3"/>
    <row r="86" spans="7:7" s="74" customFormat="1" x14ac:dyDescent="0.3"/>
    <row r="87" spans="7:7" s="74" customFormat="1" x14ac:dyDescent="0.3"/>
    <row r="88" spans="7:7" s="74" customFormat="1" x14ac:dyDescent="0.3"/>
    <row r="89" spans="7:7" s="74" customFormat="1" x14ac:dyDescent="0.3"/>
    <row r="90" spans="7:7" s="74" customFormat="1" x14ac:dyDescent="0.3"/>
    <row r="91" spans="7:7" s="74" customFormat="1" x14ac:dyDescent="0.3"/>
    <row r="92" spans="7:7" s="74" customFormat="1" x14ac:dyDescent="0.3"/>
    <row r="93" spans="7:7" s="74" customFormat="1" x14ac:dyDescent="0.3"/>
    <row r="94" spans="7:7" s="74" customFormat="1" ht="15.5" x14ac:dyDescent="0.3">
      <c r="G94" s="77"/>
    </row>
    <row r="95" spans="7:7" s="74" customFormat="1" x14ac:dyDescent="0.3"/>
    <row r="96" spans="7:7" s="74" customFormat="1" x14ac:dyDescent="0.3"/>
    <row r="97" s="74" customFormat="1" x14ac:dyDescent="0.3"/>
    <row r="98" s="74" customFormat="1" x14ac:dyDescent="0.3"/>
    <row r="99" s="74" customFormat="1" x14ac:dyDescent="0.3"/>
    <row r="100" s="74" customFormat="1" x14ac:dyDescent="0.3"/>
    <row r="101" s="74" customFormat="1" x14ac:dyDescent="0.3"/>
    <row r="102" s="74" customFormat="1" x14ac:dyDescent="0.3"/>
    <row r="103" s="74" customFormat="1" x14ac:dyDescent="0.3"/>
    <row r="104" s="74" customFormat="1" x14ac:dyDescent="0.3"/>
    <row r="105" s="74" customFormat="1" x14ac:dyDescent="0.3"/>
    <row r="106" s="74" customFormat="1" x14ac:dyDescent="0.3"/>
    <row r="107" s="74" customFormat="1" x14ac:dyDescent="0.3"/>
    <row r="108" s="74" customFormat="1" x14ac:dyDescent="0.3"/>
    <row r="109" s="74" customFormat="1" x14ac:dyDescent="0.3"/>
    <row r="110" s="74" customFormat="1" x14ac:dyDescent="0.3"/>
    <row r="111" s="74" customFormat="1" x14ac:dyDescent="0.3"/>
    <row r="112" s="74" customFormat="1" x14ac:dyDescent="0.3"/>
    <row r="113" s="74" customFormat="1" x14ac:dyDescent="0.3"/>
    <row r="114" s="74" customFormat="1" x14ac:dyDescent="0.3"/>
    <row r="115" s="74" customFormat="1" x14ac:dyDescent="0.3"/>
    <row r="116" s="74" customFormat="1" x14ac:dyDescent="0.3"/>
    <row r="117" s="74" customFormat="1" x14ac:dyDescent="0.3"/>
    <row r="118" s="74" customFormat="1" x14ac:dyDescent="0.3"/>
    <row r="119" s="74" customFormat="1" x14ac:dyDescent="0.3"/>
    <row r="120" s="74" customFormat="1" x14ac:dyDescent="0.3"/>
    <row r="121" s="74" customFormat="1" x14ac:dyDescent="0.3"/>
    <row r="122" s="74" customFormat="1" x14ac:dyDescent="0.3"/>
    <row r="123" s="74" customFormat="1" x14ac:dyDescent="0.3"/>
    <row r="124" s="74" customFormat="1" x14ac:dyDescent="0.3"/>
    <row r="125" s="74" customFormat="1" x14ac:dyDescent="0.3"/>
    <row r="126" s="74" customFormat="1" x14ac:dyDescent="0.3"/>
    <row r="127" s="74" customFormat="1" x14ac:dyDescent="0.3"/>
    <row r="128" s="74" customFormat="1" x14ac:dyDescent="0.3"/>
    <row r="129" s="74" customFormat="1" x14ac:dyDescent="0.3"/>
    <row r="130" s="74" customFormat="1" x14ac:dyDescent="0.3"/>
    <row r="131" s="74" customFormat="1" x14ac:dyDescent="0.3"/>
    <row r="132" s="74" customFormat="1" x14ac:dyDescent="0.3"/>
    <row r="133" s="74" customFormat="1" x14ac:dyDescent="0.3"/>
    <row r="134" s="74" customFormat="1" x14ac:dyDescent="0.3"/>
    <row r="135" s="74" customFormat="1" x14ac:dyDescent="0.3"/>
    <row r="136" s="74" customFormat="1" x14ac:dyDescent="0.3"/>
    <row r="137" s="74" customFormat="1" x14ac:dyDescent="0.3"/>
    <row r="138" s="74" customFormat="1" x14ac:dyDescent="0.3"/>
    <row r="139" s="74" customFormat="1" x14ac:dyDescent="0.3"/>
    <row r="140" s="74" customFormat="1" x14ac:dyDescent="0.3"/>
    <row r="141" s="74" customFormat="1" x14ac:dyDescent="0.3"/>
    <row r="142" s="74" customFormat="1" x14ac:dyDescent="0.3"/>
    <row r="143" s="74" customFormat="1" x14ac:dyDescent="0.3"/>
    <row r="144" s="74" customFormat="1" x14ac:dyDescent="0.3"/>
    <row r="145" s="74" customFormat="1" x14ac:dyDescent="0.3"/>
    <row r="146" s="74" customFormat="1" x14ac:dyDescent="0.3"/>
    <row r="147" s="74" customFormat="1" x14ac:dyDescent="0.3"/>
    <row r="148" s="74" customFormat="1" x14ac:dyDescent="0.3"/>
    <row r="149" s="74" customFormat="1" x14ac:dyDescent="0.3"/>
    <row r="150" s="74" customFormat="1" x14ac:dyDescent="0.3"/>
    <row r="151" s="74" customFormat="1" x14ac:dyDescent="0.3"/>
    <row r="152" s="74" customFormat="1" x14ac:dyDescent="0.3"/>
    <row r="153" s="74" customFormat="1" x14ac:dyDescent="0.3"/>
    <row r="154" s="74" customFormat="1" x14ac:dyDescent="0.3"/>
    <row r="155" s="74" customFormat="1" x14ac:dyDescent="0.3"/>
    <row r="156" s="74" customFormat="1" x14ac:dyDescent="0.3"/>
    <row r="157" s="74" customFormat="1" x14ac:dyDescent="0.3"/>
    <row r="158" s="74" customFormat="1" x14ac:dyDescent="0.3"/>
    <row r="159" s="74" customFormat="1" x14ac:dyDescent="0.3"/>
    <row r="160" s="74" customFormat="1" x14ac:dyDescent="0.3"/>
    <row r="161" s="74" customFormat="1" x14ac:dyDescent="0.3"/>
    <row r="162" s="74" customFormat="1" x14ac:dyDescent="0.3"/>
    <row r="163" s="74" customFormat="1" x14ac:dyDescent="0.3"/>
    <row r="164" s="74" customFormat="1" x14ac:dyDescent="0.3"/>
    <row r="165" s="74" customFormat="1" x14ac:dyDescent="0.3"/>
    <row r="166" s="74" customFormat="1" x14ac:dyDescent="0.3"/>
    <row r="167" s="74" customFormat="1" x14ac:dyDescent="0.3"/>
    <row r="168" s="74" customFormat="1" x14ac:dyDescent="0.3"/>
    <row r="169" s="74" customFormat="1" x14ac:dyDescent="0.3"/>
    <row r="170" s="74" customFormat="1" x14ac:dyDescent="0.3"/>
    <row r="171" s="74" customFormat="1" x14ac:dyDescent="0.3"/>
    <row r="172" s="74" customFormat="1" x14ac:dyDescent="0.3"/>
    <row r="173" s="74" customFormat="1" x14ac:dyDescent="0.3"/>
    <row r="174" s="74" customFormat="1" x14ac:dyDescent="0.3"/>
    <row r="175" s="74" customFormat="1" x14ac:dyDescent="0.3"/>
    <row r="176" s="74" customFormat="1" x14ac:dyDescent="0.3"/>
    <row r="177" s="74" customFormat="1" x14ac:dyDescent="0.3"/>
    <row r="178" s="74" customFormat="1" x14ac:dyDescent="0.3"/>
    <row r="179" s="74" customFormat="1" x14ac:dyDescent="0.3"/>
    <row r="180" s="74" customFormat="1" x14ac:dyDescent="0.3"/>
    <row r="181" s="74" customFormat="1" x14ac:dyDescent="0.3"/>
    <row r="182" s="74" customFormat="1" x14ac:dyDescent="0.3"/>
    <row r="183" s="74" customFormat="1" x14ac:dyDescent="0.3"/>
    <row r="184" s="74" customFormat="1" x14ac:dyDescent="0.3"/>
    <row r="185" s="74" customFormat="1" x14ac:dyDescent="0.3"/>
    <row r="186" s="74" customFormat="1" x14ac:dyDescent="0.3"/>
    <row r="187" s="74" customFormat="1" x14ac:dyDescent="0.3"/>
    <row r="188" s="74" customFormat="1" x14ac:dyDescent="0.3"/>
    <row r="189" s="74" customFormat="1" x14ac:dyDescent="0.3"/>
    <row r="190" s="74" customFormat="1" x14ac:dyDescent="0.3"/>
    <row r="191" s="74" customFormat="1" x14ac:dyDescent="0.3"/>
    <row r="192" s="74" customFormat="1" x14ac:dyDescent="0.3"/>
    <row r="193" s="74" customFormat="1" x14ac:dyDescent="0.3"/>
    <row r="194" s="74" customFormat="1" x14ac:dyDescent="0.3"/>
    <row r="195" s="74" customFormat="1" x14ac:dyDescent="0.3"/>
    <row r="196" s="74" customFormat="1" x14ac:dyDescent="0.3"/>
    <row r="197" s="74" customFormat="1" x14ac:dyDescent="0.3"/>
    <row r="198" s="74" customFormat="1" x14ac:dyDescent="0.3"/>
    <row r="199" s="74" customFormat="1" x14ac:dyDescent="0.3"/>
    <row r="200" s="74" customFormat="1" x14ac:dyDescent="0.3"/>
    <row r="201" s="74" customFormat="1" x14ac:dyDescent="0.3"/>
    <row r="202" s="74" customFormat="1" x14ac:dyDescent="0.3"/>
    <row r="203" s="74" customFormat="1" x14ac:dyDescent="0.3"/>
    <row r="204" s="74" customFormat="1" x14ac:dyDescent="0.3"/>
    <row r="205" s="74" customFormat="1" x14ac:dyDescent="0.3"/>
    <row r="206" s="74" customFormat="1" x14ac:dyDescent="0.3"/>
    <row r="207" s="74" customFormat="1" x14ac:dyDescent="0.3"/>
    <row r="208" s="74" customFormat="1" x14ac:dyDescent="0.3"/>
    <row r="209" s="74" customFormat="1" x14ac:dyDescent="0.3"/>
    <row r="210" s="74" customFormat="1" x14ac:dyDescent="0.3"/>
    <row r="211" s="74" customFormat="1" x14ac:dyDescent="0.3"/>
    <row r="212" s="74" customFormat="1" x14ac:dyDescent="0.3"/>
    <row r="213" s="74" customFormat="1" x14ac:dyDescent="0.3"/>
    <row r="214" s="74" customFormat="1" x14ac:dyDescent="0.3"/>
    <row r="215" s="74" customFormat="1" x14ac:dyDescent="0.3"/>
    <row r="216" s="74" customFormat="1" x14ac:dyDescent="0.3"/>
    <row r="217" s="74" customFormat="1" x14ac:dyDescent="0.3"/>
    <row r="218" s="74" customFormat="1" x14ac:dyDescent="0.3"/>
    <row r="219" s="74" customFormat="1" x14ac:dyDescent="0.3"/>
    <row r="220" s="74" customFormat="1" x14ac:dyDescent="0.3"/>
    <row r="221" s="74" customFormat="1" x14ac:dyDescent="0.3"/>
    <row r="222" s="74" customFormat="1" x14ac:dyDescent="0.3"/>
    <row r="223" s="74" customFormat="1" x14ac:dyDescent="0.3"/>
    <row r="224" s="74" customFormat="1" x14ac:dyDescent="0.3"/>
    <row r="225" s="74" customFormat="1" x14ac:dyDescent="0.3"/>
    <row r="226" s="74" customFormat="1" x14ac:dyDescent="0.3"/>
    <row r="227" s="74" customFormat="1" x14ac:dyDescent="0.3"/>
    <row r="228" s="74" customFormat="1" x14ac:dyDescent="0.3"/>
    <row r="229" s="74" customFormat="1" x14ac:dyDescent="0.3"/>
    <row r="230" s="74" customFormat="1" x14ac:dyDescent="0.3"/>
    <row r="231" s="74" customFormat="1" x14ac:dyDescent="0.3"/>
    <row r="232" s="74" customFormat="1" x14ac:dyDescent="0.3"/>
    <row r="233" s="74" customFormat="1" x14ac:dyDescent="0.3"/>
    <row r="234" s="74" customFormat="1" x14ac:dyDescent="0.3"/>
    <row r="235" s="74" customFormat="1" x14ac:dyDescent="0.3"/>
    <row r="236" s="74" customFormat="1" x14ac:dyDescent="0.3"/>
    <row r="237" s="74" customFormat="1" x14ac:dyDescent="0.3"/>
    <row r="238" s="74" customFormat="1" x14ac:dyDescent="0.3"/>
    <row r="239" s="74" customFormat="1" x14ac:dyDescent="0.3"/>
    <row r="240" s="74" customFormat="1" x14ac:dyDescent="0.3"/>
    <row r="241" s="74" customFormat="1" x14ac:dyDescent="0.3"/>
    <row r="242" s="74" customFormat="1" x14ac:dyDescent="0.3"/>
    <row r="243" s="74" customFormat="1" x14ac:dyDescent="0.3"/>
    <row r="244" s="74" customFormat="1" x14ac:dyDescent="0.3"/>
    <row r="245" s="74" customFormat="1" x14ac:dyDescent="0.3"/>
    <row r="246" s="74" customFormat="1" x14ac:dyDescent="0.3"/>
    <row r="247" s="74" customFormat="1" x14ac:dyDescent="0.3"/>
    <row r="248" s="74" customFormat="1" x14ac:dyDescent="0.3"/>
    <row r="249" s="74" customFormat="1" x14ac:dyDescent="0.3"/>
    <row r="250" s="74" customFormat="1" x14ac:dyDescent="0.3"/>
    <row r="251" s="74" customFormat="1" x14ac:dyDescent="0.3"/>
    <row r="252" s="74" customFormat="1" x14ac:dyDescent="0.3"/>
    <row r="253" s="74" customFormat="1" x14ac:dyDescent="0.3"/>
    <row r="254" s="74" customFormat="1" x14ac:dyDescent="0.3"/>
    <row r="255" s="74" customFormat="1" x14ac:dyDescent="0.3"/>
    <row r="256" s="74" customFormat="1" x14ac:dyDescent="0.3"/>
    <row r="257" s="74" customFormat="1" x14ac:dyDescent="0.3"/>
    <row r="258" s="74" customFormat="1" x14ac:dyDescent="0.3"/>
    <row r="259" s="74" customFormat="1" x14ac:dyDescent="0.3"/>
    <row r="260" s="74" customFormat="1" x14ac:dyDescent="0.3"/>
    <row r="261" s="74" customFormat="1" x14ac:dyDescent="0.3"/>
    <row r="262" s="74" customFormat="1" x14ac:dyDescent="0.3"/>
    <row r="263" s="74" customFormat="1" x14ac:dyDescent="0.3"/>
    <row r="264" s="74" customFormat="1" x14ac:dyDescent="0.3"/>
    <row r="265" s="74" customFormat="1" x14ac:dyDescent="0.3"/>
    <row r="266" s="74" customFormat="1" x14ac:dyDescent="0.3"/>
    <row r="267" s="74" customFormat="1" x14ac:dyDescent="0.3"/>
    <row r="268" s="74" customFormat="1" x14ac:dyDescent="0.3"/>
    <row r="269" s="74" customFormat="1" x14ac:dyDescent="0.3"/>
    <row r="270" s="74" customFormat="1" x14ac:dyDescent="0.3"/>
    <row r="271" s="74" customFormat="1" x14ac:dyDescent="0.3"/>
    <row r="272" s="74" customFormat="1" x14ac:dyDescent="0.3"/>
    <row r="273" s="74" customFormat="1" x14ac:dyDescent="0.3"/>
    <row r="274" s="74" customFormat="1" x14ac:dyDescent="0.3"/>
    <row r="275" s="74" customFormat="1" x14ac:dyDescent="0.3"/>
    <row r="276" s="74" customFormat="1" x14ac:dyDescent="0.3"/>
    <row r="277" s="74" customFormat="1" x14ac:dyDescent="0.3"/>
    <row r="278" s="74" customFormat="1" x14ac:dyDescent="0.3"/>
    <row r="279" s="74" customFormat="1" x14ac:dyDescent="0.3"/>
    <row r="280" s="74" customFormat="1" x14ac:dyDescent="0.3"/>
    <row r="281" s="74" customFormat="1" x14ac:dyDescent="0.3"/>
    <row r="282" s="74" customFormat="1" x14ac:dyDescent="0.3"/>
    <row r="283" s="74" customFormat="1" x14ac:dyDescent="0.3"/>
    <row r="284" s="74" customFormat="1" x14ac:dyDescent="0.3"/>
    <row r="285" s="74" customFormat="1" x14ac:dyDescent="0.3"/>
    <row r="286" s="74" customFormat="1" x14ac:dyDescent="0.3"/>
    <row r="287" s="74" customFormat="1" x14ac:dyDescent="0.3"/>
    <row r="288" s="74" customFormat="1" x14ac:dyDescent="0.3"/>
    <row r="289" s="74" customFormat="1" x14ac:dyDescent="0.3"/>
    <row r="290" s="74" customFormat="1" x14ac:dyDescent="0.3"/>
    <row r="291" s="74" customFormat="1" x14ac:dyDescent="0.3"/>
    <row r="292" s="74" customFormat="1" x14ac:dyDescent="0.3"/>
    <row r="293" s="74" customFormat="1" x14ac:dyDescent="0.3"/>
    <row r="294" s="74" customFormat="1" x14ac:dyDescent="0.3"/>
    <row r="295" s="74" customFormat="1" x14ac:dyDescent="0.3"/>
    <row r="296" s="74" customFormat="1" x14ac:dyDescent="0.3"/>
    <row r="297" s="74" customFormat="1" x14ac:dyDescent="0.3"/>
    <row r="298" s="74" customFormat="1" x14ac:dyDescent="0.3"/>
    <row r="299" s="74" customFormat="1" x14ac:dyDescent="0.3"/>
    <row r="300" s="74" customFormat="1" x14ac:dyDescent="0.3"/>
    <row r="301" s="74" customFormat="1" x14ac:dyDescent="0.3"/>
    <row r="302" s="74" customFormat="1" x14ac:dyDescent="0.3"/>
    <row r="303" s="74" customFormat="1" x14ac:dyDescent="0.3"/>
    <row r="304" s="74" customFormat="1" x14ac:dyDescent="0.3"/>
    <row r="305" s="74" customFormat="1" x14ac:dyDescent="0.3"/>
    <row r="306" s="74" customFormat="1" x14ac:dyDescent="0.3"/>
    <row r="307" s="74" customFormat="1" x14ac:dyDescent="0.3"/>
    <row r="308" s="74" customFormat="1" x14ac:dyDescent="0.3"/>
    <row r="309" s="74" customFormat="1" x14ac:dyDescent="0.3"/>
    <row r="310" s="74" customFormat="1" x14ac:dyDescent="0.3"/>
    <row r="311" s="74" customFormat="1" x14ac:dyDescent="0.3"/>
    <row r="312" s="74" customFormat="1" x14ac:dyDescent="0.3"/>
    <row r="313" s="74" customFormat="1" x14ac:dyDescent="0.3"/>
    <row r="314" s="74" customFormat="1" x14ac:dyDescent="0.3"/>
    <row r="315" s="74" customFormat="1" x14ac:dyDescent="0.3"/>
    <row r="316" s="74" customFormat="1" x14ac:dyDescent="0.3"/>
    <row r="317" s="74" customFormat="1" x14ac:dyDescent="0.3"/>
    <row r="318" s="74" customFormat="1" x14ac:dyDescent="0.3"/>
    <row r="319" s="74" customFormat="1" x14ac:dyDescent="0.3"/>
    <row r="320" s="74" customFormat="1" x14ac:dyDescent="0.3"/>
    <row r="321" s="74" customFormat="1" x14ac:dyDescent="0.3"/>
    <row r="322" s="74" customFormat="1" x14ac:dyDescent="0.3"/>
    <row r="323" s="74" customFormat="1" x14ac:dyDescent="0.3"/>
    <row r="324" s="74" customFormat="1" x14ac:dyDescent="0.3"/>
    <row r="325" s="74" customFormat="1" x14ac:dyDescent="0.3"/>
    <row r="326" s="74" customFormat="1" x14ac:dyDescent="0.3"/>
    <row r="327" s="74" customFormat="1" x14ac:dyDescent="0.3"/>
    <row r="328" s="74" customFormat="1" x14ac:dyDescent="0.3"/>
    <row r="329" s="74" customFormat="1" x14ac:dyDescent="0.3"/>
    <row r="330" s="74" customFormat="1" x14ac:dyDescent="0.3"/>
    <row r="331" s="74" customFormat="1" x14ac:dyDescent="0.3"/>
    <row r="332" s="74" customFormat="1" x14ac:dyDescent="0.3"/>
    <row r="333" s="74" customFormat="1" x14ac:dyDescent="0.3"/>
    <row r="334" s="74" customFormat="1" x14ac:dyDescent="0.3"/>
    <row r="335" s="74" customFormat="1" x14ac:dyDescent="0.3"/>
    <row r="336" s="74" customFormat="1" x14ac:dyDescent="0.3"/>
    <row r="337" s="74" customFormat="1" x14ac:dyDescent="0.3"/>
    <row r="338" s="74" customFormat="1" x14ac:dyDescent="0.3"/>
    <row r="339" s="74" customFormat="1" x14ac:dyDescent="0.3"/>
    <row r="340" s="74" customFormat="1" x14ac:dyDescent="0.3"/>
    <row r="341" s="74" customFormat="1" x14ac:dyDescent="0.3"/>
    <row r="342" s="74" customFormat="1" x14ac:dyDescent="0.3"/>
    <row r="343" s="74" customFormat="1" x14ac:dyDescent="0.3"/>
    <row r="344" s="74" customFormat="1" x14ac:dyDescent="0.3"/>
    <row r="345" s="74" customFormat="1" x14ac:dyDescent="0.3"/>
    <row r="346" s="74" customFormat="1" x14ac:dyDescent="0.3"/>
    <row r="347" s="74" customFormat="1" x14ac:dyDescent="0.3"/>
    <row r="348" s="74" customFormat="1" x14ac:dyDescent="0.3"/>
    <row r="349" s="74" customFormat="1" x14ac:dyDescent="0.3"/>
    <row r="350" s="74" customFormat="1" x14ac:dyDescent="0.3"/>
    <row r="351" s="74" customFormat="1" x14ac:dyDescent="0.3"/>
    <row r="352" s="74" customFormat="1" x14ac:dyDescent="0.3"/>
    <row r="353" s="74" customFormat="1" x14ac:dyDescent="0.3"/>
    <row r="354" s="74" customFormat="1" x14ac:dyDescent="0.3"/>
    <row r="355" s="74" customFormat="1" x14ac:dyDescent="0.3"/>
    <row r="356" s="74" customFormat="1" x14ac:dyDescent="0.3"/>
    <row r="357" s="74" customFormat="1" x14ac:dyDescent="0.3"/>
    <row r="358" s="74" customFormat="1" x14ac:dyDescent="0.3"/>
    <row r="359" s="74" customFormat="1" x14ac:dyDescent="0.3"/>
    <row r="360" s="74" customFormat="1" x14ac:dyDescent="0.3"/>
    <row r="361" s="74" customFormat="1" x14ac:dyDescent="0.3"/>
    <row r="362" s="74" customFormat="1" x14ac:dyDescent="0.3"/>
    <row r="363" s="74" customFormat="1" x14ac:dyDescent="0.3"/>
    <row r="364" s="74" customFormat="1" x14ac:dyDescent="0.3"/>
    <row r="365" s="74" customFormat="1" x14ac:dyDescent="0.3"/>
    <row r="366" s="74" customFormat="1" x14ac:dyDescent="0.3"/>
    <row r="367" s="74" customFormat="1" x14ac:dyDescent="0.3"/>
    <row r="368" s="74" customFormat="1" x14ac:dyDescent="0.3"/>
    <row r="369" s="74" customFormat="1" x14ac:dyDescent="0.3"/>
    <row r="370" s="74" customFormat="1" x14ac:dyDescent="0.3"/>
    <row r="371" s="74" customFormat="1" x14ac:dyDescent="0.3"/>
    <row r="372" s="74" customFormat="1" x14ac:dyDescent="0.3"/>
    <row r="373" s="74" customFormat="1" x14ac:dyDescent="0.3"/>
    <row r="374" s="74" customFormat="1" x14ac:dyDescent="0.3"/>
    <row r="375" s="74" customFormat="1" x14ac:dyDescent="0.3"/>
    <row r="376" s="74" customFormat="1" x14ac:dyDescent="0.3"/>
    <row r="377" s="74" customFormat="1" x14ac:dyDescent="0.3"/>
    <row r="378" s="74" customFormat="1" x14ac:dyDescent="0.3"/>
    <row r="379" s="74" customFormat="1" x14ac:dyDescent="0.3"/>
    <row r="380" s="74" customFormat="1" x14ac:dyDescent="0.3"/>
    <row r="381" s="74" customFormat="1" x14ac:dyDescent="0.3"/>
    <row r="382" s="74" customFormat="1" x14ac:dyDescent="0.3"/>
    <row r="383" s="74" customFormat="1" x14ac:dyDescent="0.3"/>
    <row r="384" s="74" customFormat="1" x14ac:dyDescent="0.3"/>
    <row r="385" s="74" customFormat="1" x14ac:dyDescent="0.3"/>
    <row r="386" s="74" customFormat="1" x14ac:dyDescent="0.3"/>
    <row r="387" s="74" customFormat="1" x14ac:dyDescent="0.3"/>
    <row r="388" s="74" customFormat="1" x14ac:dyDescent="0.3"/>
    <row r="389" s="74" customFormat="1" x14ac:dyDescent="0.3"/>
    <row r="390" s="74" customFormat="1" x14ac:dyDescent="0.3"/>
    <row r="391" s="74" customFormat="1" x14ac:dyDescent="0.3"/>
    <row r="392" s="74" customFormat="1" x14ac:dyDescent="0.3"/>
    <row r="393" s="74" customFormat="1" x14ac:dyDescent="0.3"/>
    <row r="394" s="74" customFormat="1" x14ac:dyDescent="0.3"/>
    <row r="395" s="74" customFormat="1" x14ac:dyDescent="0.3"/>
    <row r="396" s="74" customFormat="1" x14ac:dyDescent="0.3"/>
    <row r="397" s="74" customFormat="1" x14ac:dyDescent="0.3"/>
    <row r="398" s="74" customFormat="1" x14ac:dyDescent="0.3"/>
    <row r="399" s="74" customFormat="1" x14ac:dyDescent="0.3"/>
    <row r="400" s="74" customFormat="1" x14ac:dyDescent="0.3"/>
    <row r="401" s="74" customFormat="1" x14ac:dyDescent="0.3"/>
    <row r="402" s="74" customFormat="1" x14ac:dyDescent="0.3"/>
    <row r="403" s="74" customFormat="1" x14ac:dyDescent="0.3"/>
    <row r="404" s="74" customFormat="1" x14ac:dyDescent="0.3"/>
    <row r="405" s="74" customFormat="1" x14ac:dyDescent="0.3"/>
    <row r="406" s="74" customFormat="1" x14ac:dyDescent="0.3"/>
    <row r="407" s="74" customFormat="1" x14ac:dyDescent="0.3"/>
    <row r="408" s="74" customFormat="1" x14ac:dyDescent="0.3"/>
    <row r="409" s="74" customFormat="1" x14ac:dyDescent="0.3"/>
    <row r="410" s="74" customFormat="1" x14ac:dyDescent="0.3"/>
    <row r="411" s="74" customFormat="1" x14ac:dyDescent="0.3"/>
    <row r="412" s="74" customFormat="1" x14ac:dyDescent="0.3"/>
    <row r="413" s="74" customFormat="1" x14ac:dyDescent="0.3"/>
    <row r="414" s="74" customFormat="1" x14ac:dyDescent="0.3"/>
    <row r="415" s="74" customFormat="1" x14ac:dyDescent="0.3"/>
    <row r="416" s="74" customFormat="1" x14ac:dyDescent="0.3"/>
    <row r="417" s="74" customFormat="1" x14ac:dyDescent="0.3"/>
    <row r="418" s="74" customFormat="1" x14ac:dyDescent="0.3"/>
    <row r="419" s="74" customFormat="1" x14ac:dyDescent="0.3"/>
    <row r="420" s="74" customFormat="1" x14ac:dyDescent="0.3"/>
    <row r="421" s="74" customFormat="1" x14ac:dyDescent="0.3"/>
    <row r="422" s="74" customFormat="1" x14ac:dyDescent="0.3"/>
    <row r="423" s="74" customFormat="1" x14ac:dyDescent="0.3"/>
    <row r="424" s="74" customFormat="1" x14ac:dyDescent="0.3"/>
    <row r="425" s="74" customFormat="1" x14ac:dyDescent="0.3"/>
    <row r="426" s="74" customFormat="1" x14ac:dyDescent="0.3"/>
    <row r="427" s="74" customFormat="1" x14ac:dyDescent="0.3"/>
    <row r="428" s="74" customFormat="1" x14ac:dyDescent="0.3"/>
    <row r="429" s="74" customFormat="1" x14ac:dyDescent="0.3"/>
    <row r="430" s="74" customFormat="1" x14ac:dyDescent="0.3"/>
    <row r="431" s="74" customFormat="1" x14ac:dyDescent="0.3"/>
    <row r="432" s="74" customFormat="1" x14ac:dyDescent="0.3"/>
    <row r="433" s="74" customFormat="1" x14ac:dyDescent="0.3"/>
    <row r="434" s="74" customFormat="1" x14ac:dyDescent="0.3"/>
    <row r="435" s="74" customFormat="1" x14ac:dyDescent="0.3"/>
    <row r="436" s="74" customFormat="1" x14ac:dyDescent="0.3"/>
    <row r="437" s="74" customFormat="1" x14ac:dyDescent="0.3"/>
    <row r="438" s="74" customFormat="1" x14ac:dyDescent="0.3"/>
    <row r="439" s="74" customFormat="1" x14ac:dyDescent="0.3"/>
    <row r="440" s="74" customFormat="1" x14ac:dyDescent="0.3"/>
    <row r="441" s="74" customFormat="1" x14ac:dyDescent="0.3"/>
    <row r="442" s="74" customFormat="1" x14ac:dyDescent="0.3"/>
    <row r="443" s="74" customFormat="1" x14ac:dyDescent="0.3"/>
    <row r="444" s="74" customFormat="1" x14ac:dyDescent="0.3"/>
    <row r="445" s="74" customFormat="1" x14ac:dyDescent="0.3"/>
    <row r="446" s="74" customFormat="1" x14ac:dyDescent="0.3"/>
    <row r="447" s="74" customFormat="1" x14ac:dyDescent="0.3"/>
    <row r="448" s="74" customFormat="1" x14ac:dyDescent="0.3"/>
    <row r="449" s="74" customFormat="1" x14ac:dyDescent="0.3"/>
    <row r="450" s="74" customFormat="1" x14ac:dyDescent="0.3"/>
    <row r="451" s="74" customFormat="1" x14ac:dyDescent="0.3"/>
    <row r="452" s="74" customFormat="1" x14ac:dyDescent="0.3"/>
    <row r="453" s="74" customFormat="1" x14ac:dyDescent="0.3"/>
    <row r="454" s="74" customFormat="1" x14ac:dyDescent="0.3"/>
    <row r="455" s="74" customFormat="1" x14ac:dyDescent="0.3"/>
    <row r="456" s="74" customFormat="1" x14ac:dyDescent="0.3"/>
    <row r="457" s="74" customFormat="1" x14ac:dyDescent="0.3"/>
    <row r="458" s="74" customFormat="1" x14ac:dyDescent="0.3"/>
    <row r="459" s="74" customFormat="1" x14ac:dyDescent="0.3"/>
    <row r="460" s="74" customFormat="1" x14ac:dyDescent="0.3"/>
    <row r="461" s="74" customFormat="1" x14ac:dyDescent="0.3"/>
    <row r="462" s="74" customFormat="1" x14ac:dyDescent="0.3"/>
    <row r="463" s="74" customFormat="1" x14ac:dyDescent="0.3"/>
    <row r="464" s="74" customFormat="1" x14ac:dyDescent="0.3"/>
    <row r="465" s="74" customFormat="1" x14ac:dyDescent="0.3"/>
    <row r="466" s="74" customFormat="1" x14ac:dyDescent="0.3"/>
    <row r="467" s="74" customFormat="1" x14ac:dyDescent="0.3"/>
    <row r="468" s="74" customFormat="1" x14ac:dyDescent="0.3"/>
    <row r="469" s="74" customFormat="1" x14ac:dyDescent="0.3"/>
    <row r="470" s="74" customFormat="1" x14ac:dyDescent="0.3"/>
    <row r="471" s="74" customFormat="1" x14ac:dyDescent="0.3"/>
    <row r="472" s="74" customFormat="1" x14ac:dyDescent="0.3"/>
    <row r="473" s="74" customFormat="1" x14ac:dyDescent="0.3"/>
    <row r="474" s="74" customFormat="1" x14ac:dyDescent="0.3"/>
    <row r="475" s="74" customFormat="1" x14ac:dyDescent="0.3"/>
    <row r="476" s="74" customFormat="1" x14ac:dyDescent="0.3"/>
    <row r="477" s="74" customFormat="1" x14ac:dyDescent="0.3"/>
    <row r="478" s="74" customFormat="1" x14ac:dyDescent="0.3"/>
    <row r="479" s="74" customFormat="1" x14ac:dyDescent="0.3"/>
    <row r="480" s="74" customFormat="1" x14ac:dyDescent="0.3"/>
    <row r="481" s="74" customFormat="1" x14ac:dyDescent="0.3"/>
    <row r="482" s="74" customFormat="1" x14ac:dyDescent="0.3"/>
    <row r="483" s="74" customFormat="1" x14ac:dyDescent="0.3"/>
    <row r="484" s="74" customFormat="1" x14ac:dyDescent="0.3"/>
    <row r="485" s="74" customFormat="1" x14ac:dyDescent="0.3"/>
    <row r="486" s="74" customFormat="1" x14ac:dyDescent="0.3"/>
    <row r="487" s="74" customFormat="1" x14ac:dyDescent="0.3"/>
    <row r="488" s="74" customFormat="1" x14ac:dyDescent="0.3"/>
    <row r="489" s="74" customFormat="1" x14ac:dyDescent="0.3"/>
    <row r="490" s="74" customFormat="1" x14ac:dyDescent="0.3"/>
    <row r="491" s="74" customFormat="1" x14ac:dyDescent="0.3"/>
    <row r="492" s="74" customFormat="1" x14ac:dyDescent="0.3"/>
    <row r="493" s="74" customFormat="1" x14ac:dyDescent="0.3"/>
    <row r="494" s="74" customFormat="1" x14ac:dyDescent="0.3"/>
    <row r="495" s="74" customFormat="1" x14ac:dyDescent="0.3"/>
    <row r="496" s="74" customFormat="1" x14ac:dyDescent="0.3"/>
    <row r="497" s="74" customFormat="1" x14ac:dyDescent="0.3"/>
    <row r="498" s="74" customFormat="1" x14ac:dyDescent="0.3"/>
    <row r="499" s="74" customFormat="1" x14ac:dyDescent="0.3"/>
    <row r="500" s="74" customFormat="1" x14ac:dyDescent="0.3"/>
    <row r="501" s="74" customFormat="1" x14ac:dyDescent="0.3"/>
    <row r="502" s="74" customFormat="1" x14ac:dyDescent="0.3"/>
    <row r="503" s="74" customFormat="1" x14ac:dyDescent="0.3"/>
    <row r="504" s="74" customFormat="1" x14ac:dyDescent="0.3"/>
    <row r="505" s="74" customFormat="1" x14ac:dyDescent="0.3"/>
    <row r="506" s="74" customFormat="1" x14ac:dyDescent="0.3"/>
    <row r="507" s="74" customFormat="1" x14ac:dyDescent="0.3"/>
    <row r="508" s="74" customFormat="1" x14ac:dyDescent="0.3"/>
    <row r="509" s="74" customFormat="1" x14ac:dyDescent="0.3"/>
    <row r="510" s="74" customFormat="1" x14ac:dyDescent="0.3"/>
    <row r="511" s="74" customFormat="1" x14ac:dyDescent="0.3"/>
    <row r="512" s="74" customFormat="1" x14ac:dyDescent="0.3"/>
    <row r="513" s="74" customFormat="1" x14ac:dyDescent="0.3"/>
    <row r="514" s="74" customFormat="1" x14ac:dyDescent="0.3"/>
    <row r="515" s="74" customFormat="1" x14ac:dyDescent="0.3"/>
    <row r="516" s="74" customFormat="1" x14ac:dyDescent="0.3"/>
    <row r="517" s="74" customFormat="1" x14ac:dyDescent="0.3"/>
    <row r="518" s="74" customFormat="1" x14ac:dyDescent="0.3"/>
    <row r="519" s="74" customFormat="1" x14ac:dyDescent="0.3"/>
    <row r="520" s="74" customFormat="1" x14ac:dyDescent="0.3"/>
    <row r="521" s="74" customFormat="1" x14ac:dyDescent="0.3"/>
    <row r="522" s="74" customFormat="1" x14ac:dyDescent="0.3"/>
    <row r="523" s="74" customFormat="1" x14ac:dyDescent="0.3"/>
    <row r="524" s="74" customFormat="1" x14ac:dyDescent="0.3"/>
    <row r="525" s="74" customFormat="1" x14ac:dyDescent="0.3"/>
    <row r="526" s="74" customFormat="1" x14ac:dyDescent="0.3"/>
    <row r="527" s="74" customFormat="1" x14ac:dyDescent="0.3"/>
    <row r="528" s="74" customFormat="1" x14ac:dyDescent="0.3"/>
    <row r="529" s="74" customFormat="1" x14ac:dyDescent="0.3"/>
    <row r="530" s="74" customFormat="1" x14ac:dyDescent="0.3"/>
    <row r="531" s="74" customFormat="1" x14ac:dyDescent="0.3"/>
    <row r="532" s="74" customFormat="1" x14ac:dyDescent="0.3"/>
    <row r="533" s="74" customFormat="1" x14ac:dyDescent="0.3"/>
    <row r="534" s="74" customFormat="1" x14ac:dyDescent="0.3"/>
    <row r="535" s="74" customFormat="1" x14ac:dyDescent="0.3"/>
    <row r="536" s="74" customFormat="1" x14ac:dyDescent="0.3"/>
    <row r="537" s="74" customFormat="1" x14ac:dyDescent="0.3"/>
    <row r="538" s="74" customFormat="1" x14ac:dyDescent="0.3"/>
    <row r="539" s="74" customFormat="1" x14ac:dyDescent="0.3"/>
    <row r="540" s="74" customFormat="1" x14ac:dyDescent="0.3"/>
    <row r="541" s="74" customFormat="1" x14ac:dyDescent="0.3"/>
    <row r="542" s="74" customFormat="1" x14ac:dyDescent="0.3"/>
    <row r="543" s="74" customFormat="1" x14ac:dyDescent="0.3"/>
    <row r="544" s="74" customFormat="1" x14ac:dyDescent="0.3"/>
    <row r="545" s="74" customFormat="1" x14ac:dyDescent="0.3"/>
    <row r="546" s="74" customFormat="1" x14ac:dyDescent="0.3"/>
    <row r="547" s="74" customFormat="1" x14ac:dyDescent="0.3"/>
    <row r="548" s="74" customFormat="1" x14ac:dyDescent="0.3"/>
    <row r="549" s="74" customFormat="1" x14ac:dyDescent="0.3"/>
    <row r="550" s="74" customFormat="1" x14ac:dyDescent="0.3"/>
    <row r="551" s="74" customFormat="1" x14ac:dyDescent="0.3"/>
    <row r="552" s="74" customFormat="1" x14ac:dyDescent="0.3"/>
    <row r="553" s="74" customFormat="1" x14ac:dyDescent="0.3"/>
    <row r="554" s="74" customFormat="1" x14ac:dyDescent="0.3"/>
    <row r="555" s="74" customFormat="1" x14ac:dyDescent="0.3"/>
    <row r="556" s="74" customFormat="1" x14ac:dyDescent="0.3"/>
    <row r="557" s="74" customFormat="1" x14ac:dyDescent="0.3"/>
    <row r="558" s="74" customFormat="1" x14ac:dyDescent="0.3"/>
    <row r="559" s="74" customFormat="1" x14ac:dyDescent="0.3"/>
    <row r="560" s="74" customFormat="1" x14ac:dyDescent="0.3"/>
    <row r="561" s="74" customFormat="1" x14ac:dyDescent="0.3"/>
    <row r="562" s="74" customFormat="1" x14ac:dyDescent="0.3"/>
    <row r="563" s="74" customFormat="1" x14ac:dyDescent="0.3"/>
    <row r="564" s="74" customFormat="1" x14ac:dyDescent="0.3"/>
    <row r="565" s="74" customFormat="1" x14ac:dyDescent="0.3"/>
    <row r="566" s="74" customFormat="1" x14ac:dyDescent="0.3"/>
    <row r="567" s="74" customFormat="1" x14ac:dyDescent="0.3"/>
    <row r="568" s="74" customFormat="1" x14ac:dyDescent="0.3"/>
    <row r="569" s="74" customFormat="1" x14ac:dyDescent="0.3"/>
    <row r="570" s="74" customFormat="1" x14ac:dyDescent="0.3"/>
    <row r="571" s="74" customFormat="1" x14ac:dyDescent="0.3"/>
    <row r="572" s="74" customFormat="1" x14ac:dyDescent="0.3"/>
    <row r="573" s="74" customFormat="1" x14ac:dyDescent="0.3"/>
    <row r="574" s="74" customFormat="1" x14ac:dyDescent="0.3"/>
    <row r="575" s="74" customFormat="1" x14ac:dyDescent="0.3"/>
    <row r="576" s="74" customFormat="1" x14ac:dyDescent="0.3"/>
    <row r="577" s="74" customFormat="1" x14ac:dyDescent="0.3"/>
    <row r="578" s="74" customFormat="1" x14ac:dyDescent="0.3"/>
    <row r="579" s="74" customFormat="1" x14ac:dyDescent="0.3"/>
    <row r="580" s="74" customFormat="1" x14ac:dyDescent="0.3"/>
    <row r="581" s="74" customFormat="1" x14ac:dyDescent="0.3"/>
    <row r="582" s="74" customFormat="1" x14ac:dyDescent="0.3"/>
    <row r="583" s="74" customFormat="1" x14ac:dyDescent="0.3"/>
    <row r="584" s="74" customFormat="1" x14ac:dyDescent="0.3"/>
    <row r="585" s="74" customFormat="1" x14ac:dyDescent="0.3"/>
    <row r="586" s="74" customFormat="1" x14ac:dyDescent="0.3"/>
    <row r="587" s="74" customFormat="1" x14ac:dyDescent="0.3"/>
    <row r="588" s="74" customFormat="1" x14ac:dyDescent="0.3"/>
    <row r="589" s="74" customFormat="1" x14ac:dyDescent="0.3"/>
    <row r="590" s="74" customFormat="1" x14ac:dyDescent="0.3"/>
    <row r="591" s="74" customFormat="1" x14ac:dyDescent="0.3"/>
    <row r="592" s="74" customFormat="1" x14ac:dyDescent="0.3"/>
    <row r="593" s="74" customFormat="1" x14ac:dyDescent="0.3"/>
    <row r="594" s="74" customFormat="1" x14ac:dyDescent="0.3"/>
    <row r="595" s="74" customFormat="1" x14ac:dyDescent="0.3"/>
    <row r="596" s="74" customFormat="1" x14ac:dyDescent="0.3"/>
    <row r="597" s="74" customFormat="1" x14ac:dyDescent="0.3"/>
    <row r="598" s="74" customFormat="1" x14ac:dyDescent="0.3"/>
    <row r="599" s="74" customFormat="1" x14ac:dyDescent="0.3"/>
    <row r="600" s="74" customFormat="1" x14ac:dyDescent="0.3"/>
    <row r="601" s="74" customFormat="1" x14ac:dyDescent="0.3"/>
    <row r="602" s="74" customFormat="1" x14ac:dyDescent="0.3"/>
    <row r="603" s="74" customFormat="1" x14ac:dyDescent="0.3"/>
    <row r="604" s="74" customFormat="1" x14ac:dyDescent="0.3"/>
    <row r="605" s="74" customFormat="1" x14ac:dyDescent="0.3"/>
    <row r="606" s="74" customFormat="1" x14ac:dyDescent="0.3"/>
    <row r="607" s="74" customFormat="1" x14ac:dyDescent="0.3"/>
    <row r="608" s="74" customFormat="1" x14ac:dyDescent="0.3"/>
    <row r="609" s="74" customFormat="1" x14ac:dyDescent="0.3"/>
    <row r="610" s="74" customFormat="1" x14ac:dyDescent="0.3"/>
    <row r="611" s="74" customFormat="1" x14ac:dyDescent="0.3"/>
    <row r="612" s="74" customFormat="1" x14ac:dyDescent="0.3"/>
    <row r="613" s="74" customFormat="1" x14ac:dyDescent="0.3"/>
    <row r="614" s="74" customFormat="1" x14ac:dyDescent="0.3"/>
    <row r="615" s="74" customFormat="1" x14ac:dyDescent="0.3"/>
    <row r="616" s="74" customFormat="1" x14ac:dyDescent="0.3"/>
    <row r="617" s="74" customFormat="1" x14ac:dyDescent="0.3"/>
    <row r="618" s="74" customFormat="1" x14ac:dyDescent="0.3"/>
    <row r="619" s="74" customFormat="1" x14ac:dyDescent="0.3"/>
    <row r="620" s="74" customFormat="1" x14ac:dyDescent="0.3"/>
    <row r="621" s="74" customFormat="1" x14ac:dyDescent="0.3"/>
    <row r="622" s="74" customFormat="1" x14ac:dyDescent="0.3"/>
    <row r="623" s="74" customFormat="1" x14ac:dyDescent="0.3"/>
    <row r="624" s="74" customFormat="1" x14ac:dyDescent="0.3"/>
    <row r="625" s="74" customFormat="1" x14ac:dyDescent="0.3"/>
    <row r="626" s="74" customFormat="1" x14ac:dyDescent="0.3"/>
    <row r="627" s="74" customFormat="1" x14ac:dyDescent="0.3"/>
    <row r="628" s="74" customFormat="1" x14ac:dyDescent="0.3"/>
    <row r="629" s="74" customFormat="1" x14ac:dyDescent="0.3"/>
    <row r="630" s="74" customFormat="1" x14ac:dyDescent="0.3"/>
    <row r="631" s="74" customFormat="1" x14ac:dyDescent="0.3"/>
    <row r="632" s="74" customFormat="1" x14ac:dyDescent="0.3"/>
    <row r="633" s="74" customFormat="1" x14ac:dyDescent="0.3"/>
    <row r="634" s="74" customFormat="1" x14ac:dyDescent="0.3"/>
    <row r="635" s="74" customFormat="1" x14ac:dyDescent="0.3"/>
    <row r="636" s="74" customFormat="1" x14ac:dyDescent="0.3"/>
    <row r="637" s="74" customFormat="1" x14ac:dyDescent="0.3"/>
    <row r="638" s="74" customFormat="1" x14ac:dyDescent="0.3"/>
    <row r="639" s="74" customFormat="1" x14ac:dyDescent="0.3"/>
    <row r="640" s="74" customFormat="1" x14ac:dyDescent="0.3"/>
    <row r="641" s="74" customFormat="1" x14ac:dyDescent="0.3"/>
    <row r="642" s="74" customFormat="1" x14ac:dyDescent="0.3"/>
    <row r="643" s="74" customFormat="1" x14ac:dyDescent="0.3"/>
    <row r="644" s="74" customFormat="1" x14ac:dyDescent="0.3"/>
    <row r="645" s="74" customFormat="1" x14ac:dyDescent="0.3"/>
    <row r="646" s="74" customFormat="1" x14ac:dyDescent="0.3"/>
    <row r="647" s="74" customFormat="1" x14ac:dyDescent="0.3"/>
    <row r="648" s="74" customFormat="1" x14ac:dyDescent="0.3"/>
    <row r="649" s="74" customFormat="1" x14ac:dyDescent="0.3"/>
    <row r="650" s="74" customFormat="1" x14ac:dyDescent="0.3"/>
    <row r="651" s="74" customFormat="1" x14ac:dyDescent="0.3"/>
    <row r="652" s="74" customFormat="1" x14ac:dyDescent="0.3"/>
    <row r="653" s="74" customFormat="1" x14ac:dyDescent="0.3"/>
    <row r="654" s="74" customFormat="1" x14ac:dyDescent="0.3"/>
    <row r="655" s="74" customFormat="1" x14ac:dyDescent="0.3"/>
    <row r="656" s="74" customFormat="1" x14ac:dyDescent="0.3"/>
    <row r="657" s="74" customFormat="1" x14ac:dyDescent="0.3"/>
    <row r="658" s="74" customFormat="1" x14ac:dyDescent="0.3"/>
    <row r="659" s="74" customFormat="1" x14ac:dyDescent="0.3"/>
    <row r="660" s="74" customFormat="1" x14ac:dyDescent="0.3"/>
    <row r="661" s="74" customFormat="1" x14ac:dyDescent="0.3"/>
    <row r="662" s="74" customFormat="1" x14ac:dyDescent="0.3"/>
    <row r="663" s="74" customFormat="1" x14ac:dyDescent="0.3"/>
    <row r="664" s="74" customFormat="1" x14ac:dyDescent="0.3"/>
    <row r="665" s="74" customFormat="1" x14ac:dyDescent="0.3"/>
    <row r="666" s="74" customFormat="1" x14ac:dyDescent="0.3"/>
    <row r="667" s="74" customFormat="1" x14ac:dyDescent="0.3"/>
    <row r="668" s="74" customFormat="1" x14ac:dyDescent="0.3"/>
    <row r="669" s="74" customFormat="1" x14ac:dyDescent="0.3"/>
    <row r="670" s="74" customFormat="1" x14ac:dyDescent="0.3"/>
    <row r="671" s="74" customFormat="1" x14ac:dyDescent="0.3"/>
    <row r="672" s="74" customFormat="1" x14ac:dyDescent="0.3"/>
    <row r="673" s="74" customFormat="1" x14ac:dyDescent="0.3"/>
    <row r="674" s="74" customFormat="1" x14ac:dyDescent="0.3"/>
    <row r="675" s="74" customFormat="1" x14ac:dyDescent="0.3"/>
    <row r="676" s="74" customFormat="1" x14ac:dyDescent="0.3"/>
    <row r="677" s="74" customFormat="1" x14ac:dyDescent="0.3"/>
    <row r="678" s="74" customFormat="1" x14ac:dyDescent="0.3"/>
    <row r="679" s="74" customFormat="1" x14ac:dyDescent="0.3"/>
    <row r="680" s="74" customFormat="1" x14ac:dyDescent="0.3"/>
    <row r="681" s="74" customFormat="1" x14ac:dyDescent="0.3"/>
    <row r="682" s="74" customFormat="1" x14ac:dyDescent="0.3"/>
    <row r="683" s="74" customFormat="1" x14ac:dyDescent="0.3"/>
    <row r="684" s="74" customFormat="1" x14ac:dyDescent="0.3"/>
    <row r="685" s="74" customFormat="1" x14ac:dyDescent="0.3"/>
    <row r="686" s="74" customFormat="1" x14ac:dyDescent="0.3"/>
    <row r="687" s="74" customFormat="1" x14ac:dyDescent="0.3"/>
    <row r="688" s="74" customFormat="1" x14ac:dyDescent="0.3"/>
    <row r="689" s="74" customFormat="1" x14ac:dyDescent="0.3"/>
    <row r="690" s="74" customFormat="1" x14ac:dyDescent="0.3"/>
    <row r="691" s="74" customFormat="1" x14ac:dyDescent="0.3"/>
    <row r="692" s="74" customFormat="1" x14ac:dyDescent="0.3"/>
    <row r="693" s="74" customFormat="1" x14ac:dyDescent="0.3"/>
    <row r="694" s="74" customFormat="1" x14ac:dyDescent="0.3"/>
    <row r="695" s="74" customFormat="1" x14ac:dyDescent="0.3"/>
    <row r="696" s="74" customFormat="1" x14ac:dyDescent="0.3"/>
    <row r="697" s="74" customFormat="1" x14ac:dyDescent="0.3"/>
    <row r="698" s="74" customFormat="1" x14ac:dyDescent="0.3"/>
    <row r="699" s="74" customFormat="1" x14ac:dyDescent="0.3"/>
    <row r="700" s="74" customFormat="1" x14ac:dyDescent="0.3"/>
    <row r="701" s="74" customFormat="1" x14ac:dyDescent="0.3"/>
    <row r="702" s="74" customFormat="1" x14ac:dyDescent="0.3"/>
    <row r="703" s="74" customFormat="1" x14ac:dyDescent="0.3"/>
    <row r="704" s="74" customFormat="1" x14ac:dyDescent="0.3"/>
    <row r="705" s="74" customFormat="1" x14ac:dyDescent="0.3"/>
    <row r="706" s="74" customFormat="1" x14ac:dyDescent="0.3"/>
    <row r="707" s="74" customFormat="1" x14ac:dyDescent="0.3"/>
    <row r="708" s="74" customFormat="1" x14ac:dyDescent="0.3"/>
    <row r="709" s="74" customFormat="1" x14ac:dyDescent="0.3"/>
    <row r="710" s="74" customFormat="1" x14ac:dyDescent="0.3"/>
    <row r="711" s="74" customFormat="1" x14ac:dyDescent="0.3"/>
    <row r="712" s="74" customFormat="1" x14ac:dyDescent="0.3"/>
    <row r="713" s="74" customFormat="1" x14ac:dyDescent="0.3"/>
    <row r="714" s="74" customFormat="1" x14ac:dyDescent="0.3"/>
    <row r="715" s="74" customFormat="1" x14ac:dyDescent="0.3"/>
    <row r="716" s="74" customFormat="1" x14ac:dyDescent="0.3"/>
    <row r="717" s="74" customFormat="1" x14ac:dyDescent="0.3"/>
    <row r="718" s="74" customFormat="1" x14ac:dyDescent="0.3"/>
    <row r="719" s="74" customFormat="1" x14ac:dyDescent="0.3"/>
    <row r="720" s="74" customFormat="1" x14ac:dyDescent="0.3"/>
    <row r="721" s="74" customFormat="1" x14ac:dyDescent="0.3"/>
    <row r="722" s="74" customFormat="1" x14ac:dyDescent="0.3"/>
    <row r="723" s="74" customFormat="1" x14ac:dyDescent="0.3"/>
    <row r="724" s="74" customFormat="1" x14ac:dyDescent="0.3"/>
    <row r="725" s="74" customFormat="1" x14ac:dyDescent="0.3"/>
    <row r="726" s="74" customFormat="1" x14ac:dyDescent="0.3"/>
    <row r="727" s="74" customFormat="1" x14ac:dyDescent="0.3"/>
    <row r="728" s="74" customFormat="1" x14ac:dyDescent="0.3"/>
    <row r="729" s="74" customFormat="1" x14ac:dyDescent="0.3"/>
    <row r="730" s="74" customFormat="1" x14ac:dyDescent="0.3"/>
    <row r="731" s="74" customFormat="1" x14ac:dyDescent="0.3"/>
    <row r="732" s="74" customFormat="1" x14ac:dyDescent="0.3"/>
    <row r="733" s="74" customFormat="1" x14ac:dyDescent="0.3"/>
    <row r="734" s="74" customFormat="1" x14ac:dyDescent="0.3"/>
    <row r="735" s="74" customFormat="1" x14ac:dyDescent="0.3"/>
    <row r="736" s="74" customFormat="1" x14ac:dyDescent="0.3"/>
    <row r="737" s="74" customFormat="1" x14ac:dyDescent="0.3"/>
    <row r="738" s="74" customFormat="1" x14ac:dyDescent="0.3"/>
    <row r="739" s="74" customFormat="1" x14ac:dyDescent="0.3"/>
    <row r="740" s="74" customFormat="1" x14ac:dyDescent="0.3"/>
    <row r="741" s="74" customFormat="1" x14ac:dyDescent="0.3"/>
    <row r="742" s="74" customFormat="1" x14ac:dyDescent="0.3"/>
    <row r="743" s="74" customFormat="1" x14ac:dyDescent="0.3"/>
    <row r="744" s="74" customFormat="1" x14ac:dyDescent="0.3"/>
    <row r="745" s="74" customFormat="1" x14ac:dyDescent="0.3"/>
    <row r="746" s="74" customFormat="1" x14ac:dyDescent="0.3"/>
    <row r="747" s="74" customFormat="1" x14ac:dyDescent="0.3"/>
    <row r="748" s="74" customFormat="1" x14ac:dyDescent="0.3"/>
    <row r="749" s="74" customFormat="1" x14ac:dyDescent="0.3"/>
    <row r="750" s="74" customFormat="1" x14ac:dyDescent="0.3"/>
    <row r="751" s="74" customFormat="1" x14ac:dyDescent="0.3"/>
    <row r="752" s="74" customFormat="1" x14ac:dyDescent="0.3"/>
    <row r="753" s="74" customFormat="1" x14ac:dyDescent="0.3"/>
    <row r="754" s="74" customFormat="1" x14ac:dyDescent="0.3"/>
    <row r="755" s="74" customFormat="1" x14ac:dyDescent="0.3"/>
    <row r="756" s="74" customFormat="1" x14ac:dyDescent="0.3"/>
    <row r="757" s="74" customFormat="1" x14ac:dyDescent="0.3"/>
    <row r="758" s="74" customFormat="1" x14ac:dyDescent="0.3"/>
    <row r="759" s="74" customFormat="1" x14ac:dyDescent="0.3"/>
    <row r="760" s="74" customFormat="1" x14ac:dyDescent="0.3"/>
    <row r="761" s="74" customFormat="1" x14ac:dyDescent="0.3"/>
    <row r="762" s="74" customFormat="1" x14ac:dyDescent="0.3"/>
    <row r="763" s="74" customFormat="1" x14ac:dyDescent="0.3"/>
    <row r="764" s="74" customFormat="1" x14ac:dyDescent="0.3"/>
    <row r="765" s="74" customFormat="1" x14ac:dyDescent="0.3"/>
    <row r="766" s="74" customFormat="1" x14ac:dyDescent="0.3"/>
    <row r="767" s="74" customFormat="1" x14ac:dyDescent="0.3"/>
    <row r="768" s="74" customFormat="1" x14ac:dyDescent="0.3"/>
    <row r="769" s="74" customFormat="1" x14ac:dyDescent="0.3"/>
    <row r="770" s="74" customFormat="1" x14ac:dyDescent="0.3"/>
    <row r="771" s="74" customFormat="1" x14ac:dyDescent="0.3"/>
    <row r="772" s="74" customFormat="1" x14ac:dyDescent="0.3"/>
    <row r="773" s="74" customFormat="1" x14ac:dyDescent="0.3"/>
    <row r="774" s="74" customFormat="1" x14ac:dyDescent="0.3"/>
    <row r="775" s="74" customFormat="1" x14ac:dyDescent="0.3"/>
    <row r="776" s="74" customFormat="1" x14ac:dyDescent="0.3"/>
    <row r="777" s="74" customFormat="1" x14ac:dyDescent="0.3"/>
    <row r="778" s="74" customFormat="1" x14ac:dyDescent="0.3"/>
    <row r="779" s="74" customFormat="1" x14ac:dyDescent="0.3"/>
    <row r="780" s="74" customFormat="1" x14ac:dyDescent="0.3"/>
    <row r="781" s="74" customFormat="1" x14ac:dyDescent="0.3"/>
    <row r="782" s="74" customFormat="1" x14ac:dyDescent="0.3"/>
    <row r="783" s="74" customFormat="1" x14ac:dyDescent="0.3"/>
    <row r="784" s="74" customFormat="1" x14ac:dyDescent="0.3"/>
    <row r="785" s="74" customFormat="1" x14ac:dyDescent="0.3"/>
    <row r="786" s="74" customFormat="1" x14ac:dyDescent="0.3"/>
    <row r="787" s="74" customFormat="1" x14ac:dyDescent="0.3"/>
    <row r="788" s="74" customFormat="1" x14ac:dyDescent="0.3"/>
    <row r="789" s="74" customFormat="1" x14ac:dyDescent="0.3"/>
    <row r="790" s="74" customFormat="1" x14ac:dyDescent="0.3"/>
    <row r="791" s="74" customFormat="1" x14ac:dyDescent="0.3"/>
    <row r="792" s="74" customFormat="1" x14ac:dyDescent="0.3"/>
    <row r="793" s="74" customFormat="1" x14ac:dyDescent="0.3"/>
    <row r="794" s="74" customFormat="1" x14ac:dyDescent="0.3"/>
    <row r="795" s="74" customFormat="1" x14ac:dyDescent="0.3"/>
    <row r="796" s="74" customFormat="1" x14ac:dyDescent="0.3"/>
    <row r="797" s="74" customFormat="1" x14ac:dyDescent="0.3"/>
    <row r="798" s="74" customFormat="1" x14ac:dyDescent="0.3"/>
    <row r="799" s="74" customFormat="1" x14ac:dyDescent="0.3"/>
    <row r="800" s="74" customFormat="1" x14ac:dyDescent="0.3"/>
    <row r="801" s="74" customFormat="1" x14ac:dyDescent="0.3"/>
    <row r="802" s="74" customFormat="1" x14ac:dyDescent="0.3"/>
    <row r="803" s="74" customFormat="1" x14ac:dyDescent="0.3"/>
    <row r="804" s="74" customFormat="1" x14ac:dyDescent="0.3"/>
    <row r="805" s="74" customFormat="1" x14ac:dyDescent="0.3"/>
    <row r="806" s="74" customFormat="1" x14ac:dyDescent="0.3"/>
    <row r="807" s="74" customFormat="1" x14ac:dyDescent="0.3"/>
    <row r="808" s="74" customFormat="1" x14ac:dyDescent="0.3"/>
    <row r="809" s="74" customFormat="1" x14ac:dyDescent="0.3"/>
    <row r="810" s="74" customFormat="1" x14ac:dyDescent="0.3"/>
    <row r="811" s="74" customFormat="1" x14ac:dyDescent="0.3"/>
    <row r="812" s="74" customFormat="1" x14ac:dyDescent="0.3"/>
    <row r="813" s="74" customFormat="1" x14ac:dyDescent="0.3"/>
    <row r="814" s="74" customFormat="1" x14ac:dyDescent="0.3"/>
    <row r="815" s="74" customFormat="1" x14ac:dyDescent="0.3"/>
    <row r="816" s="74" customFormat="1" x14ac:dyDescent="0.3"/>
    <row r="817" s="74" customFormat="1" x14ac:dyDescent="0.3"/>
    <row r="818" s="74" customFormat="1" x14ac:dyDescent="0.3"/>
    <row r="819" s="74" customFormat="1" x14ac:dyDescent="0.3"/>
    <row r="820" s="74" customFormat="1" x14ac:dyDescent="0.3"/>
    <row r="821" s="74" customFormat="1" x14ac:dyDescent="0.3"/>
    <row r="822" s="74" customFormat="1" x14ac:dyDescent="0.3"/>
    <row r="823" s="74" customFormat="1" x14ac:dyDescent="0.3"/>
    <row r="824" s="74" customFormat="1" x14ac:dyDescent="0.3"/>
    <row r="825" s="74" customFormat="1" x14ac:dyDescent="0.3"/>
    <row r="826" s="74" customFormat="1" x14ac:dyDescent="0.3"/>
    <row r="827" s="74" customFormat="1" x14ac:dyDescent="0.3"/>
    <row r="828" s="74" customFormat="1" x14ac:dyDescent="0.3"/>
    <row r="829" s="74" customFormat="1" x14ac:dyDescent="0.3"/>
    <row r="830" s="74" customFormat="1" x14ac:dyDescent="0.3"/>
    <row r="831" s="74" customFormat="1" x14ac:dyDescent="0.3"/>
    <row r="832" s="74" customFormat="1" x14ac:dyDescent="0.3"/>
    <row r="833" s="74" customFormat="1" x14ac:dyDescent="0.3"/>
    <row r="834" s="74" customFormat="1" x14ac:dyDescent="0.3"/>
    <row r="835" s="74" customFormat="1" x14ac:dyDescent="0.3"/>
    <row r="836" s="74" customFormat="1" x14ac:dyDescent="0.3"/>
    <row r="837" s="74" customFormat="1" x14ac:dyDescent="0.3"/>
    <row r="838" s="74" customFormat="1" x14ac:dyDescent="0.3"/>
    <row r="839" s="74" customFormat="1" x14ac:dyDescent="0.3"/>
    <row r="840" s="74" customFormat="1" x14ac:dyDescent="0.3"/>
    <row r="841" s="74" customFormat="1" x14ac:dyDescent="0.3"/>
    <row r="842" s="74" customFormat="1" x14ac:dyDescent="0.3"/>
    <row r="843" s="74" customFormat="1" x14ac:dyDescent="0.3"/>
    <row r="844" s="74" customFormat="1" x14ac:dyDescent="0.3"/>
    <row r="845" s="74" customFormat="1" x14ac:dyDescent="0.3"/>
    <row r="846" s="74" customFormat="1" x14ac:dyDescent="0.3"/>
    <row r="847" s="74" customFormat="1" x14ac:dyDescent="0.3"/>
    <row r="848" s="74" customFormat="1" x14ac:dyDescent="0.3"/>
    <row r="849" s="74" customFormat="1" x14ac:dyDescent="0.3"/>
    <row r="850" s="74" customFormat="1" x14ac:dyDescent="0.3"/>
    <row r="851" s="74" customFormat="1" x14ac:dyDescent="0.3"/>
    <row r="852" s="74" customFormat="1" x14ac:dyDescent="0.3"/>
    <row r="853" s="74" customFormat="1" x14ac:dyDescent="0.3"/>
    <row r="854" s="74" customFormat="1" x14ac:dyDescent="0.3"/>
    <row r="855" s="74" customFormat="1" x14ac:dyDescent="0.3"/>
    <row r="856" s="74" customFormat="1" x14ac:dyDescent="0.3"/>
    <row r="857" s="74" customFormat="1" x14ac:dyDescent="0.3"/>
    <row r="858" s="74" customFormat="1" x14ac:dyDescent="0.3"/>
    <row r="859" s="74" customFormat="1" x14ac:dyDescent="0.3"/>
    <row r="860" s="74" customFormat="1" x14ac:dyDescent="0.3"/>
    <row r="861" s="74" customFormat="1" x14ac:dyDescent="0.3"/>
    <row r="862" s="74" customFormat="1" x14ac:dyDescent="0.3"/>
    <row r="863" s="74" customFormat="1" x14ac:dyDescent="0.3"/>
    <row r="864" s="74" customFormat="1" x14ac:dyDescent="0.3"/>
    <row r="865" s="74" customFormat="1" x14ac:dyDescent="0.3"/>
    <row r="866" s="74" customFormat="1" x14ac:dyDescent="0.3"/>
    <row r="867" s="74" customFormat="1" x14ac:dyDescent="0.3"/>
    <row r="868" s="74" customFormat="1" x14ac:dyDescent="0.3"/>
    <row r="869" s="74" customFormat="1" x14ac:dyDescent="0.3"/>
    <row r="870" s="74" customFormat="1" x14ac:dyDescent="0.3"/>
    <row r="871" s="74" customFormat="1" x14ac:dyDescent="0.3"/>
    <row r="872" s="74" customFormat="1" x14ac:dyDescent="0.3"/>
    <row r="873" s="74" customFormat="1" x14ac:dyDescent="0.3"/>
    <row r="874" s="74" customFormat="1" x14ac:dyDescent="0.3"/>
    <row r="875" s="74" customFormat="1" x14ac:dyDescent="0.3"/>
    <row r="876" s="74" customFormat="1" x14ac:dyDescent="0.3"/>
    <row r="877" s="74" customFormat="1" x14ac:dyDescent="0.3"/>
    <row r="878" s="74" customFormat="1" x14ac:dyDescent="0.3"/>
    <row r="879" s="74" customFormat="1" x14ac:dyDescent="0.3"/>
    <row r="880" s="74" customFormat="1" x14ac:dyDescent="0.3"/>
    <row r="881" s="74" customFormat="1" x14ac:dyDescent="0.3"/>
    <row r="882" s="74" customFormat="1" x14ac:dyDescent="0.3"/>
    <row r="883" s="74" customFormat="1" x14ac:dyDescent="0.3"/>
    <row r="884" s="74" customFormat="1" x14ac:dyDescent="0.3"/>
    <row r="885" s="74" customFormat="1" x14ac:dyDescent="0.3"/>
    <row r="886" s="74" customFormat="1" x14ac:dyDescent="0.3"/>
    <row r="887" s="74" customFormat="1" x14ac:dyDescent="0.3"/>
    <row r="888" s="74" customFormat="1" x14ac:dyDescent="0.3"/>
    <row r="889" s="74" customFormat="1" x14ac:dyDescent="0.3"/>
    <row r="890" s="74" customFormat="1" x14ac:dyDescent="0.3"/>
    <row r="891" s="74" customFormat="1" x14ac:dyDescent="0.3"/>
    <row r="892" s="74" customFormat="1" x14ac:dyDescent="0.3"/>
    <row r="893" s="74" customFormat="1" x14ac:dyDescent="0.3"/>
    <row r="894" s="74" customFormat="1" x14ac:dyDescent="0.3"/>
    <row r="895" s="74" customFormat="1" x14ac:dyDescent="0.3"/>
    <row r="896" s="74" customFormat="1" x14ac:dyDescent="0.3"/>
    <row r="897" s="74" customFormat="1" x14ac:dyDescent="0.3"/>
    <row r="898" s="74" customFormat="1" x14ac:dyDescent="0.3"/>
    <row r="899" s="74" customFormat="1" x14ac:dyDescent="0.3"/>
    <row r="900" s="74" customFormat="1" x14ac:dyDescent="0.3"/>
    <row r="901" s="74" customFormat="1" x14ac:dyDescent="0.3"/>
    <row r="902" s="74" customFormat="1" x14ac:dyDescent="0.3"/>
    <row r="903" s="74" customFormat="1" x14ac:dyDescent="0.3"/>
    <row r="904" s="74" customFormat="1" x14ac:dyDescent="0.3"/>
    <row r="905" s="74" customFormat="1" x14ac:dyDescent="0.3"/>
    <row r="906" s="74" customFormat="1" x14ac:dyDescent="0.3"/>
    <row r="907" s="74" customFormat="1" x14ac:dyDescent="0.3"/>
    <row r="908" s="74" customFormat="1" x14ac:dyDescent="0.3"/>
    <row r="909" s="74" customFormat="1" x14ac:dyDescent="0.3"/>
    <row r="910" s="74" customFormat="1" x14ac:dyDescent="0.3"/>
    <row r="911" s="74" customFormat="1" x14ac:dyDescent="0.3"/>
    <row r="912" s="74" customFormat="1" x14ac:dyDescent="0.3"/>
    <row r="913" s="74" customFormat="1" x14ac:dyDescent="0.3"/>
    <row r="914" s="74" customFormat="1" x14ac:dyDescent="0.3"/>
    <row r="915" s="74" customFormat="1" x14ac:dyDescent="0.3"/>
    <row r="916" s="74" customFormat="1" x14ac:dyDescent="0.3"/>
    <row r="917" s="74" customFormat="1" x14ac:dyDescent="0.3"/>
    <row r="918" s="74" customFormat="1" x14ac:dyDescent="0.3"/>
    <row r="919" s="74" customFormat="1" x14ac:dyDescent="0.3"/>
    <row r="920" s="74" customFormat="1" x14ac:dyDescent="0.3"/>
    <row r="921" s="74" customFormat="1" x14ac:dyDescent="0.3"/>
    <row r="922" s="74" customFormat="1" x14ac:dyDescent="0.3"/>
    <row r="923" s="74" customFormat="1" x14ac:dyDescent="0.3"/>
    <row r="924" s="74" customFormat="1" x14ac:dyDescent="0.3"/>
    <row r="925" s="74" customFormat="1" x14ac:dyDescent="0.3"/>
    <row r="926" s="74" customFormat="1" x14ac:dyDescent="0.3"/>
    <row r="927" s="74" customFormat="1" x14ac:dyDescent="0.3"/>
    <row r="928" s="74" customFormat="1" x14ac:dyDescent="0.3"/>
    <row r="929" s="74" customFormat="1" x14ac:dyDescent="0.3"/>
    <row r="930" s="74" customFormat="1" x14ac:dyDescent="0.3"/>
    <row r="931" s="74" customFormat="1" x14ac:dyDescent="0.3"/>
    <row r="932" s="74" customFormat="1" x14ac:dyDescent="0.3"/>
    <row r="933" s="74" customFormat="1" x14ac:dyDescent="0.3"/>
    <row r="934" s="74" customFormat="1" x14ac:dyDescent="0.3"/>
    <row r="935" s="74" customFormat="1" x14ac:dyDescent="0.3"/>
    <row r="936" s="74" customFormat="1" x14ac:dyDescent="0.3"/>
    <row r="937" s="74" customFormat="1" x14ac:dyDescent="0.3"/>
    <row r="938" s="74" customFormat="1" x14ac:dyDescent="0.3"/>
    <row r="939" s="74" customFormat="1" x14ac:dyDescent="0.3"/>
    <row r="940" s="74" customFormat="1" x14ac:dyDescent="0.3"/>
    <row r="941" s="74" customFormat="1" x14ac:dyDescent="0.3"/>
    <row r="942" s="74" customFormat="1" x14ac:dyDescent="0.3"/>
    <row r="943" s="74" customFormat="1" x14ac:dyDescent="0.3"/>
    <row r="944" s="74" customFormat="1" x14ac:dyDescent="0.3"/>
    <row r="945" s="74" customFormat="1" x14ac:dyDescent="0.3"/>
    <row r="946" s="74" customFormat="1" x14ac:dyDescent="0.3"/>
    <row r="947" s="74" customFormat="1" x14ac:dyDescent="0.3"/>
    <row r="948" s="74" customFormat="1" x14ac:dyDescent="0.3"/>
    <row r="949" s="74" customFormat="1" x14ac:dyDescent="0.3"/>
    <row r="950" s="74" customFormat="1" x14ac:dyDescent="0.3"/>
    <row r="951" s="74" customFormat="1" x14ac:dyDescent="0.3"/>
    <row r="952" s="74" customFormat="1" x14ac:dyDescent="0.3"/>
    <row r="953" s="74" customFormat="1" x14ac:dyDescent="0.3"/>
    <row r="954" s="74" customFormat="1" x14ac:dyDescent="0.3"/>
    <row r="955" s="74" customFormat="1" x14ac:dyDescent="0.3"/>
    <row r="956" s="74" customFormat="1" x14ac:dyDescent="0.3"/>
    <row r="957" s="74" customFormat="1" x14ac:dyDescent="0.3"/>
    <row r="958" s="74" customFormat="1" x14ac:dyDescent="0.3"/>
    <row r="959" s="74" customFormat="1" x14ac:dyDescent="0.3"/>
    <row r="960" s="74" customFormat="1" x14ac:dyDescent="0.3"/>
    <row r="961" s="74" customFormat="1" x14ac:dyDescent="0.3"/>
    <row r="962" s="74" customFormat="1" x14ac:dyDescent="0.3"/>
    <row r="963" s="74" customFormat="1" x14ac:dyDescent="0.3"/>
    <row r="964" s="74" customFormat="1" x14ac:dyDescent="0.3"/>
    <row r="965" s="74" customFormat="1" x14ac:dyDescent="0.3"/>
    <row r="966" s="74" customFormat="1" x14ac:dyDescent="0.3"/>
    <row r="967" s="74" customFormat="1" x14ac:dyDescent="0.3"/>
    <row r="968" s="74" customFormat="1" x14ac:dyDescent="0.3"/>
    <row r="969" s="74" customFormat="1" x14ac:dyDescent="0.3"/>
    <row r="970" s="74" customFormat="1" x14ac:dyDescent="0.3"/>
    <row r="971" s="74" customFormat="1" x14ac:dyDescent="0.3"/>
    <row r="972" s="74" customFormat="1" x14ac:dyDescent="0.3"/>
    <row r="973" s="74" customFormat="1" x14ac:dyDescent="0.3"/>
    <row r="974" s="74" customFormat="1" x14ac:dyDescent="0.3"/>
    <row r="975" s="74" customFormat="1" x14ac:dyDescent="0.3"/>
    <row r="976" s="74" customFormat="1" x14ac:dyDescent="0.3"/>
    <row r="977" s="74" customFormat="1" x14ac:dyDescent="0.3"/>
    <row r="978" s="74" customFormat="1" x14ac:dyDescent="0.3"/>
    <row r="979" s="74" customFormat="1" x14ac:dyDescent="0.3"/>
    <row r="980" s="74" customFormat="1" x14ac:dyDescent="0.3"/>
    <row r="981" s="74" customFormat="1" x14ac:dyDescent="0.3"/>
    <row r="982" s="74" customFormat="1" x14ac:dyDescent="0.3"/>
    <row r="983" s="74" customFormat="1" x14ac:dyDescent="0.3"/>
    <row r="984" s="74" customFormat="1" x14ac:dyDescent="0.3"/>
    <row r="985" s="74" customFormat="1" x14ac:dyDescent="0.3"/>
    <row r="986" s="74" customFormat="1" x14ac:dyDescent="0.3"/>
    <row r="987" s="74" customFormat="1" x14ac:dyDescent="0.3"/>
    <row r="988" s="74" customFormat="1" x14ac:dyDescent="0.3"/>
    <row r="989" s="74" customFormat="1" x14ac:dyDescent="0.3"/>
    <row r="990" s="74" customFormat="1" x14ac:dyDescent="0.3"/>
    <row r="991" s="74" customFormat="1" x14ac:dyDescent="0.3"/>
    <row r="992" s="74" customFormat="1" x14ac:dyDescent="0.3"/>
    <row r="993" s="74" customFormat="1" x14ac:dyDescent="0.3"/>
    <row r="994" s="74" customFormat="1" x14ac:dyDescent="0.3"/>
    <row r="995" s="74" customFormat="1" x14ac:dyDescent="0.3"/>
    <row r="996" s="74" customFormat="1" x14ac:dyDescent="0.3"/>
    <row r="997" s="74" customFormat="1" x14ac:dyDescent="0.3"/>
    <row r="998" s="74" customFormat="1" x14ac:dyDescent="0.3"/>
    <row r="999" s="74" customFormat="1" x14ac:dyDescent="0.3"/>
    <row r="1000" s="74" customFormat="1" x14ac:dyDescent="0.3"/>
    <row r="1001" s="74" customFormat="1" x14ac:dyDescent="0.3"/>
    <row r="1002" s="74" customFormat="1" x14ac:dyDescent="0.3"/>
    <row r="1003" s="74" customFormat="1" x14ac:dyDescent="0.3"/>
    <row r="1004" s="74" customFormat="1" x14ac:dyDescent="0.3"/>
    <row r="1005" s="74" customFormat="1" x14ac:dyDescent="0.3"/>
    <row r="1006" s="74" customFormat="1" x14ac:dyDescent="0.3"/>
    <row r="1007" s="74" customFormat="1" x14ac:dyDescent="0.3"/>
    <row r="1008" s="74" customFormat="1" x14ac:dyDescent="0.3"/>
    <row r="1009" s="74" customFormat="1" x14ac:dyDescent="0.3"/>
    <row r="1010" s="74" customFormat="1" x14ac:dyDescent="0.3"/>
    <row r="1011" s="74" customFormat="1" x14ac:dyDescent="0.3"/>
    <row r="1012" s="74" customFormat="1" x14ac:dyDescent="0.3"/>
    <row r="1013" s="74" customFormat="1" x14ac:dyDescent="0.3"/>
    <row r="1014" s="74" customFormat="1" x14ac:dyDescent="0.3"/>
    <row r="1015" s="74" customFormat="1" x14ac:dyDescent="0.3"/>
    <row r="1016" s="74" customFormat="1" x14ac:dyDescent="0.3"/>
    <row r="1017" s="74" customFormat="1" x14ac:dyDescent="0.3"/>
    <row r="1018" s="74" customFormat="1" x14ac:dyDescent="0.3"/>
    <row r="1019" s="74" customFormat="1" x14ac:dyDescent="0.3"/>
    <row r="1020" s="74" customFormat="1" x14ac:dyDescent="0.3"/>
    <row r="1021" s="74" customFormat="1" x14ac:dyDescent="0.3"/>
    <row r="1022" s="74" customFormat="1" x14ac:dyDescent="0.3"/>
    <row r="1023" s="74" customFormat="1" x14ac:dyDescent="0.3"/>
    <row r="1024" s="74" customFormat="1" x14ac:dyDescent="0.3"/>
    <row r="1025" s="74" customFormat="1" x14ac:dyDescent="0.3"/>
    <row r="1026" s="74" customFormat="1" x14ac:dyDescent="0.3"/>
    <row r="1027" s="74" customFormat="1" x14ac:dyDescent="0.3"/>
    <row r="1028" s="74" customFormat="1" x14ac:dyDescent="0.3"/>
    <row r="1029" s="74" customFormat="1" x14ac:dyDescent="0.3"/>
    <row r="1030" s="74" customFormat="1" x14ac:dyDescent="0.3"/>
    <row r="1031" s="74" customFormat="1" x14ac:dyDescent="0.3"/>
    <row r="1032" s="74" customFormat="1" x14ac:dyDescent="0.3"/>
    <row r="1033" s="74" customFormat="1" x14ac:dyDescent="0.3"/>
    <row r="1034" s="74" customFormat="1" x14ac:dyDescent="0.3"/>
    <row r="1035" s="74" customFormat="1" x14ac:dyDescent="0.3"/>
    <row r="1036" s="74" customFormat="1" x14ac:dyDescent="0.3"/>
    <row r="1037" s="74" customFormat="1" x14ac:dyDescent="0.3"/>
    <row r="1038" s="74" customFormat="1" x14ac:dyDescent="0.3"/>
    <row r="1039" s="74" customFormat="1" x14ac:dyDescent="0.3"/>
    <row r="1040" s="74" customFormat="1" x14ac:dyDescent="0.3"/>
    <row r="1041" s="74" customFormat="1" x14ac:dyDescent="0.3"/>
    <row r="1042" s="74" customFormat="1" x14ac:dyDescent="0.3"/>
    <row r="1043" s="74" customFormat="1" x14ac:dyDescent="0.3"/>
    <row r="1044" s="74" customFormat="1" x14ac:dyDescent="0.3"/>
    <row r="1045" s="74" customFormat="1" x14ac:dyDescent="0.3"/>
    <row r="1046" s="74" customFormat="1" x14ac:dyDescent="0.3"/>
    <row r="1047" s="74" customFormat="1" x14ac:dyDescent="0.3"/>
    <row r="1048" s="74" customFormat="1" x14ac:dyDescent="0.3"/>
    <row r="1049" s="74" customFormat="1" x14ac:dyDescent="0.3"/>
    <row r="1050" s="74" customFormat="1" x14ac:dyDescent="0.3"/>
    <row r="1051" s="74" customFormat="1" x14ac:dyDescent="0.3"/>
    <row r="1052" s="74" customFormat="1" x14ac:dyDescent="0.3"/>
    <row r="1053" s="74" customFormat="1" x14ac:dyDescent="0.3"/>
    <row r="1054" s="74" customFormat="1" x14ac:dyDescent="0.3"/>
    <row r="1055" s="74" customFormat="1" x14ac:dyDescent="0.3"/>
    <row r="1056" s="74" customFormat="1" x14ac:dyDescent="0.3"/>
    <row r="1057" s="74" customFormat="1" x14ac:dyDescent="0.3"/>
    <row r="1058" s="74" customFormat="1" x14ac:dyDescent="0.3"/>
    <row r="1059" s="74" customFormat="1" x14ac:dyDescent="0.3"/>
    <row r="1060" s="74" customFormat="1" x14ac:dyDescent="0.3"/>
    <row r="1061" s="74" customFormat="1" x14ac:dyDescent="0.3"/>
    <row r="1062" s="74" customFormat="1" x14ac:dyDescent="0.3"/>
    <row r="1063" s="74" customFormat="1" x14ac:dyDescent="0.3"/>
    <row r="1064" s="74" customFormat="1" x14ac:dyDescent="0.3"/>
    <row r="1065" s="74" customFormat="1" x14ac:dyDescent="0.3"/>
    <row r="1066" s="74" customFormat="1" x14ac:dyDescent="0.3"/>
    <row r="1067" s="74" customFormat="1" x14ac:dyDescent="0.3"/>
    <row r="1068" s="74" customFormat="1" x14ac:dyDescent="0.3"/>
    <row r="1069" s="74" customFormat="1" x14ac:dyDescent="0.3"/>
    <row r="1070" s="74" customFormat="1" x14ac:dyDescent="0.3"/>
    <row r="1071" s="74" customFormat="1" x14ac:dyDescent="0.3"/>
    <row r="1072" s="74" customFormat="1" x14ac:dyDescent="0.3"/>
    <row r="1073" s="74" customFormat="1" x14ac:dyDescent="0.3"/>
    <row r="1074" s="74" customFormat="1" x14ac:dyDescent="0.3"/>
    <row r="1075" s="74" customFormat="1" x14ac:dyDescent="0.3"/>
    <row r="1076" s="74" customFormat="1" x14ac:dyDescent="0.3"/>
    <row r="1077" s="74" customFormat="1" x14ac:dyDescent="0.3"/>
    <row r="1078" s="74" customFormat="1" x14ac:dyDescent="0.3"/>
    <row r="1079" s="74" customFormat="1" x14ac:dyDescent="0.3"/>
    <row r="1080" s="74" customFormat="1" x14ac:dyDescent="0.3"/>
    <row r="1081" s="74" customFormat="1" x14ac:dyDescent="0.3"/>
    <row r="1082" s="74" customFormat="1" x14ac:dyDescent="0.3"/>
    <row r="1083" s="74" customFormat="1" x14ac:dyDescent="0.3"/>
    <row r="1084" s="74" customFormat="1" x14ac:dyDescent="0.3"/>
    <row r="1085" s="74" customFormat="1" x14ac:dyDescent="0.3"/>
    <row r="1086" s="74" customFormat="1" x14ac:dyDescent="0.3"/>
    <row r="1087" s="74" customFormat="1" x14ac:dyDescent="0.3"/>
    <row r="1088" s="74" customFormat="1" x14ac:dyDescent="0.3"/>
    <row r="1089" s="74" customFormat="1" x14ac:dyDescent="0.3"/>
    <row r="1090" s="74" customFormat="1" x14ac:dyDescent="0.3"/>
    <row r="1091" s="74" customFormat="1" x14ac:dyDescent="0.3"/>
    <row r="1092" s="74" customFormat="1" x14ac:dyDescent="0.3"/>
    <row r="1093" s="74" customFormat="1" x14ac:dyDescent="0.3"/>
    <row r="1094" s="74" customFormat="1" x14ac:dyDescent="0.3"/>
    <row r="1095" s="74" customFormat="1" x14ac:dyDescent="0.3"/>
    <row r="1096" s="74" customFormat="1" x14ac:dyDescent="0.3"/>
    <row r="1097" s="74" customFormat="1" x14ac:dyDescent="0.3"/>
    <row r="1098" s="74" customFormat="1" x14ac:dyDescent="0.3"/>
    <row r="1099" s="74" customFormat="1" x14ac:dyDescent="0.3"/>
    <row r="1100" s="74" customFormat="1" x14ac:dyDescent="0.3"/>
    <row r="1101" s="74" customFormat="1" x14ac:dyDescent="0.3"/>
    <row r="1102" s="74" customFormat="1" x14ac:dyDescent="0.3"/>
    <row r="1103" s="74" customFormat="1" x14ac:dyDescent="0.3"/>
    <row r="1104" s="74" customFormat="1" x14ac:dyDescent="0.3"/>
    <row r="1105" s="74" customFormat="1" x14ac:dyDescent="0.3"/>
    <row r="1106" s="74" customFormat="1" x14ac:dyDescent="0.3"/>
    <row r="1107" s="74" customFormat="1" x14ac:dyDescent="0.3"/>
    <row r="1108" s="74" customFormat="1" x14ac:dyDescent="0.3"/>
    <row r="1109" s="74" customFormat="1" x14ac:dyDescent="0.3"/>
    <row r="1110" s="74" customFormat="1" x14ac:dyDescent="0.3"/>
    <row r="1111" s="74" customFormat="1" x14ac:dyDescent="0.3"/>
    <row r="1112" s="74" customFormat="1" x14ac:dyDescent="0.3"/>
    <row r="1113" s="74" customFormat="1" x14ac:dyDescent="0.3"/>
    <row r="1114" s="74" customFormat="1" x14ac:dyDescent="0.3"/>
    <row r="1115" s="74" customFormat="1" x14ac:dyDescent="0.3"/>
    <row r="1116" s="74" customFormat="1" x14ac:dyDescent="0.3"/>
    <row r="1117" s="74" customFormat="1" x14ac:dyDescent="0.3"/>
    <row r="1118" s="74" customFormat="1" x14ac:dyDescent="0.3"/>
    <row r="1119" s="74" customFormat="1" x14ac:dyDescent="0.3"/>
    <row r="1120" s="74" customFormat="1" x14ac:dyDescent="0.3"/>
    <row r="1121" s="74" customFormat="1" x14ac:dyDescent="0.3"/>
    <row r="1122" s="74" customFormat="1" x14ac:dyDescent="0.3"/>
    <row r="1123" s="74" customFormat="1" x14ac:dyDescent="0.3"/>
    <row r="1124" s="74" customFormat="1" x14ac:dyDescent="0.3"/>
    <row r="1125" s="74" customFormat="1" x14ac:dyDescent="0.3"/>
    <row r="1126" s="74" customFormat="1" x14ac:dyDescent="0.3"/>
    <row r="1127" s="74" customFormat="1" x14ac:dyDescent="0.3"/>
    <row r="1128" s="74" customFormat="1" x14ac:dyDescent="0.3"/>
    <row r="1129" s="74" customFormat="1" x14ac:dyDescent="0.3"/>
    <row r="1130" s="74" customFormat="1" x14ac:dyDescent="0.3"/>
    <row r="1131" s="74" customFormat="1" x14ac:dyDescent="0.3"/>
    <row r="1132" s="74" customFormat="1" x14ac:dyDescent="0.3"/>
    <row r="1133" s="74" customFormat="1" x14ac:dyDescent="0.3"/>
    <row r="1134" s="74" customFormat="1" x14ac:dyDescent="0.3"/>
    <row r="1135" s="74" customFormat="1" x14ac:dyDescent="0.3"/>
    <row r="1136" s="74" customFormat="1" x14ac:dyDescent="0.3"/>
    <row r="1137" s="74" customFormat="1" x14ac:dyDescent="0.3"/>
    <row r="1138" s="74" customFormat="1" x14ac:dyDescent="0.3"/>
    <row r="1139" s="74" customFormat="1" x14ac:dyDescent="0.3"/>
    <row r="1140" s="74" customFormat="1" x14ac:dyDescent="0.3"/>
    <row r="1141" s="74" customFormat="1" x14ac:dyDescent="0.3"/>
    <row r="1142" s="74" customFormat="1" x14ac:dyDescent="0.3"/>
    <row r="1143" s="74" customFormat="1" x14ac:dyDescent="0.3"/>
    <row r="1144" s="74" customFormat="1" x14ac:dyDescent="0.3"/>
    <row r="1145" s="74" customFormat="1" x14ac:dyDescent="0.3"/>
    <row r="1146" s="74" customFormat="1" x14ac:dyDescent="0.3"/>
    <row r="1147" s="74" customFormat="1" x14ac:dyDescent="0.3"/>
    <row r="1148" s="74" customFormat="1" x14ac:dyDescent="0.3"/>
    <row r="1149" s="74" customFormat="1" x14ac:dyDescent="0.3"/>
    <row r="1150" s="74" customFormat="1" x14ac:dyDescent="0.3"/>
    <row r="1151" s="74" customFormat="1" x14ac:dyDescent="0.3"/>
    <row r="1152" s="74" customFormat="1" x14ac:dyDescent="0.3"/>
    <row r="1153" s="74" customFormat="1" x14ac:dyDescent="0.3"/>
    <row r="1154" s="74" customFormat="1" x14ac:dyDescent="0.3"/>
    <row r="1155" s="74" customFormat="1" x14ac:dyDescent="0.3"/>
    <row r="1156" s="74" customFormat="1" x14ac:dyDescent="0.3"/>
    <row r="1157" s="74" customFormat="1" x14ac:dyDescent="0.3"/>
    <row r="1158" s="74" customFormat="1" x14ac:dyDescent="0.3"/>
    <row r="1159" s="74" customFormat="1" x14ac:dyDescent="0.3"/>
    <row r="1160" s="74" customFormat="1" x14ac:dyDescent="0.3"/>
    <row r="1161" s="74" customFormat="1" x14ac:dyDescent="0.3"/>
    <row r="1162" s="74" customFormat="1" x14ac:dyDescent="0.3"/>
    <row r="1163" s="74" customFormat="1" x14ac:dyDescent="0.3"/>
    <row r="1164" s="74" customFormat="1" x14ac:dyDescent="0.3"/>
    <row r="1165" s="74" customFormat="1" x14ac:dyDescent="0.3"/>
    <row r="1166" s="74" customFormat="1" x14ac:dyDescent="0.3"/>
    <row r="1167" s="74" customFormat="1" x14ac:dyDescent="0.3"/>
    <row r="1168" s="74" customFormat="1" x14ac:dyDescent="0.3"/>
    <row r="1169" s="74" customFormat="1" x14ac:dyDescent="0.3"/>
    <row r="1170" s="74" customFormat="1" x14ac:dyDescent="0.3"/>
    <row r="1171" s="74" customFormat="1" x14ac:dyDescent="0.3"/>
    <row r="1172" s="74" customFormat="1" x14ac:dyDescent="0.3"/>
    <row r="1173" s="74" customFormat="1" x14ac:dyDescent="0.3"/>
    <row r="1174" s="74" customFormat="1" x14ac:dyDescent="0.3"/>
    <row r="1175" s="74" customFormat="1" x14ac:dyDescent="0.3"/>
    <row r="1176" s="74" customFormat="1" x14ac:dyDescent="0.3"/>
    <row r="1177" s="74" customFormat="1" x14ac:dyDescent="0.3"/>
    <row r="1178" s="74" customFormat="1" x14ac:dyDescent="0.3"/>
    <row r="1179" s="74" customFormat="1" x14ac:dyDescent="0.3"/>
    <row r="1180" s="74" customFormat="1" x14ac:dyDescent="0.3"/>
    <row r="1181" s="74" customFormat="1" x14ac:dyDescent="0.3"/>
    <row r="1182" s="74" customFormat="1" x14ac:dyDescent="0.3"/>
    <row r="1183" s="74" customFormat="1" x14ac:dyDescent="0.3"/>
    <row r="1184" s="74" customFormat="1" x14ac:dyDescent="0.3"/>
    <row r="1185" s="74" customFormat="1" x14ac:dyDescent="0.3"/>
    <row r="1186" s="74" customFormat="1" x14ac:dyDescent="0.3"/>
    <row r="1187" s="74" customFormat="1" x14ac:dyDescent="0.3"/>
    <row r="1188" s="74" customFormat="1" x14ac:dyDescent="0.3"/>
    <row r="1189" s="74" customFormat="1" x14ac:dyDescent="0.3"/>
    <row r="1190" s="74" customFormat="1" x14ac:dyDescent="0.3"/>
    <row r="1191" s="74" customFormat="1" x14ac:dyDescent="0.3"/>
    <row r="1192" s="74" customFormat="1" x14ac:dyDescent="0.3"/>
    <row r="1193" s="74" customFormat="1" x14ac:dyDescent="0.3"/>
    <row r="1194" s="74" customFormat="1" x14ac:dyDescent="0.3"/>
    <row r="1195" s="74" customFormat="1" x14ac:dyDescent="0.3"/>
    <row r="1196" s="74" customFormat="1" x14ac:dyDescent="0.3"/>
    <row r="1197" s="74" customFormat="1" x14ac:dyDescent="0.3"/>
    <row r="1198" s="74" customFormat="1" x14ac:dyDescent="0.3"/>
    <row r="1199" s="74" customFormat="1" x14ac:dyDescent="0.3"/>
    <row r="1200" s="74" customFormat="1" x14ac:dyDescent="0.3"/>
    <row r="1201" s="74" customFormat="1" x14ac:dyDescent="0.3"/>
    <row r="1202" s="74" customFormat="1" x14ac:dyDescent="0.3"/>
    <row r="1203" s="74" customFormat="1" x14ac:dyDescent="0.3"/>
    <row r="1204" s="74" customFormat="1" x14ac:dyDescent="0.3"/>
    <row r="1205" s="74" customFormat="1" x14ac:dyDescent="0.3"/>
    <row r="1206" s="74" customFormat="1" x14ac:dyDescent="0.3"/>
    <row r="1207" s="74" customFormat="1" x14ac:dyDescent="0.3"/>
    <row r="1208" s="74" customFormat="1" x14ac:dyDescent="0.3"/>
    <row r="1209" s="74" customFormat="1" x14ac:dyDescent="0.3"/>
    <row r="1210" s="74" customFormat="1" x14ac:dyDescent="0.3"/>
    <row r="1211" s="74" customFormat="1" x14ac:dyDescent="0.3"/>
    <row r="1212" s="74" customFormat="1" x14ac:dyDescent="0.3"/>
    <row r="1213" s="74" customFormat="1" x14ac:dyDescent="0.3"/>
    <row r="1214" s="74" customFormat="1" x14ac:dyDescent="0.3"/>
    <row r="1215" s="74" customFormat="1" x14ac:dyDescent="0.3"/>
    <row r="1216" s="74" customFormat="1" x14ac:dyDescent="0.3"/>
    <row r="1217" s="74" customFormat="1" x14ac:dyDescent="0.3"/>
    <row r="1218" s="74" customFormat="1" x14ac:dyDescent="0.3"/>
    <row r="1219" s="74" customFormat="1" x14ac:dyDescent="0.3"/>
    <row r="1220" s="74" customFormat="1" x14ac:dyDescent="0.3"/>
    <row r="1221" s="74" customFormat="1" x14ac:dyDescent="0.3"/>
    <row r="1222" s="74" customFormat="1" x14ac:dyDescent="0.3"/>
    <row r="1223" s="74" customFormat="1" x14ac:dyDescent="0.3"/>
    <row r="1224" s="74" customFormat="1" x14ac:dyDescent="0.3"/>
    <row r="1225" s="74" customFormat="1" x14ac:dyDescent="0.3"/>
    <row r="1226" s="74" customFormat="1" x14ac:dyDescent="0.3"/>
    <row r="1227" s="74" customFormat="1" x14ac:dyDescent="0.3"/>
    <row r="1228" s="74" customFormat="1" x14ac:dyDescent="0.3"/>
    <row r="1229" s="74" customFormat="1" x14ac:dyDescent="0.3"/>
    <row r="1230" s="74" customFormat="1" x14ac:dyDescent="0.3"/>
    <row r="1231" s="74" customFormat="1" x14ac:dyDescent="0.3"/>
    <row r="1232" s="74" customFormat="1" x14ac:dyDescent="0.3"/>
    <row r="1233" s="74" customFormat="1" x14ac:dyDescent="0.3"/>
    <row r="1234" s="74" customFormat="1" x14ac:dyDescent="0.3"/>
    <row r="1235" s="74" customFormat="1" x14ac:dyDescent="0.3"/>
    <row r="1236" s="74" customFormat="1" x14ac:dyDescent="0.3"/>
    <row r="1237" s="74" customFormat="1" x14ac:dyDescent="0.3"/>
    <row r="1238" s="74" customFormat="1" x14ac:dyDescent="0.3"/>
    <row r="1239" s="74" customFormat="1" x14ac:dyDescent="0.3"/>
    <row r="1240" s="74" customFormat="1" x14ac:dyDescent="0.3"/>
    <row r="1241" s="74" customFormat="1" x14ac:dyDescent="0.3"/>
    <row r="1242" s="74" customFormat="1" x14ac:dyDescent="0.3"/>
    <row r="1243" s="74" customFormat="1" x14ac:dyDescent="0.3"/>
    <row r="1244" s="74" customFormat="1" x14ac:dyDescent="0.3"/>
    <row r="1245" s="74" customFormat="1" x14ac:dyDescent="0.3"/>
    <row r="1246" s="74" customFormat="1" x14ac:dyDescent="0.3"/>
    <row r="1247" s="74" customFormat="1" x14ac:dyDescent="0.3"/>
    <row r="1248" s="74" customFormat="1" x14ac:dyDescent="0.3"/>
    <row r="1249" s="74" customFormat="1" x14ac:dyDescent="0.3"/>
    <row r="1250" s="74" customFormat="1" x14ac:dyDescent="0.3"/>
    <row r="1251" s="74" customFormat="1" x14ac:dyDescent="0.3"/>
    <row r="1252" s="74" customFormat="1" x14ac:dyDescent="0.3"/>
    <row r="1253" s="74" customFormat="1" x14ac:dyDescent="0.3"/>
    <row r="1254" s="74" customFormat="1" x14ac:dyDescent="0.3"/>
    <row r="1255" s="74" customFormat="1" x14ac:dyDescent="0.3"/>
    <row r="1256" s="74" customFormat="1" x14ac:dyDescent="0.3"/>
    <row r="1257" s="74" customFormat="1" x14ac:dyDescent="0.3"/>
    <row r="1258" s="74" customFormat="1" x14ac:dyDescent="0.3"/>
    <row r="1259" s="74" customFormat="1" x14ac:dyDescent="0.3"/>
    <row r="1260" s="74" customFormat="1" x14ac:dyDescent="0.3"/>
    <row r="1261" s="74" customFormat="1" x14ac:dyDescent="0.3"/>
    <row r="1262" s="74" customFormat="1" x14ac:dyDescent="0.3"/>
    <row r="1263" s="74" customFormat="1" x14ac:dyDescent="0.3"/>
    <row r="1264" s="74" customFormat="1" x14ac:dyDescent="0.3"/>
    <row r="1265" s="74" customFormat="1" x14ac:dyDescent="0.3"/>
    <row r="1266" s="74" customFormat="1" x14ac:dyDescent="0.3"/>
    <row r="1267" s="74" customFormat="1" x14ac:dyDescent="0.3"/>
    <row r="1268" s="74" customFormat="1" x14ac:dyDescent="0.3"/>
    <row r="1269" s="74" customFormat="1" x14ac:dyDescent="0.3"/>
    <row r="1270" s="74" customFormat="1" x14ac:dyDescent="0.3"/>
    <row r="1271" s="74" customFormat="1" x14ac:dyDescent="0.3"/>
    <row r="1272" s="74" customFormat="1" x14ac:dyDescent="0.3"/>
    <row r="1273" s="74" customFormat="1" x14ac:dyDescent="0.3"/>
    <row r="1274" s="74" customFormat="1" x14ac:dyDescent="0.3"/>
    <row r="1275" s="74" customFormat="1" x14ac:dyDescent="0.3"/>
    <row r="1276" s="74" customFormat="1" x14ac:dyDescent="0.3"/>
    <row r="1277" s="74" customFormat="1" x14ac:dyDescent="0.3"/>
    <row r="1278" s="74" customFormat="1" x14ac:dyDescent="0.3"/>
    <row r="1279" s="74" customFormat="1" x14ac:dyDescent="0.3"/>
    <row r="1280" s="74" customFormat="1" x14ac:dyDescent="0.3"/>
    <row r="1281" s="74" customFormat="1" x14ac:dyDescent="0.3"/>
    <row r="1282" s="74" customFormat="1" x14ac:dyDescent="0.3"/>
    <row r="1283" s="74" customFormat="1" x14ac:dyDescent="0.3"/>
    <row r="1284" s="74" customFormat="1" x14ac:dyDescent="0.3"/>
    <row r="1285" s="74" customFormat="1" x14ac:dyDescent="0.3"/>
    <row r="1286" s="74" customFormat="1" x14ac:dyDescent="0.3"/>
    <row r="1287" s="74" customFormat="1" x14ac:dyDescent="0.3"/>
    <row r="1288" s="74" customFormat="1" x14ac:dyDescent="0.3"/>
    <row r="1289" s="74" customFormat="1" x14ac:dyDescent="0.3"/>
    <row r="1290" s="74" customFormat="1" x14ac:dyDescent="0.3"/>
    <row r="1291" s="74" customFormat="1" x14ac:dyDescent="0.3"/>
    <row r="1292" s="74" customFormat="1" x14ac:dyDescent="0.3"/>
    <row r="1293" s="74" customFormat="1" x14ac:dyDescent="0.3"/>
    <row r="1294" s="74" customFormat="1" x14ac:dyDescent="0.3"/>
    <row r="1295" s="74" customFormat="1" x14ac:dyDescent="0.3"/>
    <row r="1296" s="74" customFormat="1" x14ac:dyDescent="0.3"/>
    <row r="1297" s="74" customFormat="1" x14ac:dyDescent="0.3"/>
    <row r="1298" s="74" customFormat="1" x14ac:dyDescent="0.3"/>
    <row r="1299" s="74" customFormat="1" x14ac:dyDescent="0.3"/>
    <row r="1300" s="74" customFormat="1" x14ac:dyDescent="0.3"/>
    <row r="1301" s="74" customFormat="1" x14ac:dyDescent="0.3"/>
    <row r="1302" s="74" customFormat="1" x14ac:dyDescent="0.3"/>
    <row r="1303" s="74" customFormat="1" x14ac:dyDescent="0.3"/>
    <row r="1304" s="74" customFormat="1" x14ac:dyDescent="0.3"/>
    <row r="1305" s="74" customFormat="1" x14ac:dyDescent="0.3"/>
    <row r="1306" s="74" customFormat="1" x14ac:dyDescent="0.3"/>
    <row r="1307" s="74" customFormat="1" x14ac:dyDescent="0.3"/>
    <row r="1308" s="74" customFormat="1" x14ac:dyDescent="0.3"/>
    <row r="1309" s="74" customFormat="1" x14ac:dyDescent="0.3"/>
    <row r="1310" s="74" customFormat="1" x14ac:dyDescent="0.3"/>
    <row r="1311" s="74" customFormat="1" x14ac:dyDescent="0.3"/>
    <row r="1312" s="74" customFormat="1" x14ac:dyDescent="0.3"/>
    <row r="1313" s="74" customFormat="1" x14ac:dyDescent="0.3"/>
    <row r="1314" s="74" customFormat="1" x14ac:dyDescent="0.3"/>
    <row r="1315" s="74" customFormat="1" x14ac:dyDescent="0.3"/>
    <row r="1316" s="74" customFormat="1" x14ac:dyDescent="0.3"/>
    <row r="1317" s="74" customFormat="1" x14ac:dyDescent="0.3"/>
    <row r="1318" s="74" customFormat="1" x14ac:dyDescent="0.3"/>
    <row r="1319" s="74" customFormat="1" x14ac:dyDescent="0.3"/>
    <row r="1320" s="74" customFormat="1" x14ac:dyDescent="0.3"/>
    <row r="1321" s="74" customFormat="1" x14ac:dyDescent="0.3"/>
    <row r="1322" s="74" customFormat="1" x14ac:dyDescent="0.3"/>
    <row r="1323" s="74" customFormat="1" x14ac:dyDescent="0.3"/>
    <row r="1324" s="74" customFormat="1" x14ac:dyDescent="0.3"/>
    <row r="1325" s="74" customFormat="1" x14ac:dyDescent="0.3"/>
    <row r="1326" s="74" customFormat="1" x14ac:dyDescent="0.3"/>
    <row r="1327" s="74" customFormat="1" x14ac:dyDescent="0.3"/>
    <row r="1328" s="74" customFormat="1" x14ac:dyDescent="0.3"/>
    <row r="1329" s="74" customFormat="1" x14ac:dyDescent="0.3"/>
    <row r="1330" s="74" customFormat="1" x14ac:dyDescent="0.3"/>
    <row r="1331" s="74" customFormat="1" x14ac:dyDescent="0.3"/>
    <row r="1332" s="74" customFormat="1" x14ac:dyDescent="0.3"/>
    <row r="1333" s="74" customFormat="1" x14ac:dyDescent="0.3"/>
    <row r="1334" s="74" customFormat="1" x14ac:dyDescent="0.3"/>
    <row r="1335" s="74" customFormat="1" x14ac:dyDescent="0.3"/>
    <row r="1336" s="74" customFormat="1" x14ac:dyDescent="0.3"/>
    <row r="1337" s="74" customFormat="1" x14ac:dyDescent="0.3"/>
    <row r="1338" s="74" customFormat="1" x14ac:dyDescent="0.3"/>
    <row r="1339" s="74" customFormat="1" x14ac:dyDescent="0.3"/>
    <row r="1340" s="74" customFormat="1" x14ac:dyDescent="0.3"/>
    <row r="1341" s="74" customFormat="1" x14ac:dyDescent="0.3"/>
    <row r="1342" s="74" customFormat="1" x14ac:dyDescent="0.3"/>
    <row r="1343" s="74" customFormat="1" x14ac:dyDescent="0.3"/>
    <row r="1344" s="74" customFormat="1" x14ac:dyDescent="0.3"/>
    <row r="1345" s="74" customFormat="1" x14ac:dyDescent="0.3"/>
    <row r="1346" s="74" customFormat="1" x14ac:dyDescent="0.3"/>
    <row r="1347" s="74" customFormat="1" x14ac:dyDescent="0.3"/>
    <row r="1348" s="74" customFormat="1" x14ac:dyDescent="0.3"/>
    <row r="1349" s="74" customFormat="1" x14ac:dyDescent="0.3"/>
    <row r="1350" s="74" customFormat="1" x14ac:dyDescent="0.3"/>
    <row r="1351" s="74" customFormat="1" x14ac:dyDescent="0.3"/>
    <row r="1352" s="74" customFormat="1" x14ac:dyDescent="0.3"/>
    <row r="1353" s="74" customFormat="1" x14ac:dyDescent="0.3"/>
    <row r="1354" s="74" customFormat="1" x14ac:dyDescent="0.3"/>
    <row r="1355" s="74" customFormat="1" x14ac:dyDescent="0.3"/>
    <row r="1356" s="74" customFormat="1" x14ac:dyDescent="0.3"/>
    <row r="1357" s="74" customFormat="1" x14ac:dyDescent="0.3"/>
    <row r="1358" s="74" customFormat="1" x14ac:dyDescent="0.3"/>
  </sheetData>
  <sheetProtection selectLockedCells="1" selectUnlockedCells="1"/>
  <pageMargins left="0.70866141732283472" right="0.70866141732283472" top="0.74803149606299213" bottom="0.74803149606299213" header="0.31496062992125984" footer="0.31496062992125984"/>
  <pageSetup scale="6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W100"/>
  <sheetViews>
    <sheetView showGridLines="0" zoomScale="70" zoomScaleNormal="70" workbookViewId="0">
      <selection activeCell="G1" sqref="G1"/>
    </sheetView>
  </sheetViews>
  <sheetFormatPr baseColWidth="10" defaultColWidth="11.453125" defaultRowHeight="13" x14ac:dyDescent="0.3"/>
  <cols>
    <col min="1" max="1" width="6.453125" customWidth="1"/>
    <col min="2" max="2" width="23.08984375" customWidth="1"/>
    <col min="3" max="3" width="48.453125" customWidth="1"/>
    <col min="4" max="5" width="36.453125" style="31" customWidth="1"/>
    <col min="6" max="7" width="39.08984375" style="31" customWidth="1"/>
    <col min="8" max="9" width="16.453125" style="1" customWidth="1"/>
    <col min="10" max="49" width="11.453125" style="1"/>
  </cols>
  <sheetData>
    <row r="1" spans="1:7" x14ac:dyDescent="0.3">
      <c r="A1" s="1"/>
      <c r="B1" s="1"/>
      <c r="C1" s="1"/>
      <c r="D1" s="36"/>
      <c r="E1" s="36"/>
      <c r="F1" s="36"/>
      <c r="G1" s="36"/>
    </row>
    <row r="2" spans="1:7" x14ac:dyDescent="0.3">
      <c r="A2" s="1"/>
      <c r="B2" s="1"/>
      <c r="C2" s="1"/>
      <c r="D2" s="36"/>
      <c r="E2" s="36"/>
      <c r="F2" s="36"/>
      <c r="G2" s="36"/>
    </row>
    <row r="3" spans="1:7" x14ac:dyDescent="0.3">
      <c r="A3" s="1"/>
      <c r="B3" s="1"/>
      <c r="C3" s="1"/>
      <c r="D3" s="36"/>
      <c r="E3" s="36"/>
      <c r="F3" s="36"/>
      <c r="G3" s="36"/>
    </row>
    <row r="4" spans="1:7" ht="221.25" customHeight="1" x14ac:dyDescent="0.3">
      <c r="A4" s="1"/>
      <c r="B4" s="1"/>
      <c r="C4" s="1"/>
      <c r="D4" s="36"/>
      <c r="E4" s="36"/>
      <c r="F4" s="36"/>
      <c r="G4" s="36"/>
    </row>
    <row r="5" spans="1:7" x14ac:dyDescent="0.3">
      <c r="A5" s="1"/>
      <c r="B5" s="1"/>
      <c r="C5" s="1"/>
      <c r="D5" s="36"/>
      <c r="E5" s="36"/>
      <c r="F5" s="36"/>
      <c r="G5" s="36"/>
    </row>
    <row r="6" spans="1:7" x14ac:dyDescent="0.3">
      <c r="A6" s="1"/>
      <c r="B6" s="1"/>
      <c r="C6" s="1"/>
      <c r="D6" s="36"/>
      <c r="E6" s="36"/>
      <c r="F6" s="36"/>
      <c r="G6" s="36"/>
    </row>
    <row r="7" spans="1:7" x14ac:dyDescent="0.3">
      <c r="A7" s="1"/>
      <c r="B7" s="1"/>
      <c r="C7" s="1"/>
      <c r="D7" s="36"/>
      <c r="E7" s="36"/>
      <c r="F7" s="36"/>
      <c r="G7" s="36"/>
    </row>
    <row r="8" spans="1:7" x14ac:dyDescent="0.3">
      <c r="A8" s="1"/>
      <c r="B8" s="1"/>
      <c r="C8" s="1"/>
      <c r="D8" s="36"/>
      <c r="E8" s="36"/>
      <c r="F8" s="36"/>
      <c r="G8" s="36"/>
    </row>
    <row r="9" spans="1:7" ht="45.75" customHeight="1" x14ac:dyDescent="0.3">
      <c r="A9" s="1"/>
      <c r="B9" s="1"/>
      <c r="C9" s="1"/>
      <c r="D9" s="36"/>
      <c r="E9" s="36"/>
      <c r="F9" s="36"/>
      <c r="G9" s="36"/>
    </row>
    <row r="10" spans="1:7" ht="45.75" customHeight="1" x14ac:dyDescent="0.3">
      <c r="A10" s="1"/>
      <c r="B10" s="1"/>
      <c r="C10" s="1"/>
      <c r="D10" s="36"/>
      <c r="E10" s="36"/>
      <c r="F10" s="36"/>
      <c r="G10" s="36"/>
    </row>
    <row r="11" spans="1:7" ht="45.75" customHeight="1" x14ac:dyDescent="0.3">
      <c r="A11" s="1"/>
      <c r="B11" s="1"/>
      <c r="C11" s="1"/>
      <c r="D11" s="36"/>
      <c r="E11" s="36"/>
      <c r="F11" s="36"/>
      <c r="G11" s="36"/>
    </row>
    <row r="12" spans="1:7" ht="45.75" customHeight="1" x14ac:dyDescent="0.3">
      <c r="A12" s="1"/>
      <c r="B12" s="1"/>
      <c r="C12" s="1"/>
      <c r="D12" s="36"/>
      <c r="E12" s="36"/>
      <c r="F12" s="36"/>
      <c r="G12" s="36"/>
    </row>
    <row r="13" spans="1:7" ht="45.75" customHeight="1" x14ac:dyDescent="0.3">
      <c r="A13" s="1"/>
      <c r="B13" s="1"/>
      <c r="C13" s="1"/>
      <c r="D13" s="36"/>
      <c r="E13" s="36"/>
      <c r="F13" s="36"/>
      <c r="G13" s="36"/>
    </row>
    <row r="14" spans="1:7" ht="45.75" customHeight="1" x14ac:dyDescent="0.3">
      <c r="A14" s="1"/>
      <c r="B14" s="1"/>
      <c r="C14" s="1"/>
      <c r="D14" s="36"/>
      <c r="E14" s="36"/>
      <c r="F14" s="36"/>
      <c r="G14" s="36"/>
    </row>
    <row r="15" spans="1:7" ht="45.75" customHeight="1" x14ac:dyDescent="0.3">
      <c r="A15" s="1"/>
      <c r="B15" s="1"/>
      <c r="C15" s="1"/>
      <c r="D15" s="36"/>
      <c r="E15" s="36"/>
      <c r="F15" s="36"/>
      <c r="G15" s="36"/>
    </row>
    <row r="16" spans="1:7" ht="45.75" customHeight="1" x14ac:dyDescent="0.3">
      <c r="A16" s="1"/>
      <c r="B16" s="1"/>
      <c r="C16" s="1"/>
      <c r="D16" s="36"/>
      <c r="E16" s="36"/>
      <c r="F16" s="36"/>
      <c r="G16" s="36"/>
    </row>
    <row r="17" spans="1:49" ht="45.75" customHeight="1" x14ac:dyDescent="0.3">
      <c r="A17" s="1"/>
      <c r="B17" s="1"/>
      <c r="C17" s="1"/>
      <c r="D17" s="36"/>
      <c r="E17" s="36"/>
      <c r="F17" s="36"/>
      <c r="G17" s="36"/>
    </row>
    <row r="18" spans="1:49" ht="45.75" customHeight="1" x14ac:dyDescent="0.3">
      <c r="A18" s="1"/>
      <c r="B18" s="1"/>
      <c r="C18" s="1"/>
      <c r="D18" s="36"/>
      <c r="E18" s="36"/>
      <c r="F18" s="36"/>
      <c r="G18" s="36"/>
    </row>
    <row r="19" spans="1:49" ht="45.75" customHeight="1" x14ac:dyDescent="0.3">
      <c r="A19" s="1"/>
      <c r="B19" s="1"/>
      <c r="C19" s="1"/>
      <c r="D19" s="36"/>
      <c r="E19" s="36"/>
      <c r="F19" s="36"/>
      <c r="G19" s="36"/>
    </row>
    <row r="20" spans="1:49" ht="45.75" customHeight="1" x14ac:dyDescent="0.3">
      <c r="A20" s="1"/>
      <c r="B20" s="1"/>
      <c r="C20" s="1"/>
      <c r="D20" s="36"/>
      <c r="E20" s="36"/>
      <c r="F20" s="36"/>
      <c r="G20" s="36"/>
    </row>
    <row r="21" spans="1:49" ht="21" customHeight="1" x14ac:dyDescent="0.3">
      <c r="A21" s="1"/>
      <c r="B21" s="1"/>
      <c r="C21" s="1"/>
      <c r="D21" s="36"/>
      <c r="E21" s="36"/>
      <c r="F21" s="36"/>
      <c r="G21" s="36"/>
    </row>
    <row r="22" spans="1:49" ht="6.75" customHeight="1" x14ac:dyDescent="0.3">
      <c r="A22" s="1"/>
      <c r="B22" s="1"/>
      <c r="C22" s="1"/>
      <c r="D22" s="36"/>
      <c r="E22" s="36"/>
      <c r="F22" s="36"/>
      <c r="G22" s="36"/>
    </row>
    <row r="23" spans="1:49" ht="4.5" customHeight="1" x14ac:dyDescent="0.3">
      <c r="A23" s="1"/>
      <c r="B23" s="1"/>
      <c r="C23" s="1"/>
      <c r="D23" s="36"/>
      <c r="E23" s="36"/>
      <c r="F23" s="36"/>
      <c r="G23" s="36"/>
    </row>
    <row r="24" spans="1:49" ht="11.25" customHeight="1" x14ac:dyDescent="0.3">
      <c r="A24" s="1"/>
      <c r="B24" s="1"/>
      <c r="C24" s="1"/>
      <c r="D24" s="36"/>
      <c r="E24" s="36"/>
      <c r="F24" s="36"/>
      <c r="G24" s="36"/>
    </row>
    <row r="25" spans="1:49" s="81" customFormat="1" ht="30.75" customHeight="1" x14ac:dyDescent="0.35">
      <c r="A25" s="80"/>
      <c r="B25" s="80"/>
      <c r="C25" s="80"/>
      <c r="D25" s="478" t="s">
        <v>267</v>
      </c>
      <c r="E25" s="478"/>
      <c r="F25" s="478"/>
      <c r="G25" s="478"/>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row>
    <row r="26" spans="1:49" s="81" customFormat="1" ht="30.75" customHeight="1" x14ac:dyDescent="0.35">
      <c r="A26" s="80"/>
      <c r="B26" s="80"/>
      <c r="C26" s="80"/>
      <c r="D26" s="361">
        <v>1</v>
      </c>
      <c r="E26" s="362">
        <v>2</v>
      </c>
      <c r="F26" s="362">
        <v>3</v>
      </c>
      <c r="G26" s="363">
        <v>4</v>
      </c>
      <c r="H26" s="82"/>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row>
    <row r="27" spans="1:49" s="81" customFormat="1" ht="60" customHeight="1" thickBot="1" x14ac:dyDescent="0.4">
      <c r="A27" s="477" t="s">
        <v>284</v>
      </c>
      <c r="B27" s="479" t="s">
        <v>12</v>
      </c>
      <c r="C27" s="365" t="s">
        <v>19</v>
      </c>
      <c r="D27" s="364" t="s">
        <v>44</v>
      </c>
      <c r="E27" s="364" t="s">
        <v>44</v>
      </c>
      <c r="F27" s="364" t="s">
        <v>44</v>
      </c>
      <c r="G27" s="364" t="s">
        <v>33</v>
      </c>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row>
    <row r="28" spans="1:49" s="81" customFormat="1" ht="60" customHeight="1" thickBot="1" x14ac:dyDescent="0.4">
      <c r="A28" s="477"/>
      <c r="B28" s="480"/>
      <c r="C28" s="365" t="s">
        <v>22</v>
      </c>
      <c r="D28" s="366" t="s">
        <v>257</v>
      </c>
      <c r="E28" s="366" t="s">
        <v>257</v>
      </c>
      <c r="F28" s="366" t="s">
        <v>296</v>
      </c>
      <c r="G28" s="366" t="s">
        <v>288</v>
      </c>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row>
    <row r="29" spans="1:49" s="81" customFormat="1" ht="60" customHeight="1" thickBot="1" x14ac:dyDescent="0.4">
      <c r="A29" s="477"/>
      <c r="B29" s="480"/>
      <c r="C29" s="367" t="s">
        <v>285</v>
      </c>
      <c r="D29" s="368" t="s">
        <v>303</v>
      </c>
      <c r="E29" s="368" t="s">
        <v>303</v>
      </c>
      <c r="F29" s="368" t="s">
        <v>300</v>
      </c>
      <c r="G29" s="368" t="s">
        <v>299</v>
      </c>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row>
    <row r="30" spans="1:49" s="81" customFormat="1" ht="60" customHeight="1" thickBot="1" x14ac:dyDescent="0.4">
      <c r="A30" s="477"/>
      <c r="B30" s="481" t="s">
        <v>13</v>
      </c>
      <c r="C30" s="369" t="s">
        <v>19</v>
      </c>
      <c r="D30" s="370" t="s">
        <v>45</v>
      </c>
      <c r="E30" s="370" t="s">
        <v>45</v>
      </c>
      <c r="F30" s="370" t="s">
        <v>47</v>
      </c>
      <c r="G30" s="370" t="s">
        <v>33</v>
      </c>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row>
    <row r="31" spans="1:49" s="81" customFormat="1" ht="60" customHeight="1" thickBot="1" x14ac:dyDescent="0.4">
      <c r="A31" s="477"/>
      <c r="B31" s="481"/>
      <c r="C31" s="371" t="s">
        <v>22</v>
      </c>
      <c r="D31" s="366" t="s">
        <v>257</v>
      </c>
      <c r="E31" s="366" t="s">
        <v>257</v>
      </c>
      <c r="F31" s="366" t="s">
        <v>296</v>
      </c>
      <c r="G31" s="366" t="s">
        <v>296</v>
      </c>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row>
    <row r="32" spans="1:49" s="81" customFormat="1" ht="60" customHeight="1" thickBot="1" x14ac:dyDescent="0.4">
      <c r="A32" s="477"/>
      <c r="B32" s="481"/>
      <c r="C32" s="367" t="s">
        <v>285</v>
      </c>
      <c r="D32" s="368" t="s">
        <v>298</v>
      </c>
      <c r="E32" s="368" t="s">
        <v>298</v>
      </c>
      <c r="F32" s="368" t="s">
        <v>649</v>
      </c>
      <c r="G32" s="368" t="s">
        <v>297</v>
      </c>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row>
    <row r="33" spans="1:49" s="81" customFormat="1" ht="60" customHeight="1" thickBot="1" x14ac:dyDescent="0.4">
      <c r="A33" s="477"/>
      <c r="B33" s="482" t="s">
        <v>14</v>
      </c>
      <c r="C33" s="372" t="s">
        <v>19</v>
      </c>
      <c r="D33" s="370" t="s">
        <v>289</v>
      </c>
      <c r="E33" s="370" t="s">
        <v>289</v>
      </c>
      <c r="F33" s="370" t="s">
        <v>33</v>
      </c>
      <c r="G33" s="370" t="s">
        <v>33</v>
      </c>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row>
    <row r="34" spans="1:49" s="81" customFormat="1" ht="60" customHeight="1" thickBot="1" x14ac:dyDescent="0.4">
      <c r="A34" s="477"/>
      <c r="B34" s="482"/>
      <c r="C34" s="365" t="s">
        <v>22</v>
      </c>
      <c r="D34" s="366" t="s">
        <v>258</v>
      </c>
      <c r="E34" s="366" t="s">
        <v>258</v>
      </c>
      <c r="F34" s="366" t="s">
        <v>259</v>
      </c>
      <c r="G34" s="366" t="s">
        <v>259</v>
      </c>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row>
    <row r="35" spans="1:49" s="81" customFormat="1" ht="60" customHeight="1" thickBot="1" x14ac:dyDescent="0.4">
      <c r="A35" s="477"/>
      <c r="B35" s="482"/>
      <c r="C35" s="367" t="s">
        <v>285</v>
      </c>
      <c r="D35" s="368" t="s">
        <v>286</v>
      </c>
      <c r="E35" s="368" t="s">
        <v>287</v>
      </c>
      <c r="F35" s="368" t="s">
        <v>287</v>
      </c>
      <c r="G35" s="368" t="s">
        <v>290</v>
      </c>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row>
    <row r="36" spans="1:49" s="81" customFormat="1" ht="60" customHeight="1" thickBot="1" x14ac:dyDescent="0.4">
      <c r="A36" s="477"/>
      <c r="B36" s="483" t="s">
        <v>15</v>
      </c>
      <c r="C36" s="372" t="s">
        <v>19</v>
      </c>
      <c r="D36" s="370" t="s">
        <v>47</v>
      </c>
      <c r="E36" s="370" t="s">
        <v>46</v>
      </c>
      <c r="F36" s="370" t="s">
        <v>33</v>
      </c>
      <c r="G36" s="370" t="s">
        <v>33</v>
      </c>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row>
    <row r="37" spans="1:49" s="81" customFormat="1" ht="60" customHeight="1" thickBot="1" x14ac:dyDescent="0.4">
      <c r="A37" s="477"/>
      <c r="B37" s="483"/>
      <c r="C37" s="365" t="s">
        <v>22</v>
      </c>
      <c r="D37" s="366" t="s">
        <v>296</v>
      </c>
      <c r="E37" s="366" t="s">
        <v>296</v>
      </c>
      <c r="F37" s="366" t="s">
        <v>259</v>
      </c>
      <c r="G37" s="366" t="s">
        <v>259</v>
      </c>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row>
    <row r="38" spans="1:49" s="81" customFormat="1" ht="60" customHeight="1" thickBot="1" x14ac:dyDescent="0.4">
      <c r="A38" s="477"/>
      <c r="B38" s="483"/>
      <c r="C38" s="367" t="s">
        <v>285</v>
      </c>
      <c r="D38" s="368" t="s">
        <v>302</v>
      </c>
      <c r="E38" s="368" t="s">
        <v>295</v>
      </c>
      <c r="F38" s="368" t="s">
        <v>295</v>
      </c>
      <c r="G38" s="368" t="s">
        <v>652</v>
      </c>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row>
    <row r="39" spans="1:49" s="81" customFormat="1" ht="60" customHeight="1" thickBot="1" x14ac:dyDescent="0.4">
      <c r="A39" s="477"/>
      <c r="B39" s="484" t="s">
        <v>16</v>
      </c>
      <c r="C39" s="372" t="s">
        <v>19</v>
      </c>
      <c r="D39" s="370" t="s">
        <v>46</v>
      </c>
      <c r="E39" s="370" t="s">
        <v>33</v>
      </c>
      <c r="F39" s="370" t="s">
        <v>33</v>
      </c>
      <c r="G39" s="370" t="s">
        <v>33</v>
      </c>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row>
    <row r="40" spans="1:49" s="81" customFormat="1" ht="60" customHeight="1" thickBot="1" x14ac:dyDescent="0.4">
      <c r="A40" s="477"/>
      <c r="B40" s="484"/>
      <c r="C40" s="365" t="s">
        <v>22</v>
      </c>
      <c r="D40" s="366" t="s">
        <v>38</v>
      </c>
      <c r="E40" s="366" t="s">
        <v>38</v>
      </c>
      <c r="F40" s="366" t="s">
        <v>26</v>
      </c>
      <c r="G40" s="366" t="s">
        <v>259</v>
      </c>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row>
    <row r="41" spans="1:49" s="81" customFormat="1" ht="60" customHeight="1" thickBot="1" x14ac:dyDescent="0.4">
      <c r="A41" s="477"/>
      <c r="B41" s="484"/>
      <c r="C41" s="367" t="s">
        <v>285</v>
      </c>
      <c r="D41" s="368" t="s">
        <v>259</v>
      </c>
      <c r="E41" s="368" t="s">
        <v>294</v>
      </c>
      <c r="F41" s="368" t="s">
        <v>294</v>
      </c>
      <c r="G41" s="368" t="s">
        <v>651</v>
      </c>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row>
    <row r="42" spans="1:49" s="81" customFormat="1" ht="60" customHeight="1" thickBot="1" x14ac:dyDescent="0.4">
      <c r="A42" s="477"/>
      <c r="B42" s="485" t="s">
        <v>17</v>
      </c>
      <c r="C42" s="372" t="s">
        <v>19</v>
      </c>
      <c r="D42" s="370" t="s">
        <v>33</v>
      </c>
      <c r="E42" s="370" t="s">
        <v>33</v>
      </c>
      <c r="F42" s="370" t="s">
        <v>33</v>
      </c>
      <c r="G42" s="370" t="s">
        <v>33</v>
      </c>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row>
    <row r="43" spans="1:49" s="81" customFormat="1" ht="60" customHeight="1" thickBot="1" x14ac:dyDescent="0.4">
      <c r="A43" s="477"/>
      <c r="B43" s="485"/>
      <c r="C43" s="365" t="s">
        <v>22</v>
      </c>
      <c r="D43" s="366" t="s">
        <v>26</v>
      </c>
      <c r="E43" s="366" t="s">
        <v>26</v>
      </c>
      <c r="F43" s="366" t="s">
        <v>26</v>
      </c>
      <c r="G43" s="366" t="s">
        <v>259</v>
      </c>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row>
    <row r="44" spans="1:49" s="81" customFormat="1" ht="60" customHeight="1" thickBot="1" x14ac:dyDescent="0.4">
      <c r="A44" s="477"/>
      <c r="B44" s="485"/>
      <c r="C44" s="367" t="s">
        <v>285</v>
      </c>
      <c r="D44" s="368" t="s">
        <v>259</v>
      </c>
      <c r="E44" s="368" t="s">
        <v>291</v>
      </c>
      <c r="F44" s="368" t="s">
        <v>291</v>
      </c>
      <c r="G44" s="368" t="s">
        <v>650</v>
      </c>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row>
    <row r="45" spans="1:49" s="81" customFormat="1" ht="60" customHeight="1" thickBot="1" x14ac:dyDescent="0.4">
      <c r="A45" s="477"/>
      <c r="B45" s="486" t="s">
        <v>18</v>
      </c>
      <c r="C45" s="372" t="s">
        <v>19</v>
      </c>
      <c r="D45" s="370" t="s">
        <v>33</v>
      </c>
      <c r="E45" s="370" t="s">
        <v>33</v>
      </c>
      <c r="F45" s="370" t="s">
        <v>33</v>
      </c>
      <c r="G45" s="370" t="s">
        <v>33</v>
      </c>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row>
    <row r="46" spans="1:49" s="81" customFormat="1" ht="60" customHeight="1" thickBot="1" x14ac:dyDescent="0.4">
      <c r="A46" s="477"/>
      <c r="B46" s="486"/>
      <c r="C46" s="365" t="s">
        <v>22</v>
      </c>
      <c r="D46" s="366" t="s">
        <v>259</v>
      </c>
      <c r="E46" s="366" t="s">
        <v>259</v>
      </c>
      <c r="F46" s="366" t="s">
        <v>259</v>
      </c>
      <c r="G46" s="366" t="s">
        <v>259</v>
      </c>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row>
    <row r="47" spans="1:49" s="81" customFormat="1" ht="60" customHeight="1" x14ac:dyDescent="0.35">
      <c r="A47" s="477"/>
      <c r="B47" s="487"/>
      <c r="C47" s="365" t="s">
        <v>285</v>
      </c>
      <c r="D47" s="373" t="s">
        <v>259</v>
      </c>
      <c r="E47" s="373" t="s">
        <v>259</v>
      </c>
      <c r="F47" s="373" t="s">
        <v>259</v>
      </c>
      <c r="G47" s="373" t="s">
        <v>259</v>
      </c>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row>
    <row r="48" spans="1:49" s="81" customFormat="1" ht="31.5" customHeight="1" x14ac:dyDescent="0.35">
      <c r="A48" s="80"/>
      <c r="B48" s="360"/>
      <c r="C48" s="360"/>
      <c r="D48" s="361">
        <v>1</v>
      </c>
      <c r="E48" s="362">
        <v>2</v>
      </c>
      <c r="F48" s="362">
        <v>3</v>
      </c>
      <c r="G48" s="363">
        <v>4</v>
      </c>
      <c r="H48" s="82"/>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s="81" customFormat="1" ht="31.5" customHeight="1" x14ac:dyDescent="0.35">
      <c r="A49" s="80"/>
      <c r="B49" s="360"/>
      <c r="C49" s="360"/>
      <c r="D49" s="478" t="s">
        <v>267</v>
      </c>
      <c r="E49" s="478"/>
      <c r="F49" s="478"/>
      <c r="G49" s="478"/>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row>
    <row r="50" spans="1:49" ht="76.5" customHeight="1" x14ac:dyDescent="0.3">
      <c r="A50" s="1"/>
      <c r="B50" s="1"/>
      <c r="C50" s="1"/>
      <c r="D50" s="36"/>
      <c r="E50" s="36"/>
      <c r="F50" s="36"/>
      <c r="G50" s="36"/>
    </row>
    <row r="51" spans="1:49" x14ac:dyDescent="0.3">
      <c r="A51" s="1"/>
      <c r="B51" s="1"/>
      <c r="C51" s="1"/>
      <c r="D51" s="36"/>
      <c r="E51" s="36"/>
      <c r="F51" s="36"/>
      <c r="G51" s="36"/>
    </row>
    <row r="52" spans="1:49" x14ac:dyDescent="0.3">
      <c r="A52" s="1"/>
      <c r="B52" s="1"/>
      <c r="C52" s="1"/>
      <c r="D52" s="36"/>
      <c r="E52" s="36"/>
      <c r="F52" s="36"/>
      <c r="G52" s="36"/>
    </row>
    <row r="53" spans="1:49" x14ac:dyDescent="0.3">
      <c r="A53" s="1"/>
      <c r="B53" s="1"/>
      <c r="C53" s="1"/>
      <c r="D53" s="36"/>
      <c r="E53" s="36"/>
      <c r="F53" s="36"/>
      <c r="G53" s="36"/>
    </row>
    <row r="54" spans="1:49" x14ac:dyDescent="0.3">
      <c r="A54" s="1"/>
      <c r="B54" s="1"/>
      <c r="C54" s="1"/>
      <c r="D54" s="36"/>
      <c r="E54" s="36"/>
      <c r="F54" s="36"/>
      <c r="G54" s="36"/>
    </row>
    <row r="55" spans="1:49" x14ac:dyDescent="0.3">
      <c r="A55" s="1"/>
      <c r="B55" s="1"/>
      <c r="C55" s="1"/>
      <c r="D55" s="36"/>
      <c r="E55" s="36"/>
      <c r="F55" s="36"/>
      <c r="G55" s="36"/>
    </row>
    <row r="56" spans="1:49" x14ac:dyDescent="0.3">
      <c r="A56" s="1"/>
      <c r="B56" s="1"/>
      <c r="C56" s="1"/>
      <c r="D56" s="36"/>
      <c r="E56" s="36"/>
      <c r="F56" s="36"/>
      <c r="G56" s="36"/>
    </row>
    <row r="57" spans="1:49" x14ac:dyDescent="0.3">
      <c r="A57" s="1"/>
      <c r="B57" s="1"/>
      <c r="C57" s="1"/>
      <c r="D57" s="36"/>
      <c r="E57" s="36"/>
      <c r="F57" s="36"/>
      <c r="G57" s="36"/>
    </row>
    <row r="58" spans="1:49" x14ac:dyDescent="0.3">
      <c r="A58" s="1"/>
      <c r="B58" s="1"/>
      <c r="C58" s="1"/>
      <c r="D58" s="36"/>
      <c r="E58" s="36"/>
      <c r="F58" s="36"/>
      <c r="G58" s="36"/>
    </row>
    <row r="59" spans="1:49" x14ac:dyDescent="0.3">
      <c r="A59" s="1"/>
      <c r="B59" s="1"/>
      <c r="C59" s="1"/>
      <c r="D59" s="36"/>
      <c r="E59" s="36"/>
      <c r="F59" s="36"/>
      <c r="G59" s="36"/>
    </row>
    <row r="60" spans="1:49" x14ac:dyDescent="0.3">
      <c r="A60" s="1"/>
      <c r="B60" s="1"/>
      <c r="C60" s="1"/>
      <c r="D60" s="36"/>
      <c r="E60" s="36"/>
      <c r="F60" s="36"/>
      <c r="G60" s="36"/>
    </row>
    <row r="61" spans="1:49" x14ac:dyDescent="0.3">
      <c r="A61" s="1"/>
      <c r="B61" s="1"/>
      <c r="C61" s="1"/>
      <c r="D61" s="36"/>
      <c r="E61" s="36"/>
      <c r="F61" s="36"/>
      <c r="G61" s="36"/>
    </row>
    <row r="62" spans="1:49" x14ac:dyDescent="0.3">
      <c r="A62" s="1"/>
      <c r="B62" s="1"/>
      <c r="C62" s="1"/>
      <c r="D62" s="36"/>
      <c r="E62" s="36"/>
      <c r="F62" s="36"/>
      <c r="G62" s="36"/>
    </row>
    <row r="63" spans="1:49" x14ac:dyDescent="0.3">
      <c r="A63" s="1"/>
      <c r="B63" s="1"/>
      <c r="C63" s="1"/>
      <c r="D63" s="36"/>
      <c r="E63" s="36"/>
      <c r="F63" s="36"/>
      <c r="G63" s="36"/>
    </row>
    <row r="64" spans="1:49" x14ac:dyDescent="0.3">
      <c r="A64" s="1"/>
      <c r="B64" s="1"/>
      <c r="C64" s="1"/>
      <c r="D64" s="36"/>
      <c r="E64" s="36"/>
      <c r="F64" s="36"/>
      <c r="G64" s="36"/>
    </row>
    <row r="65" spans="1:7" x14ac:dyDescent="0.3">
      <c r="A65" s="1"/>
      <c r="B65" s="1"/>
      <c r="C65" s="1"/>
      <c r="D65" s="36"/>
      <c r="E65" s="36"/>
      <c r="F65" s="36"/>
      <c r="G65" s="36"/>
    </row>
    <row r="66" spans="1:7" x14ac:dyDescent="0.3">
      <c r="A66" s="1"/>
      <c r="B66" s="1"/>
      <c r="C66" s="1"/>
      <c r="D66" s="36"/>
      <c r="E66" s="36"/>
      <c r="F66" s="36"/>
      <c r="G66" s="36"/>
    </row>
    <row r="67" spans="1:7" x14ac:dyDescent="0.3">
      <c r="A67" s="1"/>
      <c r="B67" s="1"/>
      <c r="C67" s="1"/>
      <c r="D67" s="36"/>
      <c r="E67" s="36"/>
      <c r="F67" s="36"/>
      <c r="G67" s="36"/>
    </row>
    <row r="68" spans="1:7" x14ac:dyDescent="0.3">
      <c r="A68" s="1"/>
      <c r="B68" s="1"/>
      <c r="C68" s="1"/>
      <c r="D68" s="36"/>
      <c r="E68" s="36"/>
      <c r="F68" s="36"/>
      <c r="G68" s="36"/>
    </row>
    <row r="69" spans="1:7" x14ac:dyDescent="0.3">
      <c r="A69" s="1"/>
      <c r="B69" s="1"/>
      <c r="C69" s="1"/>
      <c r="D69" s="36"/>
      <c r="E69" s="36"/>
      <c r="F69" s="36"/>
      <c r="G69" s="36"/>
    </row>
    <row r="70" spans="1:7" x14ac:dyDescent="0.3">
      <c r="A70" s="1"/>
      <c r="B70" s="1"/>
      <c r="C70" s="1"/>
      <c r="D70" s="36"/>
      <c r="E70" s="36"/>
      <c r="F70" s="36"/>
      <c r="G70" s="36"/>
    </row>
    <row r="71" spans="1:7" x14ac:dyDescent="0.3">
      <c r="A71" s="1"/>
      <c r="B71" s="1"/>
      <c r="C71" s="1"/>
      <c r="D71" s="36"/>
      <c r="E71" s="36"/>
      <c r="F71" s="36"/>
      <c r="G71" s="36"/>
    </row>
    <row r="72" spans="1:7" x14ac:dyDescent="0.3">
      <c r="A72" s="1"/>
      <c r="B72" s="1"/>
      <c r="C72" s="1"/>
      <c r="D72" s="36"/>
      <c r="E72" s="36"/>
      <c r="F72" s="36"/>
      <c r="G72" s="36"/>
    </row>
    <row r="73" spans="1:7" x14ac:dyDescent="0.3">
      <c r="A73" s="1"/>
      <c r="B73" s="1"/>
      <c r="C73" s="1"/>
      <c r="D73" s="36"/>
      <c r="E73" s="36"/>
      <c r="F73" s="36"/>
      <c r="G73" s="36"/>
    </row>
    <row r="74" spans="1:7" x14ac:dyDescent="0.3">
      <c r="A74" s="1"/>
      <c r="B74" s="1"/>
      <c r="C74" s="1"/>
      <c r="D74" s="36"/>
      <c r="E74" s="36"/>
      <c r="F74" s="36"/>
      <c r="G74" s="36"/>
    </row>
    <row r="75" spans="1:7" x14ac:dyDescent="0.3">
      <c r="A75" s="1"/>
      <c r="B75" s="1"/>
      <c r="C75" s="1"/>
      <c r="D75" s="36"/>
      <c r="E75" s="36"/>
      <c r="F75" s="36"/>
      <c r="G75" s="36"/>
    </row>
    <row r="76" spans="1:7" x14ac:dyDescent="0.3">
      <c r="A76" s="1"/>
      <c r="B76" s="1"/>
      <c r="C76" s="1"/>
      <c r="D76" s="36"/>
      <c r="E76" s="36"/>
      <c r="F76" s="36"/>
      <c r="G76" s="36"/>
    </row>
    <row r="77" spans="1:7" x14ac:dyDescent="0.3">
      <c r="A77" s="1"/>
      <c r="B77" s="1"/>
      <c r="C77" s="1"/>
      <c r="D77" s="36"/>
      <c r="E77" s="36"/>
      <c r="F77" s="36"/>
      <c r="G77" s="36"/>
    </row>
    <row r="78" spans="1:7" x14ac:dyDescent="0.3">
      <c r="A78" s="1"/>
      <c r="B78" s="1"/>
      <c r="C78" s="1"/>
      <c r="D78" s="36"/>
      <c r="E78" s="36"/>
      <c r="F78" s="36"/>
      <c r="G78" s="36"/>
    </row>
    <row r="79" spans="1:7" x14ac:dyDescent="0.3">
      <c r="A79" s="1"/>
      <c r="B79" s="1"/>
      <c r="C79" s="1"/>
      <c r="D79" s="36"/>
      <c r="E79" s="36"/>
      <c r="F79" s="36"/>
      <c r="G79" s="36"/>
    </row>
    <row r="80" spans="1:7" x14ac:dyDescent="0.3">
      <c r="A80" s="1"/>
      <c r="B80" s="1"/>
      <c r="C80" s="1"/>
      <c r="D80" s="36"/>
      <c r="E80" s="36"/>
      <c r="F80" s="36"/>
      <c r="G80" s="36"/>
    </row>
    <row r="81" spans="1:7" x14ac:dyDescent="0.3">
      <c r="A81" s="1"/>
      <c r="B81" s="1"/>
      <c r="C81" s="1"/>
      <c r="D81" s="36"/>
      <c r="E81" s="36"/>
      <c r="F81" s="36"/>
      <c r="G81" s="36"/>
    </row>
    <row r="82" spans="1:7" x14ac:dyDescent="0.3">
      <c r="A82" s="1"/>
      <c r="B82" s="1"/>
      <c r="C82" s="1"/>
      <c r="D82" s="36"/>
      <c r="E82" s="36"/>
      <c r="F82" s="36"/>
      <c r="G82" s="36"/>
    </row>
    <row r="83" spans="1:7" x14ac:dyDescent="0.3">
      <c r="A83" s="1"/>
      <c r="B83" s="1"/>
      <c r="C83" s="1"/>
      <c r="D83" s="36"/>
      <c r="E83" s="36"/>
      <c r="F83" s="36"/>
      <c r="G83" s="36"/>
    </row>
    <row r="84" spans="1:7" x14ac:dyDescent="0.3">
      <c r="A84" s="1"/>
      <c r="B84" s="1"/>
      <c r="C84" s="1"/>
      <c r="D84" s="36"/>
      <c r="E84" s="36"/>
      <c r="F84" s="36"/>
      <c r="G84" s="36"/>
    </row>
    <row r="85" spans="1:7" x14ac:dyDescent="0.3">
      <c r="A85" s="1"/>
      <c r="B85" s="1"/>
      <c r="C85" s="1"/>
      <c r="D85" s="36"/>
      <c r="E85" s="36"/>
      <c r="F85" s="36"/>
      <c r="G85" s="36"/>
    </row>
    <row r="86" spans="1:7" x14ac:dyDescent="0.3">
      <c r="A86" s="1"/>
      <c r="B86" s="1"/>
      <c r="C86" s="1"/>
      <c r="D86" s="36"/>
      <c r="E86" s="36"/>
      <c r="F86" s="36"/>
      <c r="G86" s="36"/>
    </row>
    <row r="87" spans="1:7" x14ac:dyDescent="0.3">
      <c r="A87" s="1"/>
      <c r="B87" s="1"/>
      <c r="C87" s="1"/>
      <c r="D87" s="36"/>
      <c r="E87" s="36"/>
      <c r="F87" s="36"/>
      <c r="G87" s="36"/>
    </row>
    <row r="88" spans="1:7" x14ac:dyDescent="0.3">
      <c r="A88" s="1"/>
      <c r="B88" s="1"/>
      <c r="C88" s="1"/>
      <c r="D88" s="36"/>
      <c r="E88" s="36"/>
      <c r="F88" s="36"/>
      <c r="G88" s="36"/>
    </row>
    <row r="89" spans="1:7" x14ac:dyDescent="0.3">
      <c r="A89" s="1"/>
      <c r="B89" s="1"/>
      <c r="C89" s="1"/>
      <c r="D89" s="36"/>
      <c r="E89" s="36"/>
      <c r="F89" s="36"/>
      <c r="G89" s="36"/>
    </row>
    <row r="90" spans="1:7" x14ac:dyDescent="0.3">
      <c r="A90" s="1"/>
      <c r="B90" s="1"/>
      <c r="C90" s="1"/>
      <c r="D90" s="36"/>
      <c r="E90" s="36"/>
      <c r="F90" s="36"/>
      <c r="G90" s="36"/>
    </row>
    <row r="91" spans="1:7" x14ac:dyDescent="0.3">
      <c r="A91" s="1"/>
      <c r="B91" s="1"/>
      <c r="C91" s="1"/>
      <c r="D91" s="36"/>
      <c r="E91" s="36"/>
      <c r="F91" s="36"/>
      <c r="G91" s="36"/>
    </row>
    <row r="92" spans="1:7" x14ac:dyDescent="0.3">
      <c r="A92" s="1"/>
      <c r="B92" s="1"/>
      <c r="C92" s="1"/>
      <c r="D92" s="36"/>
      <c r="E92" s="36"/>
      <c r="F92" s="36"/>
      <c r="G92" s="36"/>
    </row>
    <row r="93" spans="1:7" x14ac:dyDescent="0.3">
      <c r="A93" s="1"/>
      <c r="B93" s="1"/>
      <c r="C93" s="1"/>
      <c r="D93" s="36"/>
      <c r="E93" s="36"/>
      <c r="F93" s="36"/>
      <c r="G93" s="36"/>
    </row>
    <row r="94" spans="1:7" x14ac:dyDescent="0.3">
      <c r="A94" s="1"/>
      <c r="B94" s="1"/>
      <c r="C94" s="1"/>
      <c r="D94" s="36"/>
      <c r="E94" s="36"/>
      <c r="F94" s="36"/>
      <c r="G94" s="36"/>
    </row>
    <row r="95" spans="1:7" x14ac:dyDescent="0.3">
      <c r="A95" s="1"/>
      <c r="B95" s="1"/>
      <c r="C95" s="1"/>
      <c r="D95" s="36"/>
      <c r="E95" s="36"/>
      <c r="F95" s="36"/>
      <c r="G95" s="36"/>
    </row>
    <row r="96" spans="1:7" x14ac:dyDescent="0.3">
      <c r="A96" s="1"/>
      <c r="B96" s="1"/>
      <c r="C96" s="1"/>
      <c r="D96" s="36"/>
      <c r="E96" s="36"/>
      <c r="F96" s="36"/>
      <c r="G96" s="36"/>
    </row>
    <row r="97" spans="1:7" x14ac:dyDescent="0.3">
      <c r="A97" s="1"/>
      <c r="B97" s="1"/>
      <c r="C97" s="1"/>
      <c r="D97" s="36"/>
      <c r="E97" s="36"/>
      <c r="F97" s="36"/>
      <c r="G97" s="36"/>
    </row>
    <row r="98" spans="1:7" x14ac:dyDescent="0.3">
      <c r="A98" s="1"/>
      <c r="B98" s="1"/>
      <c r="C98" s="1"/>
      <c r="D98" s="36"/>
      <c r="E98" s="36"/>
      <c r="F98" s="36"/>
      <c r="G98" s="36"/>
    </row>
    <row r="99" spans="1:7" x14ac:dyDescent="0.3">
      <c r="A99" s="1"/>
      <c r="B99" s="1"/>
      <c r="C99" s="1"/>
      <c r="D99" s="36"/>
      <c r="E99" s="36"/>
      <c r="F99" s="36"/>
      <c r="G99" s="36"/>
    </row>
    <row r="100" spans="1:7" x14ac:dyDescent="0.3">
      <c r="A100" s="1"/>
      <c r="B100" s="1"/>
      <c r="C100" s="1"/>
      <c r="D100" s="36"/>
      <c r="E100" s="36"/>
      <c r="F100" s="36"/>
      <c r="G100" s="36"/>
    </row>
  </sheetData>
  <mergeCells count="10">
    <mergeCell ref="A27:A47"/>
    <mergeCell ref="D25:G25"/>
    <mergeCell ref="D49:G49"/>
    <mergeCell ref="B27:B29"/>
    <mergeCell ref="B30:B32"/>
    <mergeCell ref="B33:B35"/>
    <mergeCell ref="B36:B38"/>
    <mergeCell ref="B39:B41"/>
    <mergeCell ref="B42:B44"/>
    <mergeCell ref="B45:B47"/>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pageSetUpPr fitToPage="1"/>
  </sheetPr>
  <dimension ref="B1:N52"/>
  <sheetViews>
    <sheetView zoomScale="80" zoomScaleNormal="80" workbookViewId="0"/>
  </sheetViews>
  <sheetFormatPr baseColWidth="10" defaultColWidth="11.453125" defaultRowHeight="13" x14ac:dyDescent="0.3"/>
  <cols>
    <col min="1" max="1" width="1.453125" style="402" customWidth="1"/>
    <col min="2" max="2" width="58.81640625" style="402" customWidth="1"/>
    <col min="3" max="3" width="103" style="402" customWidth="1"/>
    <col min="4" max="4" width="50" style="402" customWidth="1"/>
    <col min="5" max="5" width="25.08984375" style="402" customWidth="1"/>
    <col min="6" max="16384" width="11.453125" style="402"/>
  </cols>
  <sheetData>
    <row r="1" spans="2:14" ht="6.65" customHeight="1" x14ac:dyDescent="0.3"/>
    <row r="2" spans="2:14" ht="48" customHeight="1" x14ac:dyDescent="0.75">
      <c r="B2" s="499" t="s">
        <v>488</v>
      </c>
      <c r="C2" s="499"/>
      <c r="D2" s="499"/>
      <c r="E2" s="499"/>
      <c r="F2" s="401"/>
      <c r="G2" s="401"/>
      <c r="H2" s="401"/>
      <c r="I2" s="401"/>
      <c r="J2" s="401"/>
      <c r="K2" s="401"/>
      <c r="L2" s="401"/>
    </row>
    <row r="3" spans="2:14" ht="22.25" customHeight="1" x14ac:dyDescent="0.45">
      <c r="B3" s="500" t="s">
        <v>489</v>
      </c>
      <c r="C3" s="500"/>
      <c r="D3" s="500"/>
      <c r="E3" s="500"/>
      <c r="F3" s="403"/>
      <c r="G3" s="403"/>
      <c r="H3" s="403"/>
      <c r="I3" s="403"/>
      <c r="J3" s="403"/>
      <c r="K3" s="403"/>
      <c r="L3" s="403"/>
    </row>
    <row r="4" spans="2:14" ht="104.4" customHeight="1" x14ac:dyDescent="0.45">
      <c r="B4" s="404"/>
      <c r="C4" s="404"/>
      <c r="D4" s="404"/>
      <c r="E4" s="404"/>
      <c r="F4" s="403"/>
      <c r="G4" s="403"/>
      <c r="H4" s="403"/>
      <c r="I4" s="403"/>
      <c r="J4" s="403"/>
      <c r="K4" s="403"/>
      <c r="L4" s="403"/>
    </row>
    <row r="5" spans="2:14" ht="168.75" customHeight="1" x14ac:dyDescent="0.3">
      <c r="B5" s="501" t="s">
        <v>653</v>
      </c>
      <c r="C5" s="501"/>
      <c r="D5" s="405"/>
      <c r="E5" s="405"/>
    </row>
    <row r="6" spans="2:14" ht="28.75" customHeight="1" x14ac:dyDescent="0.3"/>
    <row r="7" spans="2:14" s="407" customFormat="1" ht="115.5" customHeight="1" x14ac:dyDescent="0.3">
      <c r="B7" s="412" t="s">
        <v>491</v>
      </c>
      <c r="C7" s="426" t="s">
        <v>654</v>
      </c>
      <c r="D7" s="416"/>
      <c r="E7" s="416"/>
      <c r="F7" s="406"/>
      <c r="G7" s="406"/>
      <c r="H7" s="406"/>
      <c r="I7" s="406"/>
      <c r="J7" s="406"/>
      <c r="K7" s="406"/>
      <c r="L7" s="406"/>
      <c r="M7" s="406"/>
      <c r="N7" s="406"/>
    </row>
    <row r="8" spans="2:14" s="407" customFormat="1" ht="7.25" customHeight="1" x14ac:dyDescent="0.3">
      <c r="B8" s="411"/>
      <c r="C8" s="415"/>
      <c r="D8" s="415"/>
      <c r="E8" s="415"/>
      <c r="F8" s="406"/>
      <c r="G8" s="406"/>
      <c r="H8" s="406"/>
      <c r="I8" s="406"/>
      <c r="J8" s="406"/>
      <c r="K8" s="406"/>
      <c r="L8" s="406"/>
      <c r="M8" s="406"/>
      <c r="N8" s="406"/>
    </row>
    <row r="9" spans="2:14" s="407" customFormat="1" ht="141.75" customHeight="1" x14ac:dyDescent="0.3">
      <c r="B9" s="413" t="s">
        <v>492</v>
      </c>
      <c r="C9" s="426" t="s">
        <v>655</v>
      </c>
      <c r="D9" s="416"/>
      <c r="E9" s="416"/>
      <c r="F9" s="406"/>
      <c r="G9" s="406"/>
      <c r="H9" s="406"/>
      <c r="I9" s="406"/>
      <c r="J9" s="406"/>
      <c r="K9" s="406"/>
      <c r="L9" s="406"/>
      <c r="M9" s="406"/>
      <c r="N9" s="406"/>
    </row>
    <row r="10" spans="2:14" s="407" customFormat="1" ht="7.25" customHeight="1" x14ac:dyDescent="0.3">
      <c r="B10" s="411"/>
      <c r="C10" s="416"/>
      <c r="D10" s="416"/>
      <c r="E10" s="416"/>
      <c r="F10" s="406"/>
      <c r="G10" s="406"/>
      <c r="H10" s="406"/>
      <c r="I10" s="406"/>
      <c r="J10" s="406"/>
      <c r="K10" s="406"/>
      <c r="L10" s="406"/>
      <c r="M10" s="406"/>
      <c r="N10" s="406"/>
    </row>
    <row r="11" spans="2:14" s="407" customFormat="1" ht="80" customHeight="1" x14ac:dyDescent="0.3">
      <c r="B11" s="414" t="s">
        <v>493</v>
      </c>
      <c r="C11" s="426" t="s">
        <v>656</v>
      </c>
      <c r="D11" s="427"/>
      <c r="E11" s="427"/>
    </row>
    <row r="12" spans="2:14" x14ac:dyDescent="0.3">
      <c r="B12" s="409"/>
    </row>
    <row r="13" spans="2:14" s="408" customFormat="1" ht="62.5" customHeight="1" x14ac:dyDescent="0.35">
      <c r="B13" s="492" t="s">
        <v>494</v>
      </c>
      <c r="C13" s="493"/>
      <c r="D13" s="493"/>
      <c r="E13" s="494"/>
    </row>
    <row r="14" spans="2:14" s="408" customFormat="1" ht="2.5" customHeight="1" x14ac:dyDescent="0.35">
      <c r="B14" s="417"/>
      <c r="C14" s="418"/>
      <c r="D14" s="418"/>
      <c r="E14" s="418"/>
    </row>
    <row r="15" spans="2:14" s="408" customFormat="1" ht="36" customHeight="1" x14ac:dyDescent="0.35">
      <c r="B15" s="489" t="s">
        <v>657</v>
      </c>
      <c r="C15" s="495"/>
      <c r="D15" s="495"/>
      <c r="E15" s="496"/>
    </row>
    <row r="16" spans="2:14" s="408" customFormat="1" ht="2.5" customHeight="1" x14ac:dyDescent="0.35">
      <c r="B16" s="419"/>
      <c r="C16" s="420"/>
      <c r="D16" s="420"/>
      <c r="E16" s="420"/>
    </row>
    <row r="17" spans="2:5" s="410" customFormat="1" ht="36.5" customHeight="1" x14ac:dyDescent="0.3">
      <c r="B17" s="421" t="s">
        <v>493</v>
      </c>
      <c r="C17" s="421" t="s">
        <v>498</v>
      </c>
      <c r="D17" s="422" t="s">
        <v>509</v>
      </c>
      <c r="E17" s="421" t="s">
        <v>508</v>
      </c>
    </row>
    <row r="18" spans="2:5" s="408" customFormat="1" ht="20" customHeight="1" x14ac:dyDescent="0.35">
      <c r="B18" s="488" t="s">
        <v>495</v>
      </c>
      <c r="C18" s="423" t="s">
        <v>499</v>
      </c>
      <c r="D18" s="418"/>
      <c r="E18" s="418"/>
    </row>
    <row r="19" spans="2:5" s="408" customFormat="1" ht="20" customHeight="1" x14ac:dyDescent="0.35">
      <c r="B19" s="488"/>
      <c r="C19" s="423" t="s">
        <v>500</v>
      </c>
      <c r="D19" s="418"/>
      <c r="E19" s="418"/>
    </row>
    <row r="20" spans="2:5" s="408" customFormat="1" ht="20" customHeight="1" x14ac:dyDescent="0.35">
      <c r="B20" s="488"/>
      <c r="C20" s="423" t="s">
        <v>501</v>
      </c>
      <c r="D20" s="418"/>
      <c r="E20" s="418"/>
    </row>
    <row r="21" spans="2:5" s="408" customFormat="1" ht="20" customHeight="1" x14ac:dyDescent="0.35">
      <c r="B21" s="488" t="s">
        <v>496</v>
      </c>
      <c r="C21" s="423" t="s">
        <v>502</v>
      </c>
      <c r="D21" s="418"/>
      <c r="E21" s="418"/>
    </row>
    <row r="22" spans="2:5" s="408" customFormat="1" ht="20" customHeight="1" x14ac:dyDescent="0.35">
      <c r="B22" s="488"/>
      <c r="C22" s="423" t="s">
        <v>503</v>
      </c>
      <c r="D22" s="418"/>
      <c r="E22" s="418"/>
    </row>
    <row r="23" spans="2:5" s="408" customFormat="1" ht="20" customHeight="1" x14ac:dyDescent="0.35">
      <c r="B23" s="488"/>
      <c r="C23" s="423" t="s">
        <v>504</v>
      </c>
      <c r="D23" s="418"/>
      <c r="E23" s="418"/>
    </row>
    <row r="24" spans="2:5" s="408" customFormat="1" ht="20" customHeight="1" x14ac:dyDescent="0.35">
      <c r="B24" s="488" t="s">
        <v>497</v>
      </c>
      <c r="C24" s="423" t="s">
        <v>505</v>
      </c>
      <c r="D24" s="418"/>
      <c r="E24" s="418"/>
    </row>
    <row r="25" spans="2:5" s="408" customFormat="1" ht="20" customHeight="1" x14ac:dyDescent="0.35">
      <c r="B25" s="488"/>
      <c r="C25" s="423" t="s">
        <v>506</v>
      </c>
      <c r="D25" s="418"/>
      <c r="E25" s="418"/>
    </row>
    <row r="26" spans="2:5" s="408" customFormat="1" ht="20" customHeight="1" x14ac:dyDescent="0.35">
      <c r="B26" s="488"/>
      <c r="C26" s="423" t="s">
        <v>507</v>
      </c>
      <c r="D26" s="418"/>
      <c r="E26" s="418"/>
    </row>
    <row r="27" spans="2:5" s="408" customFormat="1" ht="2.5" customHeight="1" x14ac:dyDescent="0.35">
      <c r="B27" s="424"/>
      <c r="C27" s="425"/>
      <c r="D27" s="425"/>
      <c r="E27" s="425"/>
    </row>
    <row r="28" spans="2:5" s="408" customFormat="1" ht="36" customHeight="1" x14ac:dyDescent="0.35">
      <c r="B28" s="489" t="s">
        <v>658</v>
      </c>
      <c r="C28" s="497"/>
      <c r="D28" s="497"/>
      <c r="E28" s="498"/>
    </row>
    <row r="29" spans="2:5" s="408" customFormat="1" ht="2.5" customHeight="1" x14ac:dyDescent="0.35">
      <c r="B29" s="419"/>
      <c r="C29" s="420"/>
      <c r="D29" s="420"/>
      <c r="E29" s="420"/>
    </row>
    <row r="30" spans="2:5" s="410" customFormat="1" ht="36.5" customHeight="1" x14ac:dyDescent="0.3">
      <c r="B30" s="421" t="s">
        <v>493</v>
      </c>
      <c r="C30" s="421" t="s">
        <v>498</v>
      </c>
      <c r="D30" s="422" t="s">
        <v>509</v>
      </c>
      <c r="E30" s="421" t="s">
        <v>508</v>
      </c>
    </row>
    <row r="31" spans="2:5" s="408" customFormat="1" ht="20" customHeight="1" x14ac:dyDescent="0.35">
      <c r="B31" s="488" t="s">
        <v>495</v>
      </c>
      <c r="C31" s="423" t="s">
        <v>499</v>
      </c>
      <c r="D31" s="418"/>
      <c r="E31" s="418"/>
    </row>
    <row r="32" spans="2:5" s="408" customFormat="1" ht="20" customHeight="1" x14ac:dyDescent="0.35">
      <c r="B32" s="488"/>
      <c r="C32" s="423" t="s">
        <v>500</v>
      </c>
      <c r="D32" s="418"/>
      <c r="E32" s="418"/>
    </row>
    <row r="33" spans="2:5" s="408" customFormat="1" ht="20" customHeight="1" x14ac:dyDescent="0.35">
      <c r="B33" s="488"/>
      <c r="C33" s="423" t="s">
        <v>501</v>
      </c>
      <c r="D33" s="418"/>
      <c r="E33" s="418"/>
    </row>
    <row r="34" spans="2:5" s="408" customFormat="1" ht="20" customHeight="1" x14ac:dyDescent="0.35">
      <c r="B34" s="488" t="s">
        <v>496</v>
      </c>
      <c r="C34" s="423" t="s">
        <v>502</v>
      </c>
      <c r="D34" s="418"/>
      <c r="E34" s="418"/>
    </row>
    <row r="35" spans="2:5" s="408" customFormat="1" ht="20" customHeight="1" x14ac:dyDescent="0.35">
      <c r="B35" s="488"/>
      <c r="C35" s="423" t="s">
        <v>503</v>
      </c>
      <c r="D35" s="418"/>
      <c r="E35" s="418"/>
    </row>
    <row r="36" spans="2:5" s="408" customFormat="1" ht="20" customHeight="1" x14ac:dyDescent="0.35">
      <c r="B36" s="488"/>
      <c r="C36" s="423" t="s">
        <v>504</v>
      </c>
      <c r="D36" s="418"/>
      <c r="E36" s="418"/>
    </row>
    <row r="37" spans="2:5" s="408" customFormat="1" ht="20" customHeight="1" x14ac:dyDescent="0.35">
      <c r="B37" s="488" t="s">
        <v>497</v>
      </c>
      <c r="C37" s="423" t="s">
        <v>505</v>
      </c>
      <c r="D37" s="418"/>
      <c r="E37" s="418"/>
    </row>
    <row r="38" spans="2:5" s="408" customFormat="1" ht="20" customHeight="1" x14ac:dyDescent="0.35">
      <c r="B38" s="488"/>
      <c r="C38" s="423" t="s">
        <v>506</v>
      </c>
      <c r="D38" s="418"/>
      <c r="E38" s="418"/>
    </row>
    <row r="39" spans="2:5" s="408" customFormat="1" ht="20" customHeight="1" x14ac:dyDescent="0.35">
      <c r="B39" s="488"/>
      <c r="C39" s="423" t="s">
        <v>507</v>
      </c>
      <c r="D39" s="418"/>
      <c r="E39" s="418"/>
    </row>
    <row r="40" spans="2:5" s="408" customFormat="1" ht="2.5" customHeight="1" x14ac:dyDescent="0.35">
      <c r="B40" s="424"/>
      <c r="C40" s="425"/>
      <c r="D40" s="425"/>
      <c r="E40" s="425"/>
    </row>
    <row r="41" spans="2:5" s="408" customFormat="1" ht="36" customHeight="1" x14ac:dyDescent="0.35">
      <c r="B41" s="489" t="s">
        <v>659</v>
      </c>
      <c r="C41" s="490"/>
      <c r="D41" s="490"/>
      <c r="E41" s="491"/>
    </row>
    <row r="42" spans="2:5" s="408" customFormat="1" ht="2.5" customHeight="1" x14ac:dyDescent="0.35">
      <c r="B42" s="419"/>
      <c r="C42" s="420"/>
      <c r="D42" s="420"/>
      <c r="E42" s="420"/>
    </row>
    <row r="43" spans="2:5" s="410" customFormat="1" ht="36.5" customHeight="1" x14ac:dyDescent="0.3">
      <c r="B43" s="421" t="s">
        <v>493</v>
      </c>
      <c r="C43" s="421" t="s">
        <v>498</v>
      </c>
      <c r="D43" s="422" t="s">
        <v>509</v>
      </c>
      <c r="E43" s="421" t="s">
        <v>508</v>
      </c>
    </row>
    <row r="44" spans="2:5" s="408" customFormat="1" ht="20" customHeight="1" x14ac:dyDescent="0.35">
      <c r="B44" s="488" t="s">
        <v>495</v>
      </c>
      <c r="C44" s="423" t="s">
        <v>499</v>
      </c>
      <c r="D44" s="418"/>
      <c r="E44" s="418"/>
    </row>
    <row r="45" spans="2:5" s="408" customFormat="1" ht="20" customHeight="1" x14ac:dyDescent="0.35">
      <c r="B45" s="488"/>
      <c r="C45" s="423" t="s">
        <v>500</v>
      </c>
      <c r="D45" s="418"/>
      <c r="E45" s="418"/>
    </row>
    <row r="46" spans="2:5" s="408" customFormat="1" ht="20" customHeight="1" x14ac:dyDescent="0.35">
      <c r="B46" s="488"/>
      <c r="C46" s="423" t="s">
        <v>501</v>
      </c>
      <c r="D46" s="418"/>
      <c r="E46" s="418"/>
    </row>
    <row r="47" spans="2:5" s="408" customFormat="1" ht="20" customHeight="1" x14ac:dyDescent="0.35">
      <c r="B47" s="488" t="s">
        <v>496</v>
      </c>
      <c r="C47" s="423" t="s">
        <v>502</v>
      </c>
      <c r="D47" s="418"/>
      <c r="E47" s="418"/>
    </row>
    <row r="48" spans="2:5" s="408" customFormat="1" ht="20" customHeight="1" x14ac:dyDescent="0.35">
      <c r="B48" s="488"/>
      <c r="C48" s="423" t="s">
        <v>503</v>
      </c>
      <c r="D48" s="418"/>
      <c r="E48" s="418"/>
    </row>
    <row r="49" spans="2:5" s="408" customFormat="1" ht="20" customHeight="1" x14ac:dyDescent="0.35">
      <c r="B49" s="488"/>
      <c r="C49" s="423" t="s">
        <v>504</v>
      </c>
      <c r="D49" s="418"/>
      <c r="E49" s="418"/>
    </row>
    <row r="50" spans="2:5" s="408" customFormat="1" ht="20" customHeight="1" x14ac:dyDescent="0.35">
      <c r="B50" s="488" t="s">
        <v>497</v>
      </c>
      <c r="C50" s="423" t="s">
        <v>505</v>
      </c>
      <c r="D50" s="418"/>
      <c r="E50" s="418"/>
    </row>
    <row r="51" spans="2:5" s="408" customFormat="1" ht="20" customHeight="1" x14ac:dyDescent="0.35">
      <c r="B51" s="488"/>
      <c r="C51" s="423" t="s">
        <v>506</v>
      </c>
      <c r="D51" s="418"/>
      <c r="E51" s="418"/>
    </row>
    <row r="52" spans="2:5" s="408" customFormat="1" ht="20" customHeight="1" x14ac:dyDescent="0.35">
      <c r="B52" s="488"/>
      <c r="C52" s="423" t="s">
        <v>507</v>
      </c>
      <c r="D52" s="418"/>
      <c r="E52" s="418"/>
    </row>
  </sheetData>
  <mergeCells count="16">
    <mergeCell ref="B24:B26"/>
    <mergeCell ref="B13:E13"/>
    <mergeCell ref="B15:E15"/>
    <mergeCell ref="B28:E28"/>
    <mergeCell ref="B2:E2"/>
    <mergeCell ref="B3:E3"/>
    <mergeCell ref="B5:C5"/>
    <mergeCell ref="B18:B20"/>
    <mergeCell ref="B21:B23"/>
    <mergeCell ref="B50:B52"/>
    <mergeCell ref="B31:B33"/>
    <mergeCell ref="B34:B36"/>
    <mergeCell ref="B37:B39"/>
    <mergeCell ref="B44:B46"/>
    <mergeCell ref="B47:B49"/>
    <mergeCell ref="B41:E41"/>
  </mergeCells>
  <pageMargins left="0.7" right="0.7" top="0.75" bottom="0.75" header="0.3" footer="0.3"/>
  <pageSetup paperSize="119" scale="5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0:Y10"/>
  <sheetViews>
    <sheetView topLeftCell="A115" zoomScale="80" zoomScaleNormal="80" workbookViewId="0">
      <selection activeCell="M1" sqref="M1"/>
    </sheetView>
  </sheetViews>
  <sheetFormatPr baseColWidth="10" defaultColWidth="11.453125" defaultRowHeight="13" x14ac:dyDescent="0.3"/>
  <cols>
    <col min="1" max="25" width="11.453125" style="1"/>
  </cols>
  <sheetData>
    <row r="10" spans="13:13" x14ac:dyDescent="0.3">
      <c r="M10" s="1" t="s">
        <v>57</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C13"/>
  <sheetViews>
    <sheetView zoomScale="80" zoomScaleNormal="80" workbookViewId="0">
      <selection activeCell="D4" sqref="D4"/>
    </sheetView>
  </sheetViews>
  <sheetFormatPr baseColWidth="10" defaultColWidth="10.453125" defaultRowHeight="15.5" x14ac:dyDescent="0.3"/>
  <cols>
    <col min="1" max="1" width="1.08984375" style="33" customWidth="1"/>
    <col min="2" max="2" width="41.453125" style="33" customWidth="1"/>
    <col min="3" max="3" width="127.453125" style="34" customWidth="1"/>
    <col min="4" max="256" width="10.453125" style="33"/>
    <col min="257" max="257" width="1.08984375" style="33" customWidth="1"/>
    <col min="258" max="258" width="31.453125" style="33" customWidth="1"/>
    <col min="259" max="259" width="127.453125" style="33" customWidth="1"/>
    <col min="260" max="512" width="10.453125" style="33"/>
    <col min="513" max="513" width="1.08984375" style="33" customWidth="1"/>
    <col min="514" max="514" width="31.453125" style="33" customWidth="1"/>
    <col min="515" max="515" width="127.453125" style="33" customWidth="1"/>
    <col min="516" max="768" width="10.453125" style="33"/>
    <col min="769" max="769" width="1.08984375" style="33" customWidth="1"/>
    <col min="770" max="770" width="31.453125" style="33" customWidth="1"/>
    <col min="771" max="771" width="127.453125" style="33" customWidth="1"/>
    <col min="772" max="1024" width="10.453125" style="33"/>
    <col min="1025" max="1025" width="1.08984375" style="33" customWidth="1"/>
    <col min="1026" max="1026" width="31.453125" style="33" customWidth="1"/>
    <col min="1027" max="1027" width="127.453125" style="33" customWidth="1"/>
    <col min="1028" max="1280" width="10.453125" style="33"/>
    <col min="1281" max="1281" width="1.08984375" style="33" customWidth="1"/>
    <col min="1282" max="1282" width="31.453125" style="33" customWidth="1"/>
    <col min="1283" max="1283" width="127.453125" style="33" customWidth="1"/>
    <col min="1284" max="1536" width="10.453125" style="33"/>
    <col min="1537" max="1537" width="1.08984375" style="33" customWidth="1"/>
    <col min="1538" max="1538" width="31.453125" style="33" customWidth="1"/>
    <col min="1539" max="1539" width="127.453125" style="33" customWidth="1"/>
    <col min="1540" max="1792" width="10.453125" style="33"/>
    <col min="1793" max="1793" width="1.08984375" style="33" customWidth="1"/>
    <col min="1794" max="1794" width="31.453125" style="33" customWidth="1"/>
    <col min="1795" max="1795" width="127.453125" style="33" customWidth="1"/>
    <col min="1796" max="2048" width="10.453125" style="33"/>
    <col min="2049" max="2049" width="1.08984375" style="33" customWidth="1"/>
    <col min="2050" max="2050" width="31.453125" style="33" customWidth="1"/>
    <col min="2051" max="2051" width="127.453125" style="33" customWidth="1"/>
    <col min="2052" max="2304" width="10.453125" style="33"/>
    <col min="2305" max="2305" width="1.08984375" style="33" customWidth="1"/>
    <col min="2306" max="2306" width="31.453125" style="33" customWidth="1"/>
    <col min="2307" max="2307" width="127.453125" style="33" customWidth="1"/>
    <col min="2308" max="2560" width="10.453125" style="33"/>
    <col min="2561" max="2561" width="1.08984375" style="33" customWidth="1"/>
    <col min="2562" max="2562" width="31.453125" style="33" customWidth="1"/>
    <col min="2563" max="2563" width="127.453125" style="33" customWidth="1"/>
    <col min="2564" max="2816" width="10.453125" style="33"/>
    <col min="2817" max="2817" width="1.08984375" style="33" customWidth="1"/>
    <col min="2818" max="2818" width="31.453125" style="33" customWidth="1"/>
    <col min="2819" max="2819" width="127.453125" style="33" customWidth="1"/>
    <col min="2820" max="3072" width="10.453125" style="33"/>
    <col min="3073" max="3073" width="1.08984375" style="33" customWidth="1"/>
    <col min="3074" max="3074" width="31.453125" style="33" customWidth="1"/>
    <col min="3075" max="3075" width="127.453125" style="33" customWidth="1"/>
    <col min="3076" max="3328" width="10.453125" style="33"/>
    <col min="3329" max="3329" width="1.08984375" style="33" customWidth="1"/>
    <col min="3330" max="3330" width="31.453125" style="33" customWidth="1"/>
    <col min="3331" max="3331" width="127.453125" style="33" customWidth="1"/>
    <col min="3332" max="3584" width="10.453125" style="33"/>
    <col min="3585" max="3585" width="1.08984375" style="33" customWidth="1"/>
    <col min="3586" max="3586" width="31.453125" style="33" customWidth="1"/>
    <col min="3587" max="3587" width="127.453125" style="33" customWidth="1"/>
    <col min="3588" max="3840" width="10.453125" style="33"/>
    <col min="3841" max="3841" width="1.08984375" style="33" customWidth="1"/>
    <col min="3842" max="3842" width="31.453125" style="33" customWidth="1"/>
    <col min="3843" max="3843" width="127.453125" style="33" customWidth="1"/>
    <col min="3844" max="4096" width="10.453125" style="33"/>
    <col min="4097" max="4097" width="1.08984375" style="33" customWidth="1"/>
    <col min="4098" max="4098" width="31.453125" style="33" customWidth="1"/>
    <col min="4099" max="4099" width="127.453125" style="33" customWidth="1"/>
    <col min="4100" max="4352" width="10.453125" style="33"/>
    <col min="4353" max="4353" width="1.08984375" style="33" customWidth="1"/>
    <col min="4354" max="4354" width="31.453125" style="33" customWidth="1"/>
    <col min="4355" max="4355" width="127.453125" style="33" customWidth="1"/>
    <col min="4356" max="4608" width="10.453125" style="33"/>
    <col min="4609" max="4609" width="1.08984375" style="33" customWidth="1"/>
    <col min="4610" max="4610" width="31.453125" style="33" customWidth="1"/>
    <col min="4611" max="4611" width="127.453125" style="33" customWidth="1"/>
    <col min="4612" max="4864" width="10.453125" style="33"/>
    <col min="4865" max="4865" width="1.08984375" style="33" customWidth="1"/>
    <col min="4866" max="4866" width="31.453125" style="33" customWidth="1"/>
    <col min="4867" max="4867" width="127.453125" style="33" customWidth="1"/>
    <col min="4868" max="5120" width="10.453125" style="33"/>
    <col min="5121" max="5121" width="1.08984375" style="33" customWidth="1"/>
    <col min="5122" max="5122" width="31.453125" style="33" customWidth="1"/>
    <col min="5123" max="5123" width="127.453125" style="33" customWidth="1"/>
    <col min="5124" max="5376" width="10.453125" style="33"/>
    <col min="5377" max="5377" width="1.08984375" style="33" customWidth="1"/>
    <col min="5378" max="5378" width="31.453125" style="33" customWidth="1"/>
    <col min="5379" max="5379" width="127.453125" style="33" customWidth="1"/>
    <col min="5380" max="5632" width="10.453125" style="33"/>
    <col min="5633" max="5633" width="1.08984375" style="33" customWidth="1"/>
    <col min="5634" max="5634" width="31.453125" style="33" customWidth="1"/>
    <col min="5635" max="5635" width="127.453125" style="33" customWidth="1"/>
    <col min="5636" max="5888" width="10.453125" style="33"/>
    <col min="5889" max="5889" width="1.08984375" style="33" customWidth="1"/>
    <col min="5890" max="5890" width="31.453125" style="33" customWidth="1"/>
    <col min="5891" max="5891" width="127.453125" style="33" customWidth="1"/>
    <col min="5892" max="6144" width="10.453125" style="33"/>
    <col min="6145" max="6145" width="1.08984375" style="33" customWidth="1"/>
    <col min="6146" max="6146" width="31.453125" style="33" customWidth="1"/>
    <col min="6147" max="6147" width="127.453125" style="33" customWidth="1"/>
    <col min="6148" max="6400" width="10.453125" style="33"/>
    <col min="6401" max="6401" width="1.08984375" style="33" customWidth="1"/>
    <col min="6402" max="6402" width="31.453125" style="33" customWidth="1"/>
    <col min="6403" max="6403" width="127.453125" style="33" customWidth="1"/>
    <col min="6404" max="6656" width="10.453125" style="33"/>
    <col min="6657" max="6657" width="1.08984375" style="33" customWidth="1"/>
    <col min="6658" max="6658" width="31.453125" style="33" customWidth="1"/>
    <col min="6659" max="6659" width="127.453125" style="33" customWidth="1"/>
    <col min="6660" max="6912" width="10.453125" style="33"/>
    <col min="6913" max="6913" width="1.08984375" style="33" customWidth="1"/>
    <col min="6914" max="6914" width="31.453125" style="33" customWidth="1"/>
    <col min="6915" max="6915" width="127.453125" style="33" customWidth="1"/>
    <col min="6916" max="7168" width="10.453125" style="33"/>
    <col min="7169" max="7169" width="1.08984375" style="33" customWidth="1"/>
    <col min="7170" max="7170" width="31.453125" style="33" customWidth="1"/>
    <col min="7171" max="7171" width="127.453125" style="33" customWidth="1"/>
    <col min="7172" max="7424" width="10.453125" style="33"/>
    <col min="7425" max="7425" width="1.08984375" style="33" customWidth="1"/>
    <col min="7426" max="7426" width="31.453125" style="33" customWidth="1"/>
    <col min="7427" max="7427" width="127.453125" style="33" customWidth="1"/>
    <col min="7428" max="7680" width="10.453125" style="33"/>
    <col min="7681" max="7681" width="1.08984375" style="33" customWidth="1"/>
    <col min="7682" max="7682" width="31.453125" style="33" customWidth="1"/>
    <col min="7683" max="7683" width="127.453125" style="33" customWidth="1"/>
    <col min="7684" max="7936" width="10.453125" style="33"/>
    <col min="7937" max="7937" width="1.08984375" style="33" customWidth="1"/>
    <col min="7938" max="7938" width="31.453125" style="33" customWidth="1"/>
    <col min="7939" max="7939" width="127.453125" style="33" customWidth="1"/>
    <col min="7940" max="8192" width="10.453125" style="33"/>
    <col min="8193" max="8193" width="1.08984375" style="33" customWidth="1"/>
    <col min="8194" max="8194" width="31.453125" style="33" customWidth="1"/>
    <col min="8195" max="8195" width="127.453125" style="33" customWidth="1"/>
    <col min="8196" max="8448" width="10.453125" style="33"/>
    <col min="8449" max="8449" width="1.08984375" style="33" customWidth="1"/>
    <col min="8450" max="8450" width="31.453125" style="33" customWidth="1"/>
    <col min="8451" max="8451" width="127.453125" style="33" customWidth="1"/>
    <col min="8452" max="8704" width="10.453125" style="33"/>
    <col min="8705" max="8705" width="1.08984375" style="33" customWidth="1"/>
    <col min="8706" max="8706" width="31.453125" style="33" customWidth="1"/>
    <col min="8707" max="8707" width="127.453125" style="33" customWidth="1"/>
    <col min="8708" max="8960" width="10.453125" style="33"/>
    <col min="8961" max="8961" width="1.08984375" style="33" customWidth="1"/>
    <col min="8962" max="8962" width="31.453125" style="33" customWidth="1"/>
    <col min="8963" max="8963" width="127.453125" style="33" customWidth="1"/>
    <col min="8964" max="9216" width="10.453125" style="33"/>
    <col min="9217" max="9217" width="1.08984375" style="33" customWidth="1"/>
    <col min="9218" max="9218" width="31.453125" style="33" customWidth="1"/>
    <col min="9219" max="9219" width="127.453125" style="33" customWidth="1"/>
    <col min="9220" max="9472" width="10.453125" style="33"/>
    <col min="9473" max="9473" width="1.08984375" style="33" customWidth="1"/>
    <col min="9474" max="9474" width="31.453125" style="33" customWidth="1"/>
    <col min="9475" max="9475" width="127.453125" style="33" customWidth="1"/>
    <col min="9476" max="9728" width="10.453125" style="33"/>
    <col min="9729" max="9729" width="1.08984375" style="33" customWidth="1"/>
    <col min="9730" max="9730" width="31.453125" style="33" customWidth="1"/>
    <col min="9731" max="9731" width="127.453125" style="33" customWidth="1"/>
    <col min="9732" max="9984" width="10.453125" style="33"/>
    <col min="9985" max="9985" width="1.08984375" style="33" customWidth="1"/>
    <col min="9986" max="9986" width="31.453125" style="33" customWidth="1"/>
    <col min="9987" max="9987" width="127.453125" style="33" customWidth="1"/>
    <col min="9988" max="10240" width="10.453125" style="33"/>
    <col min="10241" max="10241" width="1.08984375" style="33" customWidth="1"/>
    <col min="10242" max="10242" width="31.453125" style="33" customWidth="1"/>
    <col min="10243" max="10243" width="127.453125" style="33" customWidth="1"/>
    <col min="10244" max="10496" width="10.453125" style="33"/>
    <col min="10497" max="10497" width="1.08984375" style="33" customWidth="1"/>
    <col min="10498" max="10498" width="31.453125" style="33" customWidth="1"/>
    <col min="10499" max="10499" width="127.453125" style="33" customWidth="1"/>
    <col min="10500" max="10752" width="10.453125" style="33"/>
    <col min="10753" max="10753" width="1.08984375" style="33" customWidth="1"/>
    <col min="10754" max="10754" width="31.453125" style="33" customWidth="1"/>
    <col min="10755" max="10755" width="127.453125" style="33" customWidth="1"/>
    <col min="10756" max="11008" width="10.453125" style="33"/>
    <col min="11009" max="11009" width="1.08984375" style="33" customWidth="1"/>
    <col min="11010" max="11010" width="31.453125" style="33" customWidth="1"/>
    <col min="11011" max="11011" width="127.453125" style="33" customWidth="1"/>
    <col min="11012" max="11264" width="10.453125" style="33"/>
    <col min="11265" max="11265" width="1.08984375" style="33" customWidth="1"/>
    <col min="11266" max="11266" width="31.453125" style="33" customWidth="1"/>
    <col min="11267" max="11267" width="127.453125" style="33" customWidth="1"/>
    <col min="11268" max="11520" width="10.453125" style="33"/>
    <col min="11521" max="11521" width="1.08984375" style="33" customWidth="1"/>
    <col min="11522" max="11522" width="31.453125" style="33" customWidth="1"/>
    <col min="11523" max="11523" width="127.453125" style="33" customWidth="1"/>
    <col min="11524" max="11776" width="10.453125" style="33"/>
    <col min="11777" max="11777" width="1.08984375" style="33" customWidth="1"/>
    <col min="11778" max="11778" width="31.453125" style="33" customWidth="1"/>
    <col min="11779" max="11779" width="127.453125" style="33" customWidth="1"/>
    <col min="11780" max="12032" width="10.453125" style="33"/>
    <col min="12033" max="12033" width="1.08984375" style="33" customWidth="1"/>
    <col min="12034" max="12034" width="31.453125" style="33" customWidth="1"/>
    <col min="12035" max="12035" width="127.453125" style="33" customWidth="1"/>
    <col min="12036" max="12288" width="10.453125" style="33"/>
    <col min="12289" max="12289" width="1.08984375" style="33" customWidth="1"/>
    <col min="12290" max="12290" width="31.453125" style="33" customWidth="1"/>
    <col min="12291" max="12291" width="127.453125" style="33" customWidth="1"/>
    <col min="12292" max="12544" width="10.453125" style="33"/>
    <col min="12545" max="12545" width="1.08984375" style="33" customWidth="1"/>
    <col min="12546" max="12546" width="31.453125" style="33" customWidth="1"/>
    <col min="12547" max="12547" width="127.453125" style="33" customWidth="1"/>
    <col min="12548" max="12800" width="10.453125" style="33"/>
    <col min="12801" max="12801" width="1.08984375" style="33" customWidth="1"/>
    <col min="12802" max="12802" width="31.453125" style="33" customWidth="1"/>
    <col min="12803" max="12803" width="127.453125" style="33" customWidth="1"/>
    <col min="12804" max="13056" width="10.453125" style="33"/>
    <col min="13057" max="13057" width="1.08984375" style="33" customWidth="1"/>
    <col min="13058" max="13058" width="31.453125" style="33" customWidth="1"/>
    <col min="13059" max="13059" width="127.453125" style="33" customWidth="1"/>
    <col min="13060" max="13312" width="10.453125" style="33"/>
    <col min="13313" max="13313" width="1.08984375" style="33" customWidth="1"/>
    <col min="13314" max="13314" width="31.453125" style="33" customWidth="1"/>
    <col min="13315" max="13315" width="127.453125" style="33" customWidth="1"/>
    <col min="13316" max="13568" width="10.453125" style="33"/>
    <col min="13569" max="13569" width="1.08984375" style="33" customWidth="1"/>
    <col min="13570" max="13570" width="31.453125" style="33" customWidth="1"/>
    <col min="13571" max="13571" width="127.453125" style="33" customWidth="1"/>
    <col min="13572" max="13824" width="10.453125" style="33"/>
    <col min="13825" max="13825" width="1.08984375" style="33" customWidth="1"/>
    <col min="13826" max="13826" width="31.453125" style="33" customWidth="1"/>
    <col min="13827" max="13827" width="127.453125" style="33" customWidth="1"/>
    <col min="13828" max="14080" width="10.453125" style="33"/>
    <col min="14081" max="14081" width="1.08984375" style="33" customWidth="1"/>
    <col min="14082" max="14082" width="31.453125" style="33" customWidth="1"/>
    <col min="14083" max="14083" width="127.453125" style="33" customWidth="1"/>
    <col min="14084" max="14336" width="10.453125" style="33"/>
    <col min="14337" max="14337" width="1.08984375" style="33" customWidth="1"/>
    <col min="14338" max="14338" width="31.453125" style="33" customWidth="1"/>
    <col min="14339" max="14339" width="127.453125" style="33" customWidth="1"/>
    <col min="14340" max="14592" width="10.453125" style="33"/>
    <col min="14593" max="14593" width="1.08984375" style="33" customWidth="1"/>
    <col min="14594" max="14594" width="31.453125" style="33" customWidth="1"/>
    <col min="14595" max="14595" width="127.453125" style="33" customWidth="1"/>
    <col min="14596" max="14848" width="10.453125" style="33"/>
    <col min="14849" max="14849" width="1.08984375" style="33" customWidth="1"/>
    <col min="14850" max="14850" width="31.453125" style="33" customWidth="1"/>
    <col min="14851" max="14851" width="127.453125" style="33" customWidth="1"/>
    <col min="14852" max="15104" width="10.453125" style="33"/>
    <col min="15105" max="15105" width="1.08984375" style="33" customWidth="1"/>
    <col min="15106" max="15106" width="31.453125" style="33" customWidth="1"/>
    <col min="15107" max="15107" width="127.453125" style="33" customWidth="1"/>
    <col min="15108" max="15360" width="10.453125" style="33"/>
    <col min="15361" max="15361" width="1.08984375" style="33" customWidth="1"/>
    <col min="15362" max="15362" width="31.453125" style="33" customWidth="1"/>
    <col min="15363" max="15363" width="127.453125" style="33" customWidth="1"/>
    <col min="15364" max="15616" width="10.453125" style="33"/>
    <col min="15617" max="15617" width="1.08984375" style="33" customWidth="1"/>
    <col min="15618" max="15618" width="31.453125" style="33" customWidth="1"/>
    <col min="15619" max="15619" width="127.453125" style="33" customWidth="1"/>
    <col min="15620" max="15872" width="10.453125" style="33"/>
    <col min="15873" max="15873" width="1.08984375" style="33" customWidth="1"/>
    <col min="15874" max="15874" width="31.453125" style="33" customWidth="1"/>
    <col min="15875" max="15875" width="127.453125" style="33" customWidth="1"/>
    <col min="15876" max="16128" width="10.453125" style="33"/>
    <col min="16129" max="16129" width="1.08984375" style="33" customWidth="1"/>
    <col min="16130" max="16130" width="31.453125" style="33" customWidth="1"/>
    <col min="16131" max="16131" width="127.453125" style="33" customWidth="1"/>
    <col min="16132" max="16384" width="10.453125" style="33"/>
  </cols>
  <sheetData>
    <row r="1" spans="2:3" ht="6.75" customHeight="1" x14ac:dyDescent="0.3"/>
    <row r="2" spans="2:3" ht="49.75" customHeight="1" x14ac:dyDescent="0.3">
      <c r="B2" s="428" t="s">
        <v>487</v>
      </c>
      <c r="C2" s="429"/>
    </row>
    <row r="3" spans="2:3" ht="25.75" customHeight="1" x14ac:dyDescent="0.3">
      <c r="B3" s="430" t="s">
        <v>490</v>
      </c>
      <c r="C3" s="430"/>
    </row>
    <row r="4" spans="2:3" ht="23.5" customHeight="1" thickBot="1" x14ac:dyDescent="0.35"/>
    <row r="5" spans="2:3" s="34" customFormat="1" ht="58.5" customHeight="1" thickBot="1" x14ac:dyDescent="0.35">
      <c r="B5" s="396" t="s">
        <v>310</v>
      </c>
      <c r="C5" s="399" t="s">
        <v>660</v>
      </c>
    </row>
    <row r="6" spans="2:3" s="34" customFormat="1" ht="65.25" customHeight="1" thickBot="1" x14ac:dyDescent="0.35">
      <c r="B6" s="397" t="s">
        <v>269</v>
      </c>
      <c r="C6" s="399"/>
    </row>
    <row r="7" spans="2:3" s="34" customFormat="1" ht="99" customHeight="1" thickBot="1" x14ac:dyDescent="0.35">
      <c r="B7" s="397" t="s">
        <v>311</v>
      </c>
      <c r="C7" s="399"/>
    </row>
    <row r="8" spans="2:3" s="34" customFormat="1" ht="99" customHeight="1" thickBot="1" x14ac:dyDescent="0.35">
      <c r="B8" s="397" t="s">
        <v>268</v>
      </c>
      <c r="C8" s="399"/>
    </row>
    <row r="9" spans="2:3" s="34" customFormat="1" ht="48" customHeight="1" thickBot="1" x14ac:dyDescent="0.35">
      <c r="B9" s="398" t="s">
        <v>53</v>
      </c>
      <c r="C9" s="399"/>
    </row>
    <row r="10" spans="2:3" ht="16" thickBot="1" x14ac:dyDescent="0.35">
      <c r="B10" s="35"/>
      <c r="C10" s="63"/>
    </row>
    <row r="11" spans="2:3" ht="61.5" customHeight="1" thickBot="1" x14ac:dyDescent="0.35">
      <c r="B11" s="396" t="s">
        <v>54</v>
      </c>
      <c r="C11" s="399"/>
    </row>
    <row r="12" spans="2:3" ht="61.5" customHeight="1" thickBot="1" x14ac:dyDescent="0.35">
      <c r="B12" s="397" t="s">
        <v>55</v>
      </c>
      <c r="C12" s="399"/>
    </row>
    <row r="13" spans="2:3" ht="43.5" customHeight="1" thickBot="1" x14ac:dyDescent="0.35">
      <c r="B13" s="398" t="s">
        <v>56</v>
      </c>
      <c r="C13" s="400"/>
    </row>
  </sheetData>
  <mergeCells count="2">
    <mergeCell ref="B2:C2"/>
    <mergeCell ref="B3:C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15968"/>
    <pageSetUpPr fitToPage="1"/>
  </sheetPr>
  <dimension ref="A1:AY13"/>
  <sheetViews>
    <sheetView showGridLines="0" zoomScale="60" zoomScaleNormal="60" workbookViewId="0"/>
  </sheetViews>
  <sheetFormatPr baseColWidth="10" defaultColWidth="10.453125" defaultRowHeight="11.5" x14ac:dyDescent="0.25"/>
  <cols>
    <col min="1" max="1" width="1.453125" style="50" customWidth="1"/>
    <col min="2" max="2" width="10.453125" style="59" customWidth="1"/>
    <col min="3" max="3" width="83" style="60" customWidth="1"/>
    <col min="4" max="4" width="46" style="61" customWidth="1"/>
    <col min="5" max="5" width="9.81640625" style="50" customWidth="1"/>
    <col min="6" max="6" width="9.81640625" style="62" customWidth="1"/>
    <col min="7" max="7" width="46" style="61" customWidth="1"/>
    <col min="8" max="8" width="8.81640625" style="61" customWidth="1"/>
    <col min="9" max="9" width="45.453125" style="61" customWidth="1"/>
    <col min="10" max="10" width="20.453125" style="61" customWidth="1"/>
    <col min="11" max="26" width="5.453125" style="50" hidden="1" customWidth="1"/>
    <col min="27" max="27" width="20.453125" style="61" hidden="1" customWidth="1"/>
    <col min="28" max="32" width="10.453125" style="50" hidden="1" customWidth="1"/>
    <col min="33" max="33" width="20.453125" style="61" hidden="1" customWidth="1"/>
    <col min="34" max="38" width="10.453125" style="50" hidden="1" customWidth="1"/>
    <col min="39" max="39" width="20.453125" style="61" hidden="1" customWidth="1"/>
    <col min="40" max="42" width="10.453125" style="50" hidden="1" customWidth="1"/>
    <col min="43" max="43" width="20.453125" style="61" hidden="1" customWidth="1"/>
    <col min="44" max="47" width="10.453125" style="50" hidden="1" customWidth="1"/>
    <col min="48" max="48" width="20.453125" style="61" hidden="1" customWidth="1"/>
    <col min="49" max="49" width="45.453125" style="61" hidden="1" customWidth="1"/>
    <col min="50" max="50" width="45.453125" style="61" customWidth="1"/>
    <col min="51" max="51" width="45.453125" style="61" hidden="1" customWidth="1"/>
    <col min="52" max="16384" width="10.453125" style="50"/>
  </cols>
  <sheetData>
    <row r="1" spans="1:51" s="45" customFormat="1" ht="13" customHeight="1" x14ac:dyDescent="0.3">
      <c r="B1" s="46"/>
      <c r="C1" s="47"/>
      <c r="D1" s="48"/>
      <c r="F1" s="49"/>
      <c r="G1" s="48"/>
      <c r="H1" s="48"/>
      <c r="I1" s="48"/>
      <c r="J1" s="48"/>
      <c r="L1" s="45">
        <v>0</v>
      </c>
      <c r="M1" s="45">
        <v>1</v>
      </c>
      <c r="N1" s="45">
        <v>2</v>
      </c>
      <c r="O1" s="45">
        <v>3</v>
      </c>
      <c r="P1" s="45">
        <v>4</v>
      </c>
      <c r="Q1" s="45">
        <v>5</v>
      </c>
      <c r="AA1" s="37"/>
      <c r="AG1" s="37"/>
      <c r="AM1" s="37"/>
      <c r="AQ1" s="37"/>
      <c r="AV1" s="37"/>
      <c r="AW1" s="48"/>
      <c r="AX1" s="48"/>
      <c r="AY1" s="48"/>
    </row>
    <row r="2" spans="1:51" s="45" customFormat="1" ht="30" customHeight="1" x14ac:dyDescent="0.25">
      <c r="B2" s="431" t="s">
        <v>58</v>
      </c>
      <c r="C2" s="432"/>
      <c r="D2" s="432"/>
      <c r="E2" s="432"/>
      <c r="F2" s="432"/>
      <c r="G2" s="432"/>
      <c r="H2" s="83"/>
      <c r="I2" s="83"/>
      <c r="J2" s="83"/>
      <c r="K2" s="84"/>
      <c r="L2" s="84"/>
      <c r="M2" s="84"/>
      <c r="N2" s="84"/>
      <c r="O2" s="84"/>
      <c r="P2" s="84"/>
      <c r="Q2" s="84"/>
      <c r="R2" s="84"/>
      <c r="S2" s="84"/>
      <c r="T2" s="84"/>
      <c r="U2" s="84"/>
      <c r="V2" s="84"/>
      <c r="W2" s="84"/>
      <c r="X2" s="84"/>
      <c r="Y2" s="84"/>
      <c r="Z2" s="84"/>
      <c r="AA2" s="83"/>
      <c r="AB2" s="84"/>
      <c r="AC2" s="84"/>
      <c r="AD2" s="84"/>
      <c r="AE2" s="84"/>
      <c r="AF2" s="84"/>
      <c r="AG2" s="83"/>
      <c r="AH2" s="84"/>
      <c r="AI2" s="84"/>
      <c r="AJ2" s="84"/>
      <c r="AK2" s="84"/>
      <c r="AL2" s="84"/>
      <c r="AM2" s="83"/>
      <c r="AN2" s="84"/>
      <c r="AO2" s="84"/>
      <c r="AP2" s="84"/>
      <c r="AQ2" s="83"/>
      <c r="AR2" s="84"/>
      <c r="AS2" s="84"/>
      <c r="AT2" s="84"/>
      <c r="AU2" s="84"/>
      <c r="AV2" s="83"/>
      <c r="AW2" s="83"/>
      <c r="AX2" s="83"/>
      <c r="AY2" s="83"/>
    </row>
    <row r="3" spans="1:51" s="45" customFormat="1" ht="13" customHeight="1" x14ac:dyDescent="0.25">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row>
    <row r="4" spans="1:51" ht="30" customHeight="1" x14ac:dyDescent="0.25">
      <c r="A4" s="45"/>
      <c r="B4" s="435"/>
      <c r="C4" s="435"/>
      <c r="D4" s="436" t="s">
        <v>0</v>
      </c>
      <c r="E4" s="437"/>
      <c r="F4" s="438" t="s">
        <v>261</v>
      </c>
      <c r="G4" s="439"/>
      <c r="H4" s="440" t="s">
        <v>335</v>
      </c>
      <c r="I4" s="441"/>
      <c r="J4" s="108" t="s">
        <v>274</v>
      </c>
      <c r="K4" s="106"/>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6"/>
      <c r="AX4" s="442" t="s">
        <v>265</v>
      </c>
      <c r="AY4" s="443"/>
    </row>
    <row r="5" spans="1:51" s="52" customFormat="1" ht="170" customHeight="1" x14ac:dyDescent="0.3">
      <c r="A5" s="51"/>
      <c r="B5" s="435"/>
      <c r="C5" s="435"/>
      <c r="D5" s="87" t="s">
        <v>510</v>
      </c>
      <c r="E5" s="101" t="s">
        <v>0</v>
      </c>
      <c r="F5" s="103" t="s">
        <v>261</v>
      </c>
      <c r="G5" s="104" t="s">
        <v>260</v>
      </c>
      <c r="H5" s="102" t="s">
        <v>273</v>
      </c>
      <c r="I5" s="105" t="s">
        <v>271</v>
      </c>
      <c r="J5" s="109" t="s">
        <v>266</v>
      </c>
      <c r="K5" s="107" t="s">
        <v>23</v>
      </c>
      <c r="L5" s="88" t="s">
        <v>12</v>
      </c>
      <c r="M5" s="89" t="s">
        <v>13</v>
      </c>
      <c r="N5" s="90" t="s">
        <v>14</v>
      </c>
      <c r="O5" s="91" t="s">
        <v>15</v>
      </c>
      <c r="P5" s="92" t="s">
        <v>16</v>
      </c>
      <c r="Q5" s="93" t="s">
        <v>17</v>
      </c>
      <c r="R5" s="94" t="s">
        <v>18</v>
      </c>
      <c r="S5" s="95" t="s">
        <v>34</v>
      </c>
      <c r="T5" s="95" t="s">
        <v>35</v>
      </c>
      <c r="U5" s="95" t="s">
        <v>24</v>
      </c>
      <c r="V5" s="95" t="s">
        <v>44</v>
      </c>
      <c r="W5" s="95" t="s">
        <v>45</v>
      </c>
      <c r="X5" s="95" t="s">
        <v>47</v>
      </c>
      <c r="Y5" s="95" t="s">
        <v>46</v>
      </c>
      <c r="Z5" s="95" t="s">
        <v>33</v>
      </c>
      <c r="AA5" s="96" t="s">
        <v>19</v>
      </c>
      <c r="AB5" s="97" t="s">
        <v>36</v>
      </c>
      <c r="AC5" s="97" t="s">
        <v>37</v>
      </c>
      <c r="AD5" s="97" t="s">
        <v>25</v>
      </c>
      <c r="AE5" s="97" t="s">
        <v>38</v>
      </c>
      <c r="AF5" s="97" t="s">
        <v>26</v>
      </c>
      <c r="AG5" s="96" t="s">
        <v>22</v>
      </c>
      <c r="AH5" s="97" t="s">
        <v>39</v>
      </c>
      <c r="AI5" s="97" t="s">
        <v>41</v>
      </c>
      <c r="AJ5" s="97" t="s">
        <v>42</v>
      </c>
      <c r="AK5" s="97" t="s">
        <v>30</v>
      </c>
      <c r="AL5" s="97" t="s">
        <v>40</v>
      </c>
      <c r="AM5" s="96" t="s">
        <v>31</v>
      </c>
      <c r="AN5" s="97" t="s">
        <v>27</v>
      </c>
      <c r="AO5" s="97" t="s">
        <v>28</v>
      </c>
      <c r="AP5" s="97" t="s">
        <v>29</v>
      </c>
      <c r="AQ5" s="96" t="s">
        <v>43</v>
      </c>
      <c r="AR5" s="97" t="s">
        <v>48</v>
      </c>
      <c r="AS5" s="97" t="s">
        <v>49</v>
      </c>
      <c r="AT5" s="97" t="s">
        <v>50</v>
      </c>
      <c r="AU5" s="97" t="s">
        <v>51</v>
      </c>
      <c r="AV5" s="96" t="s">
        <v>32</v>
      </c>
      <c r="AW5" s="98" t="s">
        <v>11</v>
      </c>
      <c r="AX5" s="99" t="s">
        <v>511</v>
      </c>
      <c r="AY5" s="100" t="s">
        <v>52</v>
      </c>
    </row>
    <row r="6" spans="1:51" s="65" customFormat="1" ht="30" customHeight="1" x14ac:dyDescent="0.35">
      <c r="A6" s="64"/>
      <c r="B6" s="433" t="s">
        <v>512</v>
      </c>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row>
    <row r="7" spans="1:51" s="57" customFormat="1" ht="114" customHeight="1" x14ac:dyDescent="0.35">
      <c r="A7" s="56"/>
      <c r="B7" s="374" t="s">
        <v>59</v>
      </c>
      <c r="C7" s="380" t="s">
        <v>312</v>
      </c>
      <c r="D7" s="255"/>
      <c r="E7" s="255"/>
      <c r="F7" s="273"/>
      <c r="G7" s="273"/>
      <c r="H7" s="291"/>
      <c r="I7" s="291"/>
      <c r="J7" s="136" t="str">
        <f>S7</f>
        <v/>
      </c>
      <c r="K7" s="137">
        <f>E7*10+F7</f>
        <v>0</v>
      </c>
      <c r="L7" s="137" t="b">
        <f>OR(K7=31)</f>
        <v>0</v>
      </c>
      <c r="M7" s="137" t="b">
        <f>OR(K7=21,K7=32)</f>
        <v>0</v>
      </c>
      <c r="N7" s="137" t="b">
        <f>OR(K7=22,K7=33)</f>
        <v>0</v>
      </c>
      <c r="O7" s="137" t="b">
        <f>OR(K7=11,K7=12)</f>
        <v>0</v>
      </c>
      <c r="P7" s="137" t="b">
        <f>OR(K7=23,K7=34)</f>
        <v>0</v>
      </c>
      <c r="Q7" s="137" t="b">
        <f>OR(K7=13,K7=14,K7=24)</f>
        <v>0</v>
      </c>
      <c r="R7" s="137" t="b">
        <f>OR(K7=1,K7=2,K7=3,K7=4)</f>
        <v>0</v>
      </c>
      <c r="S7" s="138" t="str">
        <f t="shared" ref="S7:S13" si="0">IF(COUNTA(E7:F7)&lt;2,"",(IF(L7=TRUE,$L$5,IF(M7=TRUE,$M$5,IF(N7=TRUE,$N$5,IF(O7=TRUE,$O$5,IF(P7=TRUE,$P$5,IF(Q7=TRUE,$Q$5,IF(R7=TRUE,$R$5,0)))))))))</f>
        <v/>
      </c>
      <c r="T7" s="139" t="str">
        <f t="shared" ref="T7:T13" si="1">IF(COUNTA(E7:F7)&lt;2,"",(IF(L7=TRUE,6,IF(M7=TRUE,5,IF(N7=TRUE,4,IF(O7=TRUE,3,IF(P7=TRUE,2,IF(Q7=TRUE,1,IF(R7=TRUE,0,0)))))))))</f>
        <v/>
      </c>
      <c r="U7" s="140" t="e">
        <f t="shared" ref="U7:U13" si="2">T7*10+H7</f>
        <v>#VALUE!</v>
      </c>
      <c r="V7" s="137" t="e">
        <f>OR(U7=61,U7=62,U7=63)</f>
        <v>#VALUE!</v>
      </c>
      <c r="W7" s="137" t="e">
        <f>OR(U7=51,U7=52)</f>
        <v>#VALUE!</v>
      </c>
      <c r="X7" s="137" t="e">
        <f>OR(U7=31,U7=41,U7=42,U7=53)</f>
        <v>#VALUE!</v>
      </c>
      <c r="Y7" s="137" t="e">
        <f>OR(U7=21,U7=32)</f>
        <v>#VALUE!</v>
      </c>
      <c r="Z7" s="137" t="e">
        <f>AND(V7=FALSE,W7=FALSE,X7=FALSE,Y7=FALSE)</f>
        <v>#VALUE!</v>
      </c>
      <c r="AA7" s="141" t="str">
        <f>IF(COUNTA(E7:F7:H7)&lt;3,"",(IF(V7=TRUE,$V$5,IF(W7=TRUE,$W$5,IF(X7=TRUE,$X$5,IF(Y7=TRUE,$Y$5,"Non"))))))</f>
        <v/>
      </c>
      <c r="AB7" s="137" t="e">
        <f>OR(U7=61,U7=62,U7=51,U7=52)</f>
        <v>#VALUE!</v>
      </c>
      <c r="AC7" s="137" t="e">
        <f>OR(U7=41,U7=42)</f>
        <v>#VALUE!</v>
      </c>
      <c r="AD7" s="137" t="e">
        <f>OR(U7=31,U7=32,U7=63,U7=64,U7=53,U7=54,)</f>
        <v>#VALUE!</v>
      </c>
      <c r="AE7" s="137" t="e">
        <f>OR(U7=21,U7=22,)</f>
        <v>#VALUE!</v>
      </c>
      <c r="AF7" s="137" t="e">
        <f>OR(U7=11,U7=12,U7=13,U7=23,)</f>
        <v>#VALUE!</v>
      </c>
      <c r="AG7" s="141" t="str">
        <f>IF(COUNTA(E7:F7:H7)&lt;3,"",(IF(AB7=TRUE,$AB$5,IF(AC7=TRUE,$AC$5,IF(AD7=TRUE,$AD$5,IF(AE7=TRUE,$AE$5,IF(AF7=TRUE,$AF$5,"Aucune")))))))</f>
        <v/>
      </c>
      <c r="AH7" s="137" t="e">
        <f>OR(U7=62,U7=52,U7=42)</f>
        <v>#VALUE!</v>
      </c>
      <c r="AI7" s="137" t="e">
        <f>OR(U7=63,U7=53,U7=43,U7=64,U7=54)</f>
        <v>#VALUE!</v>
      </c>
      <c r="AJ7" s="137" t="e">
        <f>OR(U7=61,U7=51,U7=41)</f>
        <v>#VALUE!</v>
      </c>
      <c r="AK7" s="137" t="e">
        <f>OR(U7=44,U7=32,U7=33,U7=34)</f>
        <v>#VALUE!</v>
      </c>
      <c r="AL7" s="137" t="e">
        <f>OR(U7=22,U7=23,U7=24,U7=12,U7=13,U7=14)</f>
        <v>#VALUE!</v>
      </c>
      <c r="AM7" s="141" t="str">
        <f>IF(COUNTA(E7:F7:H7)&lt;3,"",(IF(AH7=TRUE,$AH$5,IF(AI7=TRUE,$AI$5,IF(AJ7=TRUE,$AJ$5,IF(AK7=TRUE,$AK$5,IF(AL7=TRUE,$AL$5,"Aucune")))))))</f>
        <v/>
      </c>
      <c r="AN7" s="137" t="e">
        <f>OR(U7=61,U7=62,U7=63,U7=51,U7=52,U7=53)</f>
        <v>#VALUE!</v>
      </c>
      <c r="AO7" s="137" t="e">
        <f>OR(U7=41,U7=42,U7=43,U7=31,U7=32,U7=33)</f>
        <v>#VALUE!</v>
      </c>
      <c r="AP7" s="137" t="e">
        <f>OR(U7=21,U7=22,U7=23,U7=11,U7=12,U7=13)</f>
        <v>#VALUE!</v>
      </c>
      <c r="AQ7" s="141" t="str">
        <f>IF(COUNTA(E7:F7:H7)&lt;3,"",(IF(AN7=TRUE,$AN$5,IF(AO7=TRUE,$AO$5,IF(AP7=TRUE,$AP$5,"Aucune action requise")))))</f>
        <v/>
      </c>
      <c r="AR7" s="137" t="e">
        <f>OR(U7=61,U7=51,U7=41,U7=31,U7=21)</f>
        <v>#VALUE!</v>
      </c>
      <c r="AS7" s="137" t="e">
        <f>OR(U7=62,U7=52,U7=42,U7=32,U7=22,U7=63,U7=53)</f>
        <v>#VALUE!</v>
      </c>
      <c r="AT7" s="137" t="e">
        <f>OR(U7=43,U7=33,U7=23,U7=34,U7=24)</f>
        <v>#VALUE!</v>
      </c>
      <c r="AU7" s="137" t="e">
        <f>OR(U7=64,U7=54,U7=44)</f>
        <v>#VALUE!</v>
      </c>
      <c r="AV7" s="141" t="str">
        <f>IF(COUNTA(E7:F7:H7)&lt;3,"",(IF(AR7=TRUE,$AR$5,IF(AS7=TRUE,$AS$5,IF(AT7=TRUE,$AT$5,IF(AU7=TRUE,$AU$5,"Aucun"))))))</f>
        <v/>
      </c>
      <c r="AW7" s="142"/>
      <c r="AX7" s="309"/>
      <c r="AY7" s="130"/>
    </row>
    <row r="8" spans="1:51" s="57" customFormat="1" ht="114" customHeight="1" x14ac:dyDescent="0.35">
      <c r="A8" s="56"/>
      <c r="B8" s="374" t="s">
        <v>60</v>
      </c>
      <c r="C8" s="380" t="s">
        <v>336</v>
      </c>
      <c r="D8" s="255"/>
      <c r="E8" s="255"/>
      <c r="F8" s="273"/>
      <c r="G8" s="273"/>
      <c r="H8" s="291"/>
      <c r="I8" s="291"/>
      <c r="J8" s="136" t="str">
        <f t="shared" ref="J8:J13" si="3">S8</f>
        <v/>
      </c>
      <c r="K8" s="137">
        <f t="shared" ref="K8:K13" si="4">E8*10+F8</f>
        <v>0</v>
      </c>
      <c r="L8" s="137" t="b">
        <f t="shared" ref="L8:L13" si="5">OR(K8=31)</f>
        <v>0</v>
      </c>
      <c r="M8" s="137" t="b">
        <f t="shared" ref="M8:M13" si="6">OR(K8=21,K8=32)</f>
        <v>0</v>
      </c>
      <c r="N8" s="137" t="b">
        <f t="shared" ref="N8:N13" si="7">OR(K8=22,K8=33)</f>
        <v>0</v>
      </c>
      <c r="O8" s="137" t="b">
        <f t="shared" ref="O8:O13" si="8">OR(K8=11,K8=12)</f>
        <v>0</v>
      </c>
      <c r="P8" s="137" t="b">
        <f t="shared" ref="P8:P13" si="9">OR(K8=23,K8=34)</f>
        <v>0</v>
      </c>
      <c r="Q8" s="137" t="b">
        <f t="shared" ref="Q8:Q13" si="10">OR(K8=13,K8=14,K8=24)</f>
        <v>0</v>
      </c>
      <c r="R8" s="137" t="b">
        <f t="shared" ref="R8:R13" si="11">OR(K8=1,K8=2,K8=3,K8=4)</f>
        <v>0</v>
      </c>
      <c r="S8" s="138" t="str">
        <f t="shared" si="0"/>
        <v/>
      </c>
      <c r="T8" s="139" t="str">
        <f t="shared" si="1"/>
        <v/>
      </c>
      <c r="U8" s="140" t="e">
        <f t="shared" si="2"/>
        <v>#VALUE!</v>
      </c>
      <c r="V8" s="137" t="e">
        <f t="shared" ref="V8:V13" si="12">OR(U8=61,U8=62,U8=63)</f>
        <v>#VALUE!</v>
      </c>
      <c r="W8" s="137" t="e">
        <f t="shared" ref="W8:W13" si="13">OR(U8=51,U8=52)</f>
        <v>#VALUE!</v>
      </c>
      <c r="X8" s="137" t="e">
        <f t="shared" ref="X8:X13" si="14">OR(U8=31,U8=41,U8=42,U8=53)</f>
        <v>#VALUE!</v>
      </c>
      <c r="Y8" s="137" t="e">
        <f t="shared" ref="Y8:Y13" si="15">OR(U8=21,U8=32)</f>
        <v>#VALUE!</v>
      </c>
      <c r="Z8" s="137" t="e">
        <f t="shared" ref="Z8:Z13" si="16">AND(V8=FALSE,W8=FALSE,X8=FALSE,Y8=FALSE)</f>
        <v>#VALUE!</v>
      </c>
      <c r="AA8" s="141" t="str">
        <f>IF(COUNTA(E8:F8:H8)&lt;3,"",(IF(V8=TRUE,$V$5,IF(W8=TRUE,$W$5,IF(X8=TRUE,$X$5,IF(Y8=TRUE,$Y$5,"Non"))))))</f>
        <v/>
      </c>
      <c r="AB8" s="137" t="e">
        <f t="shared" ref="AB8:AB13" si="17">OR(U8=61,U8=62,U8=51,U8=52)</f>
        <v>#VALUE!</v>
      </c>
      <c r="AC8" s="137" t="e">
        <f t="shared" ref="AC8:AC13" si="18">OR(U8=41,U8=42)</f>
        <v>#VALUE!</v>
      </c>
      <c r="AD8" s="137" t="e">
        <f t="shared" ref="AD8:AD13" si="19">OR(U8=31,U8=32,U8=63,U8=64,U8=53,U8=54,)</f>
        <v>#VALUE!</v>
      </c>
      <c r="AE8" s="137" t="e">
        <f t="shared" ref="AE8:AE13" si="20">OR(U8=21,U8=22,)</f>
        <v>#VALUE!</v>
      </c>
      <c r="AF8" s="137" t="e">
        <f t="shared" ref="AF8:AF13" si="21">OR(U8=11,U8=12,U8=13,U8=23,)</f>
        <v>#VALUE!</v>
      </c>
      <c r="AG8" s="141" t="str">
        <f>IF(COUNTA(E8:F8:H8)&lt;3,"",(IF(AB8=TRUE,$AB$5,IF(AC8=TRUE,$AC$5,IF(AD8=TRUE,$AD$5,IF(AE8=TRUE,$AE$5,IF(AF8=TRUE,$AF$5,"Aucune")))))))</f>
        <v/>
      </c>
      <c r="AH8" s="137" t="e">
        <f t="shared" ref="AH8:AH13" si="22">OR(U8=62,U8=52,U8=42)</f>
        <v>#VALUE!</v>
      </c>
      <c r="AI8" s="137" t="e">
        <f t="shared" ref="AI8:AI13" si="23">OR(U8=63,U8=53,U8=43,U8=64,U8=54)</f>
        <v>#VALUE!</v>
      </c>
      <c r="AJ8" s="137" t="e">
        <f t="shared" ref="AJ8:AJ13" si="24">OR(U8=61,U8=51,U8=41)</f>
        <v>#VALUE!</v>
      </c>
      <c r="AK8" s="137" t="e">
        <f t="shared" ref="AK8:AK13" si="25">OR(U8=44,U8=32,U8=33,U8=34)</f>
        <v>#VALUE!</v>
      </c>
      <c r="AL8" s="137" t="e">
        <f t="shared" ref="AL8:AL13" si="26">OR(U8=22,U8=23,U8=24,U8=12,U8=13,U8=14)</f>
        <v>#VALUE!</v>
      </c>
      <c r="AM8" s="141" t="str">
        <f>IF(COUNTA(E8:F8:H8)&lt;3,"",(IF(AH8=TRUE,$AH$5,IF(AI8=TRUE,$AI$5,IF(AJ8=TRUE,$AJ$5,IF(AK8=TRUE,$AK$5,IF(AL8=TRUE,$AL$5,"Aucune")))))))</f>
        <v/>
      </c>
      <c r="AN8" s="137" t="e">
        <f t="shared" ref="AN8:AN13" si="27">OR(U8=61,U8=62,U8=63,U8=51,U8=52,U8=53)</f>
        <v>#VALUE!</v>
      </c>
      <c r="AO8" s="137" t="e">
        <f t="shared" ref="AO8:AO13" si="28">OR(U8=41,U8=42,U8=43,U8=31,U8=32,U8=33)</f>
        <v>#VALUE!</v>
      </c>
      <c r="AP8" s="137" t="e">
        <f t="shared" ref="AP8:AP13" si="29">OR(U8=21,U8=22,U8=23,U8=11,U8=12,U8=13)</f>
        <v>#VALUE!</v>
      </c>
      <c r="AQ8" s="141" t="str">
        <f>IF(COUNTA(E8:F8:H8)&lt;3,"",(IF(AN8=TRUE,$AN$5,IF(AO8=TRUE,$AO$5,IF(AP8=TRUE,$AP$5,"Aucune action requise")))))</f>
        <v/>
      </c>
      <c r="AR8" s="137" t="e">
        <f t="shared" ref="AR8:AR13" si="30">OR(U8=61,U8=51,U8=41,U8=31,U8=21)</f>
        <v>#VALUE!</v>
      </c>
      <c r="AS8" s="137" t="e">
        <f t="shared" ref="AS8:AS13" si="31">OR(U8=62,U8=52,U8=42,U8=32,U8=22,U8=63,U8=53)</f>
        <v>#VALUE!</v>
      </c>
      <c r="AT8" s="137" t="e">
        <f t="shared" ref="AT8:AT13" si="32">OR(U8=43,U8=33,U8=23,U8=34,U8=24)</f>
        <v>#VALUE!</v>
      </c>
      <c r="AU8" s="137" t="e">
        <f t="shared" ref="AU8:AU13" si="33">OR(U8=64,U8=54,U8=44)</f>
        <v>#VALUE!</v>
      </c>
      <c r="AV8" s="141" t="str">
        <f>IF(COUNTA(E8:F8:H8)&lt;3,"",(IF(AR8=TRUE,$AR$5,IF(AS8=TRUE,$AS$5,IF(AT8=TRUE,$AT$5,IF(AU8=TRUE,$AU$5,"Aucun"))))))</f>
        <v/>
      </c>
      <c r="AW8" s="142"/>
      <c r="AX8" s="309"/>
      <c r="AY8" s="131"/>
    </row>
    <row r="9" spans="1:51" s="57" customFormat="1" ht="114" customHeight="1" x14ac:dyDescent="0.35">
      <c r="A9" s="56"/>
      <c r="B9" s="374" t="s">
        <v>61</v>
      </c>
      <c r="C9" s="380" t="s">
        <v>313</v>
      </c>
      <c r="D9" s="255"/>
      <c r="E9" s="255"/>
      <c r="F9" s="273"/>
      <c r="G9" s="273"/>
      <c r="H9" s="291"/>
      <c r="I9" s="291"/>
      <c r="J9" s="136" t="str">
        <f t="shared" si="3"/>
        <v/>
      </c>
      <c r="K9" s="137">
        <f t="shared" si="4"/>
        <v>0</v>
      </c>
      <c r="L9" s="137" t="b">
        <f t="shared" si="5"/>
        <v>0</v>
      </c>
      <c r="M9" s="137" t="b">
        <f t="shared" si="6"/>
        <v>0</v>
      </c>
      <c r="N9" s="137" t="b">
        <f t="shared" si="7"/>
        <v>0</v>
      </c>
      <c r="O9" s="137" t="b">
        <f t="shared" si="8"/>
        <v>0</v>
      </c>
      <c r="P9" s="137" t="b">
        <f t="shared" si="9"/>
        <v>0</v>
      </c>
      <c r="Q9" s="137" t="b">
        <f t="shared" si="10"/>
        <v>0</v>
      </c>
      <c r="R9" s="137" t="b">
        <f t="shared" si="11"/>
        <v>0</v>
      </c>
      <c r="S9" s="138" t="str">
        <f t="shared" si="0"/>
        <v/>
      </c>
      <c r="T9" s="139" t="str">
        <f t="shared" si="1"/>
        <v/>
      </c>
      <c r="U9" s="140" t="e">
        <f t="shared" si="2"/>
        <v>#VALUE!</v>
      </c>
      <c r="V9" s="137" t="e">
        <f t="shared" si="12"/>
        <v>#VALUE!</v>
      </c>
      <c r="W9" s="137" t="e">
        <f t="shared" si="13"/>
        <v>#VALUE!</v>
      </c>
      <c r="X9" s="137" t="e">
        <f t="shared" si="14"/>
        <v>#VALUE!</v>
      </c>
      <c r="Y9" s="137" t="e">
        <f t="shared" si="15"/>
        <v>#VALUE!</v>
      </c>
      <c r="Z9" s="137" t="e">
        <f t="shared" si="16"/>
        <v>#VALUE!</v>
      </c>
      <c r="AA9" s="141" t="str">
        <f>IF(COUNTA(E9:F9:H9)&lt;3,"",(IF(V9=TRUE,$V$5,IF(W9=TRUE,$W$5,IF(X9=TRUE,$X$5,IF(Y9=TRUE,$Y$5,"Non"))))))</f>
        <v/>
      </c>
      <c r="AB9" s="137" t="e">
        <f t="shared" si="17"/>
        <v>#VALUE!</v>
      </c>
      <c r="AC9" s="137" t="e">
        <f t="shared" si="18"/>
        <v>#VALUE!</v>
      </c>
      <c r="AD9" s="137" t="e">
        <f t="shared" si="19"/>
        <v>#VALUE!</v>
      </c>
      <c r="AE9" s="137" t="e">
        <f t="shared" si="20"/>
        <v>#VALUE!</v>
      </c>
      <c r="AF9" s="137" t="e">
        <f t="shared" si="21"/>
        <v>#VALUE!</v>
      </c>
      <c r="AG9" s="141" t="str">
        <f>IF(COUNTA(E9:F9:H9)&lt;3,"",(IF(AB9=TRUE,$AB$5,IF(AC9=TRUE,$AC$5,IF(AD9=TRUE,$AD$5,IF(AE9=TRUE,$AE$5,IF(AF9=TRUE,$AF$5,"Aucune")))))))</f>
        <v/>
      </c>
      <c r="AH9" s="137" t="e">
        <f t="shared" si="22"/>
        <v>#VALUE!</v>
      </c>
      <c r="AI9" s="137" t="e">
        <f t="shared" si="23"/>
        <v>#VALUE!</v>
      </c>
      <c r="AJ9" s="137" t="e">
        <f t="shared" si="24"/>
        <v>#VALUE!</v>
      </c>
      <c r="AK9" s="137" t="e">
        <f t="shared" si="25"/>
        <v>#VALUE!</v>
      </c>
      <c r="AL9" s="137" t="e">
        <f t="shared" si="26"/>
        <v>#VALUE!</v>
      </c>
      <c r="AM9" s="141" t="str">
        <f>IF(COUNTA(E9:F9:H9)&lt;3,"",(IF(AH9=TRUE,$AH$5,IF(AI9=TRUE,$AI$5,IF(AJ9=TRUE,$AJ$5,IF(AK9=TRUE,$AK$5,IF(AL9=TRUE,$AL$5,"Aucune")))))))</f>
        <v/>
      </c>
      <c r="AN9" s="137" t="e">
        <f t="shared" si="27"/>
        <v>#VALUE!</v>
      </c>
      <c r="AO9" s="137" t="e">
        <f t="shared" si="28"/>
        <v>#VALUE!</v>
      </c>
      <c r="AP9" s="137" t="e">
        <f t="shared" si="29"/>
        <v>#VALUE!</v>
      </c>
      <c r="AQ9" s="141" t="str">
        <f>IF(COUNTA(E9:F9:H9)&lt;3,"",(IF(AN9=TRUE,$AN$5,IF(AO9=TRUE,$AO$5,IF(AP9=TRUE,$AP$5,"Aucune action requise")))))</f>
        <v/>
      </c>
      <c r="AR9" s="137" t="e">
        <f t="shared" si="30"/>
        <v>#VALUE!</v>
      </c>
      <c r="AS9" s="137" t="e">
        <f t="shared" si="31"/>
        <v>#VALUE!</v>
      </c>
      <c r="AT9" s="137" t="e">
        <f t="shared" si="32"/>
        <v>#VALUE!</v>
      </c>
      <c r="AU9" s="137" t="e">
        <f t="shared" si="33"/>
        <v>#VALUE!</v>
      </c>
      <c r="AV9" s="141" t="str">
        <f>IF(COUNTA(E9:F9:H9)&lt;3,"",(IF(AR9=TRUE,$AR$5,IF(AS9=TRUE,$AS$5,IF(AT9=TRUE,$AT$5,IF(AU9=TRUE,$AU$5,"Aucun"))))))</f>
        <v/>
      </c>
      <c r="AW9" s="142"/>
      <c r="AX9" s="309"/>
      <c r="AY9" s="131"/>
    </row>
    <row r="10" spans="1:51" s="57" customFormat="1" ht="114" customHeight="1" x14ac:dyDescent="0.35">
      <c r="A10" s="56"/>
      <c r="B10" s="375" t="s">
        <v>62</v>
      </c>
      <c r="C10" s="381" t="s">
        <v>337</v>
      </c>
      <c r="D10" s="261"/>
      <c r="E10" s="261"/>
      <c r="F10" s="274"/>
      <c r="G10" s="274"/>
      <c r="H10" s="292"/>
      <c r="I10" s="292"/>
      <c r="J10" s="143" t="str">
        <f>S10</f>
        <v/>
      </c>
      <c r="K10" s="144">
        <f>E10*10+F10</f>
        <v>0</v>
      </c>
      <c r="L10" s="144" t="b">
        <f>OR(K10=31)</f>
        <v>0</v>
      </c>
      <c r="M10" s="144" t="b">
        <f>OR(K10=21,K10=32)</f>
        <v>0</v>
      </c>
      <c r="N10" s="144" t="b">
        <f>OR(K10=22,K10=33)</f>
        <v>0</v>
      </c>
      <c r="O10" s="144" t="b">
        <f>OR(K10=11,K10=12)</f>
        <v>0</v>
      </c>
      <c r="P10" s="144" t="b">
        <f>OR(K10=23,K10=34)</f>
        <v>0</v>
      </c>
      <c r="Q10" s="144" t="b">
        <f>OR(K10=13,K10=14,K10=24)</f>
        <v>0</v>
      </c>
      <c r="R10" s="144" t="b">
        <f>OR(K10=1,K10=2,K10=3,K10=4)</f>
        <v>0</v>
      </c>
      <c r="S10" s="145" t="str">
        <f t="shared" si="0"/>
        <v/>
      </c>
      <c r="T10" s="146" t="str">
        <f t="shared" si="1"/>
        <v/>
      </c>
      <c r="U10" s="147" t="e">
        <f t="shared" si="2"/>
        <v>#VALUE!</v>
      </c>
      <c r="V10" s="144" t="e">
        <f>OR(U10=61,U10=62,U10=63)</f>
        <v>#VALUE!</v>
      </c>
      <c r="W10" s="144" t="e">
        <f>OR(U10=51,U10=52)</f>
        <v>#VALUE!</v>
      </c>
      <c r="X10" s="144" t="e">
        <f>OR(U10=31,U10=41,U10=42,U10=53)</f>
        <v>#VALUE!</v>
      </c>
      <c r="Y10" s="144" t="e">
        <f>OR(U10=21,U10=32)</f>
        <v>#VALUE!</v>
      </c>
      <c r="Z10" s="144" t="e">
        <f>AND(V10=FALSE,W10=FALSE,X10=FALSE,Y10=FALSE)</f>
        <v>#VALUE!</v>
      </c>
      <c r="AA10" s="148" t="str">
        <f>IF(COUNTA(E10:F10:H10)&lt;3,"",(IF(V10=TRUE,$V$5,IF(W10=TRUE,$W$5,IF(X10=TRUE,$X$5,IF(Y10=TRUE,$Y$5,"Non"))))))</f>
        <v/>
      </c>
      <c r="AB10" s="144" t="e">
        <f>OR(U10=61,U10=62,U10=51,U10=52)</f>
        <v>#VALUE!</v>
      </c>
      <c r="AC10" s="144" t="e">
        <f>OR(U10=41,U10=42)</f>
        <v>#VALUE!</v>
      </c>
      <c r="AD10" s="144" t="e">
        <f>OR(U10=31,U10=32,U10=63,U10=64,U10=53,U10=54,)</f>
        <v>#VALUE!</v>
      </c>
      <c r="AE10" s="144" t="e">
        <f>OR(U10=21,U10=22,)</f>
        <v>#VALUE!</v>
      </c>
      <c r="AF10" s="144" t="e">
        <f>OR(U10=11,U10=12,U10=13,U10=23,)</f>
        <v>#VALUE!</v>
      </c>
      <c r="AG10" s="148" t="str">
        <f>IF(COUNTA(E10:F10:H10)&lt;3,"",(IF(AB10=TRUE,$AB$5,IF(AC10=TRUE,$AC$5,IF(AD10=TRUE,$AD$5,IF(AE10=TRUE,$AE$5,IF(AF10=TRUE,$AF$5,"Aucune")))))))</f>
        <v/>
      </c>
      <c r="AH10" s="144" t="e">
        <f>OR(U10=62,U10=52,U10=42)</f>
        <v>#VALUE!</v>
      </c>
      <c r="AI10" s="144" t="e">
        <f>OR(U10=63,U10=53,U10=43,U10=64,U10=54)</f>
        <v>#VALUE!</v>
      </c>
      <c r="AJ10" s="144" t="e">
        <f>OR(U10=61,U10=51,U10=41)</f>
        <v>#VALUE!</v>
      </c>
      <c r="AK10" s="144" t="e">
        <f>OR(U10=44,U10=32,U10=33,U10=34)</f>
        <v>#VALUE!</v>
      </c>
      <c r="AL10" s="144" t="e">
        <f>OR(U10=22,U10=23,U10=24,U10=12,U10=13,U10=14)</f>
        <v>#VALUE!</v>
      </c>
      <c r="AM10" s="148" t="str">
        <f>IF(COUNTA(E10:F10:H10)&lt;3,"",(IF(AH10=TRUE,$AH$5,IF(AI10=TRUE,$AI$5,IF(AJ10=TRUE,$AJ$5,IF(AK10=TRUE,$AK$5,IF(AL10=TRUE,$AL$5,"Aucune")))))))</f>
        <v/>
      </c>
      <c r="AN10" s="144" t="e">
        <f>OR(U10=61,U10=62,U10=63,U10=51,U10=52,U10=53)</f>
        <v>#VALUE!</v>
      </c>
      <c r="AO10" s="144" t="e">
        <f>OR(U10=41,U10=42,U10=43,U10=31,U10=32,U10=33)</f>
        <v>#VALUE!</v>
      </c>
      <c r="AP10" s="144" t="e">
        <f>OR(U10=21,U10=22,U10=23,U10=11,U10=12,U10=13)</f>
        <v>#VALUE!</v>
      </c>
      <c r="AQ10" s="148" t="str">
        <f>IF(COUNTA(E10:F10:H10)&lt;3,"",(IF(AN10=TRUE,$AN$5,IF(AO10=TRUE,$AO$5,IF(AP10=TRUE,$AP$5,"Aucune action requise")))))</f>
        <v/>
      </c>
      <c r="AR10" s="144" t="e">
        <f>OR(U10=61,U10=51,U10=41,U10=31,U10=21)</f>
        <v>#VALUE!</v>
      </c>
      <c r="AS10" s="144" t="e">
        <f>OR(U10=62,U10=52,U10=42,U10=32,U10=22,U10=63,U10=53)</f>
        <v>#VALUE!</v>
      </c>
      <c r="AT10" s="144" t="e">
        <f>OR(U10=43,U10=33,U10=23,U10=34,U10=24)</f>
        <v>#VALUE!</v>
      </c>
      <c r="AU10" s="144" t="e">
        <f>OR(U10=64,U10=54,U10=44)</f>
        <v>#VALUE!</v>
      </c>
      <c r="AV10" s="148" t="str">
        <f>IF(COUNTA(E10:F10:H10)&lt;3,"",(IF(AR10=TRUE,$AR$5,IF(AS10=TRUE,$AS$5,IF(AT10=TRUE,$AT$5,IF(AU10=TRUE,$AU$5,"Aucun"))))))</f>
        <v/>
      </c>
      <c r="AW10" s="149"/>
      <c r="AX10" s="310"/>
      <c r="AY10" s="132"/>
    </row>
    <row r="11" spans="1:51" s="57" customFormat="1" ht="114" customHeight="1" thickBot="1" x14ac:dyDescent="0.4">
      <c r="A11" s="56"/>
      <c r="B11" s="376" t="s">
        <v>63</v>
      </c>
      <c r="C11" s="382" t="s">
        <v>315</v>
      </c>
      <c r="D11" s="260"/>
      <c r="E11" s="260"/>
      <c r="F11" s="275"/>
      <c r="G11" s="275"/>
      <c r="H11" s="293"/>
      <c r="I11" s="293"/>
      <c r="J11" s="193" t="str">
        <f t="shared" si="3"/>
        <v/>
      </c>
      <c r="K11" s="194">
        <f t="shared" si="4"/>
        <v>0</v>
      </c>
      <c r="L11" s="194" t="b">
        <f t="shared" si="5"/>
        <v>0</v>
      </c>
      <c r="M11" s="194" t="b">
        <f t="shared" si="6"/>
        <v>0</v>
      </c>
      <c r="N11" s="194" t="b">
        <f t="shared" si="7"/>
        <v>0</v>
      </c>
      <c r="O11" s="194" t="b">
        <f t="shared" si="8"/>
        <v>0</v>
      </c>
      <c r="P11" s="194" t="b">
        <f t="shared" si="9"/>
        <v>0</v>
      </c>
      <c r="Q11" s="194" t="b">
        <f t="shared" si="10"/>
        <v>0</v>
      </c>
      <c r="R11" s="194" t="b">
        <f t="shared" si="11"/>
        <v>0</v>
      </c>
      <c r="S11" s="195" t="str">
        <f t="shared" si="0"/>
        <v/>
      </c>
      <c r="T11" s="196" t="str">
        <f t="shared" si="1"/>
        <v/>
      </c>
      <c r="U11" s="197" t="e">
        <f t="shared" si="2"/>
        <v>#VALUE!</v>
      </c>
      <c r="V11" s="194" t="e">
        <f t="shared" si="12"/>
        <v>#VALUE!</v>
      </c>
      <c r="W11" s="194" t="e">
        <f t="shared" si="13"/>
        <v>#VALUE!</v>
      </c>
      <c r="X11" s="194" t="e">
        <f t="shared" si="14"/>
        <v>#VALUE!</v>
      </c>
      <c r="Y11" s="194" t="e">
        <f t="shared" si="15"/>
        <v>#VALUE!</v>
      </c>
      <c r="Z11" s="194" t="e">
        <f t="shared" si="16"/>
        <v>#VALUE!</v>
      </c>
      <c r="AA11" s="198" t="str">
        <f>IF(COUNTA(E11:F11:H11)&lt;3,"",(IF(V11=TRUE,$V$5,IF(W11=TRUE,$W$5,IF(X11=TRUE,$X$5,IF(Y11=TRUE,$Y$5,"Non"))))))</f>
        <v/>
      </c>
      <c r="AB11" s="194" t="e">
        <f t="shared" si="17"/>
        <v>#VALUE!</v>
      </c>
      <c r="AC11" s="194" t="e">
        <f t="shared" si="18"/>
        <v>#VALUE!</v>
      </c>
      <c r="AD11" s="194" t="e">
        <f t="shared" si="19"/>
        <v>#VALUE!</v>
      </c>
      <c r="AE11" s="194" t="e">
        <f t="shared" si="20"/>
        <v>#VALUE!</v>
      </c>
      <c r="AF11" s="194" t="e">
        <f t="shared" si="21"/>
        <v>#VALUE!</v>
      </c>
      <c r="AG11" s="198" t="str">
        <f>IF(COUNTA(E11:F11:H11)&lt;3,"",(IF(AB11=TRUE,$AB$5,IF(AC11=TRUE,$AC$5,IF(AD11=TRUE,$AD$5,IF(AE11=TRUE,$AE$5,IF(AF11=TRUE,$AF$5,"Aucune")))))))</f>
        <v/>
      </c>
      <c r="AH11" s="194" t="e">
        <f t="shared" si="22"/>
        <v>#VALUE!</v>
      </c>
      <c r="AI11" s="194" t="e">
        <f t="shared" si="23"/>
        <v>#VALUE!</v>
      </c>
      <c r="AJ11" s="194" t="e">
        <f t="shared" si="24"/>
        <v>#VALUE!</v>
      </c>
      <c r="AK11" s="194" t="e">
        <f t="shared" si="25"/>
        <v>#VALUE!</v>
      </c>
      <c r="AL11" s="194" t="e">
        <f t="shared" si="26"/>
        <v>#VALUE!</v>
      </c>
      <c r="AM11" s="198" t="str">
        <f>IF(COUNTA(E11:F11:H11)&lt;3,"",(IF(AH11=TRUE,$AH$5,IF(AI11=TRUE,$AI$5,IF(AJ11=TRUE,$AJ$5,IF(AK11=TRUE,$AK$5,IF(AL11=TRUE,$AL$5,"Aucune")))))))</f>
        <v/>
      </c>
      <c r="AN11" s="194" t="e">
        <f t="shared" si="27"/>
        <v>#VALUE!</v>
      </c>
      <c r="AO11" s="194" t="e">
        <f t="shared" si="28"/>
        <v>#VALUE!</v>
      </c>
      <c r="AP11" s="194" t="e">
        <f t="shared" si="29"/>
        <v>#VALUE!</v>
      </c>
      <c r="AQ11" s="198" t="str">
        <f>IF(COUNTA(E11:F11:H11)&lt;3,"",(IF(AN11=TRUE,$AN$5,IF(AO11=TRUE,$AO$5,IF(AP11=TRUE,$AP$5,"Aucune action requise")))))</f>
        <v/>
      </c>
      <c r="AR11" s="194" t="e">
        <f t="shared" si="30"/>
        <v>#VALUE!</v>
      </c>
      <c r="AS11" s="194" t="e">
        <f t="shared" si="31"/>
        <v>#VALUE!</v>
      </c>
      <c r="AT11" s="194" t="e">
        <f t="shared" si="32"/>
        <v>#VALUE!</v>
      </c>
      <c r="AU11" s="194" t="e">
        <f t="shared" si="33"/>
        <v>#VALUE!</v>
      </c>
      <c r="AV11" s="198" t="str">
        <f>IF(COUNTA(E11:F11:H11)&lt;3,"",(IF(AR11=TRUE,$AR$5,IF(AS11=TRUE,$AS$5,IF(AT11=TRUE,$AT$5,IF(AU11=TRUE,$AU$5,"Aucun"))))))</f>
        <v/>
      </c>
      <c r="AW11" s="199"/>
      <c r="AX11" s="311"/>
      <c r="AY11" s="133"/>
    </row>
    <row r="12" spans="1:51" s="57" customFormat="1" ht="114" customHeight="1" x14ac:dyDescent="0.35">
      <c r="A12" s="56"/>
      <c r="B12" s="377" t="s">
        <v>64</v>
      </c>
      <c r="C12" s="383" t="s">
        <v>314</v>
      </c>
      <c r="D12" s="257"/>
      <c r="E12" s="257"/>
      <c r="F12" s="276"/>
      <c r="G12" s="276"/>
      <c r="H12" s="294"/>
      <c r="I12" s="294"/>
      <c r="J12" s="200" t="str">
        <f t="shared" si="3"/>
        <v/>
      </c>
      <c r="K12" s="201">
        <f t="shared" si="4"/>
        <v>0</v>
      </c>
      <c r="L12" s="201" t="b">
        <f t="shared" si="5"/>
        <v>0</v>
      </c>
      <c r="M12" s="201" t="b">
        <f t="shared" si="6"/>
        <v>0</v>
      </c>
      <c r="N12" s="201" t="b">
        <f t="shared" si="7"/>
        <v>0</v>
      </c>
      <c r="O12" s="201" t="b">
        <f t="shared" si="8"/>
        <v>0</v>
      </c>
      <c r="P12" s="201" t="b">
        <f t="shared" si="9"/>
        <v>0</v>
      </c>
      <c r="Q12" s="201" t="b">
        <f t="shared" si="10"/>
        <v>0</v>
      </c>
      <c r="R12" s="201" t="b">
        <f t="shared" si="11"/>
        <v>0</v>
      </c>
      <c r="S12" s="202" t="str">
        <f t="shared" si="0"/>
        <v/>
      </c>
      <c r="T12" s="203" t="str">
        <f t="shared" si="1"/>
        <v/>
      </c>
      <c r="U12" s="204" t="e">
        <f t="shared" si="2"/>
        <v>#VALUE!</v>
      </c>
      <c r="V12" s="201" t="e">
        <f t="shared" si="12"/>
        <v>#VALUE!</v>
      </c>
      <c r="W12" s="201" t="e">
        <f t="shared" si="13"/>
        <v>#VALUE!</v>
      </c>
      <c r="X12" s="201" t="e">
        <f t="shared" si="14"/>
        <v>#VALUE!</v>
      </c>
      <c r="Y12" s="201" t="e">
        <f t="shared" si="15"/>
        <v>#VALUE!</v>
      </c>
      <c r="Z12" s="201" t="e">
        <f t="shared" si="16"/>
        <v>#VALUE!</v>
      </c>
      <c r="AA12" s="205" t="str">
        <f>IF(COUNTA(E12:F12:H12)&lt;3,"",(IF(V12=TRUE,$V$5,IF(W12=TRUE,$W$5,IF(X12=TRUE,$X$5,IF(Y12=TRUE,$Y$5,"Non"))))))</f>
        <v/>
      </c>
      <c r="AB12" s="201" t="e">
        <f t="shared" si="17"/>
        <v>#VALUE!</v>
      </c>
      <c r="AC12" s="201" t="e">
        <f t="shared" si="18"/>
        <v>#VALUE!</v>
      </c>
      <c r="AD12" s="201" t="e">
        <f t="shared" si="19"/>
        <v>#VALUE!</v>
      </c>
      <c r="AE12" s="201" t="e">
        <f t="shared" si="20"/>
        <v>#VALUE!</v>
      </c>
      <c r="AF12" s="201" t="e">
        <f t="shared" si="21"/>
        <v>#VALUE!</v>
      </c>
      <c r="AG12" s="205" t="str">
        <f>IF(COUNTA(E12:F12:H12)&lt;3,"",(IF(AB12=TRUE,$AB$5,IF(AC12=TRUE,$AC$5,IF(AD12=TRUE,$AD$5,IF(AE12=TRUE,$AE$5,IF(AF12=TRUE,$AF$5,"Aucune")))))))</f>
        <v/>
      </c>
      <c r="AH12" s="201" t="e">
        <f t="shared" si="22"/>
        <v>#VALUE!</v>
      </c>
      <c r="AI12" s="201" t="e">
        <f t="shared" si="23"/>
        <v>#VALUE!</v>
      </c>
      <c r="AJ12" s="201" t="e">
        <f t="shared" si="24"/>
        <v>#VALUE!</v>
      </c>
      <c r="AK12" s="201" t="e">
        <f t="shared" si="25"/>
        <v>#VALUE!</v>
      </c>
      <c r="AL12" s="201" t="e">
        <f t="shared" si="26"/>
        <v>#VALUE!</v>
      </c>
      <c r="AM12" s="205" t="str">
        <f>IF(COUNTA(E12:F12:H12)&lt;3,"",(IF(AH12=TRUE,$AH$5,IF(AI12=TRUE,$AI$5,IF(AJ12=TRUE,$AJ$5,IF(AK12=TRUE,$AK$5,IF(AL12=TRUE,$AL$5,"Aucune")))))))</f>
        <v/>
      </c>
      <c r="AN12" s="201" t="e">
        <f t="shared" si="27"/>
        <v>#VALUE!</v>
      </c>
      <c r="AO12" s="201" t="e">
        <f t="shared" si="28"/>
        <v>#VALUE!</v>
      </c>
      <c r="AP12" s="201" t="e">
        <f t="shared" si="29"/>
        <v>#VALUE!</v>
      </c>
      <c r="AQ12" s="205" t="str">
        <f>IF(COUNTA(E12:F12:H12)&lt;3,"",(IF(AN12=TRUE,$AN$5,IF(AO12=TRUE,$AO$5,IF(AP12=TRUE,$AP$5,"Aucune action requise")))))</f>
        <v/>
      </c>
      <c r="AR12" s="201" t="e">
        <f t="shared" si="30"/>
        <v>#VALUE!</v>
      </c>
      <c r="AS12" s="201" t="e">
        <f t="shared" si="31"/>
        <v>#VALUE!</v>
      </c>
      <c r="AT12" s="201" t="e">
        <f t="shared" si="32"/>
        <v>#VALUE!</v>
      </c>
      <c r="AU12" s="201" t="e">
        <f t="shared" si="33"/>
        <v>#VALUE!</v>
      </c>
      <c r="AV12" s="205" t="str">
        <f>IF(COUNTA(E12:F12:H12)&lt;3,"",(IF(AR12=TRUE,$AR$5,IF(AS12=TRUE,$AS$5,IF(AT12=TRUE,$AT$5,IF(AU12=TRUE,$AU$5,"Aucun"))))))</f>
        <v/>
      </c>
      <c r="AW12" s="206"/>
      <c r="AX12" s="312"/>
      <c r="AY12" s="134"/>
    </row>
    <row r="13" spans="1:51" s="57" customFormat="1" ht="114" customHeight="1" thickBot="1" x14ac:dyDescent="0.4">
      <c r="A13" s="56"/>
      <c r="B13" s="378" t="s">
        <v>65</v>
      </c>
      <c r="C13" s="384" t="s">
        <v>338</v>
      </c>
      <c r="D13" s="258"/>
      <c r="E13" s="258"/>
      <c r="F13" s="277"/>
      <c r="G13" s="277"/>
      <c r="H13" s="295"/>
      <c r="I13" s="295"/>
      <c r="J13" s="157" t="str">
        <f t="shared" si="3"/>
        <v/>
      </c>
      <c r="K13" s="158">
        <f t="shared" si="4"/>
        <v>0</v>
      </c>
      <c r="L13" s="158" t="b">
        <f t="shared" si="5"/>
        <v>0</v>
      </c>
      <c r="M13" s="158" t="b">
        <f t="shared" si="6"/>
        <v>0</v>
      </c>
      <c r="N13" s="158" t="b">
        <f t="shared" si="7"/>
        <v>0</v>
      </c>
      <c r="O13" s="158" t="b">
        <f t="shared" si="8"/>
        <v>0</v>
      </c>
      <c r="P13" s="158" t="b">
        <f t="shared" si="9"/>
        <v>0</v>
      </c>
      <c r="Q13" s="158" t="b">
        <f t="shared" si="10"/>
        <v>0</v>
      </c>
      <c r="R13" s="158" t="b">
        <f t="shared" si="11"/>
        <v>0</v>
      </c>
      <c r="S13" s="159" t="str">
        <f t="shared" si="0"/>
        <v/>
      </c>
      <c r="T13" s="160" t="str">
        <f t="shared" si="1"/>
        <v/>
      </c>
      <c r="U13" s="161" t="e">
        <f t="shared" si="2"/>
        <v>#VALUE!</v>
      </c>
      <c r="V13" s="158" t="e">
        <f t="shared" si="12"/>
        <v>#VALUE!</v>
      </c>
      <c r="W13" s="158" t="e">
        <f t="shared" si="13"/>
        <v>#VALUE!</v>
      </c>
      <c r="X13" s="158" t="e">
        <f t="shared" si="14"/>
        <v>#VALUE!</v>
      </c>
      <c r="Y13" s="158" t="e">
        <f t="shared" si="15"/>
        <v>#VALUE!</v>
      </c>
      <c r="Z13" s="158" t="e">
        <f t="shared" si="16"/>
        <v>#VALUE!</v>
      </c>
      <c r="AA13" s="162" t="str">
        <f>IF(COUNTA(E13:F13:H13)&lt;3,"",(IF(V13=TRUE,$V$5,IF(W13=TRUE,$W$5,IF(X13=TRUE,$X$5,IF(Y13=TRUE,$Y$5,"Non"))))))</f>
        <v/>
      </c>
      <c r="AB13" s="158" t="e">
        <f t="shared" si="17"/>
        <v>#VALUE!</v>
      </c>
      <c r="AC13" s="158" t="e">
        <f t="shared" si="18"/>
        <v>#VALUE!</v>
      </c>
      <c r="AD13" s="158" t="e">
        <f t="shared" si="19"/>
        <v>#VALUE!</v>
      </c>
      <c r="AE13" s="158" t="e">
        <f t="shared" si="20"/>
        <v>#VALUE!</v>
      </c>
      <c r="AF13" s="158" t="e">
        <f t="shared" si="21"/>
        <v>#VALUE!</v>
      </c>
      <c r="AG13" s="162" t="str">
        <f>IF(COUNTA(E13:F13:H13)&lt;3,"",(IF(AB13=TRUE,$AB$5,IF(AC13=TRUE,$AC$5,IF(AD13=TRUE,$AD$5,IF(AE13=TRUE,$AE$5,IF(AF13=TRUE,$AF$5,"Aucune")))))))</f>
        <v/>
      </c>
      <c r="AH13" s="158" t="e">
        <f t="shared" si="22"/>
        <v>#VALUE!</v>
      </c>
      <c r="AI13" s="158" t="e">
        <f t="shared" si="23"/>
        <v>#VALUE!</v>
      </c>
      <c r="AJ13" s="158" t="e">
        <f t="shared" si="24"/>
        <v>#VALUE!</v>
      </c>
      <c r="AK13" s="158" t="e">
        <f t="shared" si="25"/>
        <v>#VALUE!</v>
      </c>
      <c r="AL13" s="158" t="e">
        <f t="shared" si="26"/>
        <v>#VALUE!</v>
      </c>
      <c r="AM13" s="162" t="str">
        <f>IF(COUNTA(E13:F13:H13)&lt;3,"",(IF(AH13=TRUE,$AH$5,IF(AI13=TRUE,$AI$5,IF(AJ13=TRUE,$AJ$5,IF(AK13=TRUE,$AK$5,IF(AL13=TRUE,$AL$5,"Aucune")))))))</f>
        <v/>
      </c>
      <c r="AN13" s="158" t="e">
        <f t="shared" si="27"/>
        <v>#VALUE!</v>
      </c>
      <c r="AO13" s="158" t="e">
        <f t="shared" si="28"/>
        <v>#VALUE!</v>
      </c>
      <c r="AP13" s="158" t="e">
        <f t="shared" si="29"/>
        <v>#VALUE!</v>
      </c>
      <c r="AQ13" s="162" t="str">
        <f>IF(COUNTA(E13:F13:H13)&lt;3,"",(IF(AN13=TRUE,$AN$5,IF(AO13=TRUE,$AO$5,IF(AP13=TRUE,$AP$5,"Aucune action requise")))))</f>
        <v/>
      </c>
      <c r="AR13" s="158" t="e">
        <f t="shared" si="30"/>
        <v>#VALUE!</v>
      </c>
      <c r="AS13" s="158" t="e">
        <f t="shared" si="31"/>
        <v>#VALUE!</v>
      </c>
      <c r="AT13" s="158" t="e">
        <f t="shared" si="32"/>
        <v>#VALUE!</v>
      </c>
      <c r="AU13" s="158" t="e">
        <f t="shared" si="33"/>
        <v>#VALUE!</v>
      </c>
      <c r="AV13" s="162" t="str">
        <f>IF(COUNTA(E13:F13:H13)&lt;3,"",(IF(AR13=TRUE,$AR$5,IF(AS13=TRUE,$AS$5,IF(AT13=TRUE,$AT$5,IF(AU13=TRUE,$AU$5,"Aucun"))))))</f>
        <v/>
      </c>
      <c r="AW13" s="163"/>
      <c r="AX13" s="313"/>
      <c r="AY13" s="135"/>
    </row>
  </sheetData>
  <mergeCells count="8">
    <mergeCell ref="B2:G2"/>
    <mergeCell ref="B6:AY6"/>
    <mergeCell ref="B3:AY3"/>
    <mergeCell ref="B4:C5"/>
    <mergeCell ref="D4:E4"/>
    <mergeCell ref="F4:G4"/>
    <mergeCell ref="H4:I4"/>
    <mergeCell ref="AX4:AY4"/>
  </mergeCells>
  <conditionalFormatting sqref="A4 I7:I13 D7:D13">
    <cfRule type="expression" dxfId="8897" priority="143" stopIfTrue="1">
      <formula>ISTEXT(A4)</formula>
    </cfRule>
    <cfRule type="expression" dxfId="8896" priority="144">
      <formula>FIND("Agir",B4)</formula>
    </cfRule>
    <cfRule type="expression" dxfId="8895" priority="145">
      <formula>FIND("Réagir",B4)</formula>
    </cfRule>
  </conditionalFormatting>
  <conditionalFormatting sqref="A4">
    <cfRule type="expression" dxfId="8894" priority="140" stopIfTrue="1">
      <formula>ISTEXT(A4)</formula>
    </cfRule>
    <cfRule type="expression" dxfId="8893" priority="141">
      <formula>FIND("Agir",B4)</formula>
    </cfRule>
    <cfRule type="expression" dxfId="8892" priority="142">
      <formula>FIND("Réagir",B4)</formula>
    </cfRule>
  </conditionalFormatting>
  <conditionalFormatting sqref="A4">
    <cfRule type="expression" dxfId="8891" priority="137" stopIfTrue="1">
      <formula>ISTEXT(A4)</formula>
    </cfRule>
    <cfRule type="expression" dxfId="8890" priority="138">
      <formula>FIND("Agir",B4)</formula>
    </cfRule>
    <cfRule type="expression" dxfId="8889" priority="139">
      <formula>FIND("Réagir",B4)</formula>
    </cfRule>
  </conditionalFormatting>
  <conditionalFormatting sqref="AA5 AG5 AM5 AQ5 AV5:AY5 AW4 I5:J5 I7 AA7:AA13 AG7:AG13 AM7:AM13 AQ7:AQ13 AV7:AY13 I8:J13">
    <cfRule type="containsText" dxfId="8888" priority="134" stopIfTrue="1" operator="containsText" text="Première">
      <formula>NOT(ISERROR(SEARCH("Première",I4)))</formula>
    </cfRule>
    <cfRule type="containsText" dxfId="8887" priority="135" stopIfTrue="1" operator="containsText" text="Seconde">
      <formula>NOT(ISERROR(SEARCH("Seconde",I4)))</formula>
    </cfRule>
    <cfRule type="containsText" dxfId="8886" priority="136" stopIfTrue="1" operator="containsText" text="Terme">
      <formula>NOT(ISERROR(SEARCH("Terme",I4)))</formula>
    </cfRule>
  </conditionalFormatting>
  <conditionalFormatting sqref="F7:H13">
    <cfRule type="expression" dxfId="8885" priority="132" stopIfTrue="1">
      <formula>ISTEXT(F7)</formula>
    </cfRule>
    <cfRule type="expression" dxfId="8884" priority="133">
      <formula>FIND("Conforter",I7)</formula>
    </cfRule>
  </conditionalFormatting>
  <conditionalFormatting sqref="G7:H13">
    <cfRule type="expression" dxfId="8883" priority="129" stopIfTrue="1">
      <formula>ISTEXT(G7)</formula>
    </cfRule>
    <cfRule type="expression" dxfId="8882" priority="130">
      <formula>FIND("Agir",I7)</formula>
    </cfRule>
    <cfRule type="expression" dxfId="8881" priority="131">
      <formula>FIND("Réagir",I7)</formula>
    </cfRule>
  </conditionalFormatting>
  <conditionalFormatting sqref="J8:J13">
    <cfRule type="containsText" dxfId="8880" priority="126" stopIfTrue="1" operator="containsText" text="Non">
      <formula>NOT(ISERROR(SEARCH("Non",J8)))</formula>
    </cfRule>
  </conditionalFormatting>
  <conditionalFormatting sqref="I9">
    <cfRule type="expression" dxfId="8879" priority="123" stopIfTrue="1">
      <formula>ISTEXT(I9)</formula>
    </cfRule>
    <cfRule type="expression" dxfId="8878" priority="124">
      <formula>FIND("Agir",J9)</formula>
    </cfRule>
    <cfRule type="expression" dxfId="8877" priority="125">
      <formula>FIND("Réagir",J9)</formula>
    </cfRule>
  </conditionalFormatting>
  <conditionalFormatting sqref="G9:H9">
    <cfRule type="expression" dxfId="8876" priority="121" stopIfTrue="1">
      <formula>ISTEXT(G9)</formula>
    </cfRule>
    <cfRule type="expression" dxfId="8875" priority="122">
      <formula>FIND("Conforter",J9)</formula>
    </cfRule>
  </conditionalFormatting>
  <conditionalFormatting sqref="I10">
    <cfRule type="expression" dxfId="8874" priority="118" stopIfTrue="1">
      <formula>ISTEXT(I10)</formula>
    </cfRule>
    <cfRule type="expression" dxfId="8873" priority="119">
      <formula>FIND("Agir",J10)</formula>
    </cfRule>
    <cfRule type="expression" dxfId="8872" priority="120">
      <formula>FIND("Réagir",J10)</formula>
    </cfRule>
  </conditionalFormatting>
  <conditionalFormatting sqref="G10:H10">
    <cfRule type="expression" dxfId="8871" priority="116" stopIfTrue="1">
      <formula>ISTEXT(G10)</formula>
    </cfRule>
    <cfRule type="expression" dxfId="8870" priority="117">
      <formula>FIND("Conforter",J10)</formula>
    </cfRule>
  </conditionalFormatting>
  <conditionalFormatting sqref="I11">
    <cfRule type="expression" dxfId="8869" priority="113" stopIfTrue="1">
      <formula>ISTEXT(I11)</formula>
    </cfRule>
    <cfRule type="expression" dxfId="8868" priority="114">
      <formula>FIND("Agir",J11)</formula>
    </cfRule>
    <cfRule type="expression" dxfId="8867" priority="115">
      <formula>FIND("Réagir",J11)</formula>
    </cfRule>
  </conditionalFormatting>
  <conditionalFormatting sqref="G11:H11">
    <cfRule type="expression" dxfId="8866" priority="111" stopIfTrue="1">
      <formula>ISTEXT(G11)</formula>
    </cfRule>
    <cfRule type="expression" dxfId="8865" priority="112">
      <formula>FIND("Conforter",J11)</formula>
    </cfRule>
  </conditionalFormatting>
  <conditionalFormatting sqref="I12">
    <cfRule type="expression" dxfId="8864" priority="108" stopIfTrue="1">
      <formula>ISTEXT(I12)</formula>
    </cfRule>
    <cfRule type="expression" dxfId="8863" priority="109">
      <formula>FIND("Agir",J12)</formula>
    </cfRule>
    <cfRule type="expression" dxfId="8862" priority="110">
      <formula>FIND("Réagir",J12)</formula>
    </cfRule>
  </conditionalFormatting>
  <conditionalFormatting sqref="G12:H12">
    <cfRule type="expression" dxfId="8861" priority="106" stopIfTrue="1">
      <formula>ISTEXT(G12)</formula>
    </cfRule>
    <cfRule type="expression" dxfId="8860" priority="107">
      <formula>FIND("Conforter",J12)</formula>
    </cfRule>
  </conditionalFormatting>
  <conditionalFormatting sqref="I13">
    <cfRule type="expression" dxfId="8859" priority="103" stopIfTrue="1">
      <formula>ISTEXT(I13)</formula>
    </cfRule>
    <cfRule type="expression" dxfId="8858" priority="104">
      <formula>FIND("Agir",J13)</formula>
    </cfRule>
    <cfRule type="expression" dxfId="8857" priority="105">
      <formula>FIND("Réagir",J13)</formula>
    </cfRule>
  </conditionalFormatting>
  <conditionalFormatting sqref="G13:H13">
    <cfRule type="expression" dxfId="8856" priority="101" stopIfTrue="1">
      <formula>ISTEXT(G13)</formula>
    </cfRule>
    <cfRule type="expression" dxfId="8855" priority="102">
      <formula>FIND("Conforter",J13)</formula>
    </cfRule>
  </conditionalFormatting>
  <conditionalFormatting sqref="I8">
    <cfRule type="expression" dxfId="8854" priority="93" stopIfTrue="1">
      <formula>ISTEXT(I8)</formula>
    </cfRule>
    <cfRule type="expression" dxfId="8853" priority="94">
      <formula>FIND("Agir",J8)</formula>
    </cfRule>
    <cfRule type="expression" dxfId="8852" priority="95">
      <formula>FIND("Réagir",J8)</formula>
    </cfRule>
  </conditionalFormatting>
  <conditionalFormatting sqref="J7:J13">
    <cfRule type="containsText" dxfId="8851" priority="86" operator="containsText" text="Intervention prioritaire">
      <formula>NOT(ISERROR(SEARCH("Intervention prioritaire",J7)))</formula>
    </cfRule>
    <cfRule type="containsText" dxfId="8850" priority="87" stopIfTrue="1" operator="containsText" text="Non pertinent">
      <formula>NOT(ISERROR(SEARCH("Non pertinent",J7)))</formula>
    </cfRule>
    <cfRule type="containsText" dxfId="8849" priority="88" stopIfTrue="1" operator="containsText" text="consolidation">
      <formula>NOT(ISERROR(SEARCH("consolidation",J7)))</formula>
    </cfRule>
    <cfRule type="containsText" dxfId="8848" priority="89" stopIfTrue="1" operator="containsText" text="Non Prioritaire">
      <formula>NOT(ISERROR(SEARCH("Non Prioritaire",J7)))</formula>
    </cfRule>
    <cfRule type="containsText" dxfId="8847" priority="90" stopIfTrue="1" operator="containsText" text="Urgent">
      <formula>NOT(ISERROR(SEARCH("Urgent",J7)))</formula>
    </cfRule>
    <cfRule type="containsText" dxfId="8846" priority="91" stopIfTrue="1" operator="containsText" text="moyen">
      <formula>NOT(ISERROR(SEARCH("moyen",J7)))</formula>
    </cfRule>
    <cfRule type="containsText" dxfId="8845" priority="92" stopIfTrue="1" operator="containsText" text="long">
      <formula>NOT(ISERROR(SEARCH("long",J7)))</formula>
    </cfRule>
  </conditionalFormatting>
  <conditionalFormatting sqref="D8:D13">
    <cfRule type="expression" dxfId="8844" priority="81" stopIfTrue="1">
      <formula>ISTEXT(D8)</formula>
    </cfRule>
    <cfRule type="expression" dxfId="8843" priority="82">
      <formula>FIND("Conforter",F8)</formula>
    </cfRule>
  </conditionalFormatting>
  <conditionalFormatting sqref="D7">
    <cfRule type="expression" dxfId="8842" priority="79" stopIfTrue="1">
      <formula>ISTEXT(D7)</formula>
    </cfRule>
    <cfRule type="expression" dxfId="8841" priority="80">
      <formula>FIND("Conforter",F7)</formula>
    </cfRule>
  </conditionalFormatting>
  <conditionalFormatting sqref="D9">
    <cfRule type="expression" dxfId="8840" priority="77" stopIfTrue="1">
      <formula>ISTEXT(D9)</formula>
    </cfRule>
    <cfRule type="expression" dxfId="8839" priority="78">
      <formula>FIND("Conforter",F9)</formula>
    </cfRule>
  </conditionalFormatting>
  <conditionalFormatting sqref="D10">
    <cfRule type="expression" dxfId="8838" priority="75" stopIfTrue="1">
      <formula>ISTEXT(D10)</formula>
    </cfRule>
    <cfRule type="expression" dxfId="8837" priority="76">
      <formula>FIND("Conforter",F10)</formula>
    </cfRule>
  </conditionalFormatting>
  <conditionalFormatting sqref="D11">
    <cfRule type="expression" dxfId="8836" priority="73" stopIfTrue="1">
      <formula>ISTEXT(D11)</formula>
    </cfRule>
    <cfRule type="expression" dxfId="8835" priority="74">
      <formula>FIND("Conforter",F11)</formula>
    </cfRule>
  </conditionalFormatting>
  <conditionalFormatting sqref="D12">
    <cfRule type="expression" dxfId="8834" priority="71" stopIfTrue="1">
      <formula>ISTEXT(D12)</formula>
    </cfRule>
    <cfRule type="expression" dxfId="8833" priority="72">
      <formula>FIND("Conforter",F12)</formula>
    </cfRule>
  </conditionalFormatting>
  <conditionalFormatting sqref="D13">
    <cfRule type="expression" dxfId="8832" priority="69" stopIfTrue="1">
      <formula>ISTEXT(D13)</formula>
    </cfRule>
    <cfRule type="expression" dxfId="8831" priority="70">
      <formula>FIND("Conforter",F13)</formula>
    </cfRule>
  </conditionalFormatting>
  <conditionalFormatting sqref="AX7:AY13 AG7:AG13 AM7:AM13 AQ7:AQ13 AV7:AV13">
    <cfRule type="expression" dxfId="8830" priority="61" stopIfTrue="1">
      <formula>ISTEXT(AG7)</formula>
    </cfRule>
    <cfRule type="expression" dxfId="8829" priority="62">
      <formula>FIND("Agir",#REF!)</formula>
    </cfRule>
    <cfRule type="expression" dxfId="8828" priority="63">
      <formula>FIND("Réagir",#REF!)</formula>
    </cfRule>
  </conditionalFormatting>
  <conditionalFormatting sqref="AM7:AM13 AQ7:AQ13 AV7:AV13">
    <cfRule type="expression" dxfId="8827" priority="58" stopIfTrue="1">
      <formula>ISTEXT(AM7)</formula>
    </cfRule>
    <cfRule type="expression" dxfId="8826" priority="59">
      <formula>FIND("Agir",#REF!)</formula>
    </cfRule>
    <cfRule type="expression" dxfId="8825" priority="60">
      <formula>FIND("Réagir",#REF!)</formula>
    </cfRule>
  </conditionalFormatting>
  <conditionalFormatting sqref="H7">
    <cfRule type="expression" dxfId="8824" priority="56" stopIfTrue="1">
      <formula>ISTEXT(H7)</formula>
    </cfRule>
    <cfRule type="expression" dxfId="8823" priority="57">
      <formula>FIND("Conforter",J7)</formula>
    </cfRule>
  </conditionalFormatting>
  <conditionalFormatting sqref="AQ7:AQ13">
    <cfRule type="expression" dxfId="8822" priority="53" stopIfTrue="1">
      <formula>ISTEXT(AQ7)</formula>
    </cfRule>
    <cfRule type="expression" dxfId="8821" priority="54">
      <formula>FIND("Agir",AV7)</formula>
    </cfRule>
    <cfRule type="expression" dxfId="8820" priority="55">
      <formula>FIND("Réagir",AV7)</formula>
    </cfRule>
  </conditionalFormatting>
  <conditionalFormatting sqref="AQ9">
    <cfRule type="expression" dxfId="8819" priority="50" stopIfTrue="1">
      <formula>ISTEXT(AQ9)</formula>
    </cfRule>
    <cfRule type="expression" dxfId="8818" priority="51">
      <formula>FIND("Agir",AV9)</formula>
    </cfRule>
    <cfRule type="expression" dxfId="8817" priority="52">
      <formula>FIND("Réagir",AV9)</formula>
    </cfRule>
  </conditionalFormatting>
  <conditionalFormatting sqref="AQ10">
    <cfRule type="expression" dxfId="8816" priority="47" stopIfTrue="1">
      <formula>ISTEXT(AQ10)</formula>
    </cfRule>
    <cfRule type="expression" dxfId="8815" priority="48">
      <formula>FIND("Agir",AV10)</formula>
    </cfRule>
    <cfRule type="expression" dxfId="8814" priority="49">
      <formula>FIND("Réagir",AV10)</formula>
    </cfRule>
  </conditionalFormatting>
  <conditionalFormatting sqref="AQ11">
    <cfRule type="expression" dxfId="8813" priority="44" stopIfTrue="1">
      <formula>ISTEXT(AQ11)</formula>
    </cfRule>
    <cfRule type="expression" dxfId="8812" priority="45">
      <formula>FIND("Agir",AV11)</formula>
    </cfRule>
    <cfRule type="expression" dxfId="8811" priority="46">
      <formula>FIND("Réagir",AV11)</formula>
    </cfRule>
  </conditionalFormatting>
  <conditionalFormatting sqref="AQ12">
    <cfRule type="expression" dxfId="8810" priority="41" stopIfTrue="1">
      <formula>ISTEXT(AQ12)</formula>
    </cfRule>
    <cfRule type="expression" dxfId="8809" priority="42">
      <formula>FIND("Agir",AV12)</formula>
    </cfRule>
    <cfRule type="expression" dxfId="8808" priority="43">
      <formula>FIND("Réagir",AV12)</formula>
    </cfRule>
  </conditionalFormatting>
  <conditionalFormatting sqref="AQ13">
    <cfRule type="expression" dxfId="8807" priority="38" stopIfTrue="1">
      <formula>ISTEXT(AQ13)</formula>
    </cfRule>
    <cfRule type="expression" dxfId="8806" priority="39">
      <formula>FIND("Agir",AV13)</formula>
    </cfRule>
    <cfRule type="expression" dxfId="8805" priority="40">
      <formula>FIND("Réagir",AV13)</formula>
    </cfRule>
  </conditionalFormatting>
  <conditionalFormatting sqref="AQ8">
    <cfRule type="expression" dxfId="8804" priority="32" stopIfTrue="1">
      <formula>ISTEXT(AQ8)</formula>
    </cfRule>
    <cfRule type="expression" dxfId="8803" priority="33">
      <formula>FIND("Agir",AV8)</formula>
    </cfRule>
    <cfRule type="expression" dxfId="8802" priority="34">
      <formula>FIND("Réagir",AV8)</formula>
    </cfRule>
  </conditionalFormatting>
  <conditionalFormatting sqref="AA7:AA13">
    <cfRule type="expression" dxfId="8801" priority="29" stopIfTrue="1">
      <formula>ISTEXT(AA7)</formula>
    </cfRule>
    <cfRule type="expression" dxfId="8800" priority="30">
      <formula>FIND("Agir",AV7)</formula>
    </cfRule>
    <cfRule type="expression" dxfId="8799" priority="31">
      <formula>FIND("Réagir",AV7)</formula>
    </cfRule>
  </conditionalFormatting>
  <conditionalFormatting sqref="AG7:AG13 AV7:AW13">
    <cfRule type="expression" dxfId="8798" priority="20" stopIfTrue="1">
      <formula>ISTEXT(AG7)</formula>
    </cfRule>
    <cfRule type="expression" dxfId="8797" priority="21">
      <formula>FIND("Agir",#REF!)</formula>
    </cfRule>
    <cfRule type="expression" dxfId="8796" priority="22">
      <formula>FIND("Réagir",#REF!)</formula>
    </cfRule>
  </conditionalFormatting>
  <conditionalFormatting sqref="I10">
    <cfRule type="expression" dxfId="8795" priority="11" stopIfTrue="1">
      <formula>ISTEXT(I10)</formula>
    </cfRule>
    <cfRule type="expression" dxfId="8794" priority="12">
      <formula>FIND("Agir",J10)</formula>
    </cfRule>
    <cfRule type="expression" dxfId="8793" priority="13">
      <formula>FIND("Réagir",J10)</formula>
    </cfRule>
  </conditionalFormatting>
  <conditionalFormatting sqref="G10:H10">
    <cfRule type="expression" dxfId="8792" priority="9" stopIfTrue="1">
      <formula>ISTEXT(G10)</formula>
    </cfRule>
    <cfRule type="expression" dxfId="8791" priority="10">
      <formula>FIND("Conforter",J10)</formula>
    </cfRule>
  </conditionalFormatting>
  <conditionalFormatting sqref="D10">
    <cfRule type="expression" dxfId="8790" priority="7" stopIfTrue="1">
      <formula>ISTEXT(D10)</formula>
    </cfRule>
    <cfRule type="expression" dxfId="8789" priority="8">
      <formula>FIND("Conforter",F10)</formula>
    </cfRule>
  </conditionalFormatting>
  <conditionalFormatting sqref="AQ10">
    <cfRule type="expression" dxfId="8788" priority="4" stopIfTrue="1">
      <formula>ISTEXT(AQ10)</formula>
    </cfRule>
    <cfRule type="expression" dxfId="8787" priority="5">
      <formula>FIND("Agir",AV10)</formula>
    </cfRule>
    <cfRule type="expression" dxfId="8786" priority="6">
      <formula>FIND("Réagir",AV10)</formula>
    </cfRule>
  </conditionalFormatting>
  <conditionalFormatting sqref="AX4">
    <cfRule type="containsText" dxfId="8785" priority="1" stopIfTrue="1" operator="containsText" text="Première">
      <formula>NOT(ISERROR(SEARCH("Première",AX4)))</formula>
    </cfRule>
    <cfRule type="containsText" dxfId="8784" priority="2" stopIfTrue="1" operator="containsText" text="Seconde">
      <formula>NOT(ISERROR(SEARCH("Seconde",AX4)))</formula>
    </cfRule>
    <cfRule type="containsText" dxfId="8783" priority="3" stopIfTrue="1" operator="containsText" text="Terme">
      <formula>NOT(ISERROR(SEARCH("Terme",AX4)))</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3" xr:uid="{00000000-0002-0000-0400-000000000000}">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3" xr:uid="{00000000-0002-0000-0400-000001000000}">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3" xr:uid="{00000000-0002-0000-0400-000002000000}">
      <formula1>$M$1:$P$1</formula1>
    </dataValidation>
  </dataValidations>
  <pageMargins left="0.7" right="0.7" top="0.75" bottom="0.75" header="0.3" footer="0.3"/>
  <pageSetup scale="37" fitToHeight="0"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15968"/>
  </sheetPr>
  <dimension ref="A1:AY14"/>
  <sheetViews>
    <sheetView showGridLines="0" zoomScale="60" zoomScaleNormal="60" workbookViewId="0"/>
  </sheetViews>
  <sheetFormatPr baseColWidth="10" defaultColWidth="10.453125" defaultRowHeight="11.5" x14ac:dyDescent="0.25"/>
  <cols>
    <col min="1" max="1" width="1.453125" style="50" customWidth="1"/>
    <col min="2" max="2" width="10.453125" style="59" customWidth="1"/>
    <col min="3" max="3" width="83" style="60" customWidth="1"/>
    <col min="4" max="4" width="46" style="61" customWidth="1"/>
    <col min="5" max="5" width="9.81640625" style="50" customWidth="1"/>
    <col min="6" max="6" width="9.81640625" style="62" customWidth="1"/>
    <col min="7" max="7" width="46" style="61" customWidth="1"/>
    <col min="8" max="8" width="8.81640625" style="61" customWidth="1"/>
    <col min="9" max="9" width="45.453125" style="61" customWidth="1"/>
    <col min="10" max="10" width="20.453125" style="61" customWidth="1"/>
    <col min="11" max="26" width="5.453125" style="50" hidden="1" customWidth="1"/>
    <col min="27" max="27" width="20.453125" style="61" hidden="1" customWidth="1"/>
    <col min="28" max="32" width="10.453125" style="50" hidden="1" customWidth="1"/>
    <col min="33" max="33" width="20.453125" style="61" hidden="1" customWidth="1"/>
    <col min="34" max="38" width="10.453125" style="50" hidden="1" customWidth="1"/>
    <col min="39" max="39" width="20.453125" style="61" hidden="1" customWidth="1"/>
    <col min="40" max="42" width="10.453125" style="50" hidden="1" customWidth="1"/>
    <col min="43" max="43" width="20.453125" style="61" hidden="1" customWidth="1"/>
    <col min="44" max="47" width="10.453125" style="50" hidden="1" customWidth="1"/>
    <col min="48" max="48" width="20.453125" style="61" hidden="1" customWidth="1"/>
    <col min="49" max="49" width="45.453125" style="61" hidden="1" customWidth="1"/>
    <col min="50" max="50" width="45.453125" style="61" customWidth="1"/>
    <col min="51" max="51" width="45.453125" style="61" hidden="1" customWidth="1"/>
    <col min="52" max="16384" width="10.453125" style="50"/>
  </cols>
  <sheetData>
    <row r="1" spans="1:51" s="45" customFormat="1" ht="13" customHeight="1" x14ac:dyDescent="0.3">
      <c r="B1" s="46"/>
      <c r="C1" s="47"/>
      <c r="D1" s="48"/>
      <c r="F1" s="49"/>
      <c r="G1" s="48"/>
      <c r="H1" s="48"/>
      <c r="I1" s="48"/>
      <c r="J1" s="48"/>
      <c r="L1" s="45">
        <v>0</v>
      </c>
      <c r="M1" s="45">
        <v>1</v>
      </c>
      <c r="N1" s="45">
        <v>2</v>
      </c>
      <c r="O1" s="45">
        <v>3</v>
      </c>
      <c r="P1" s="45">
        <v>4</v>
      </c>
      <c r="Q1" s="45">
        <v>5</v>
      </c>
      <c r="AA1" s="37"/>
      <c r="AG1" s="37"/>
      <c r="AM1" s="37"/>
      <c r="AQ1" s="37"/>
      <c r="AV1" s="37"/>
      <c r="AW1" s="48"/>
      <c r="AX1" s="48"/>
      <c r="AY1" s="48"/>
    </row>
    <row r="2" spans="1:51" s="45" customFormat="1" ht="30" customHeight="1" x14ac:dyDescent="0.3">
      <c r="B2" s="431" t="s">
        <v>262</v>
      </c>
      <c r="C2" s="431"/>
      <c r="D2" s="431"/>
      <c r="E2" s="431"/>
      <c r="F2" s="431"/>
      <c r="G2" s="431"/>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83"/>
    </row>
    <row r="3" spans="1:51" s="45" customFormat="1" ht="13" customHeight="1" x14ac:dyDescent="0.25">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row>
    <row r="4" spans="1:51" ht="30" customHeight="1" x14ac:dyDescent="0.25">
      <c r="A4" s="45"/>
      <c r="B4" s="435"/>
      <c r="C4" s="435"/>
      <c r="D4" s="436" t="s">
        <v>0</v>
      </c>
      <c r="E4" s="437"/>
      <c r="F4" s="438" t="s">
        <v>261</v>
      </c>
      <c r="G4" s="439"/>
      <c r="H4" s="440" t="s">
        <v>335</v>
      </c>
      <c r="I4" s="441"/>
      <c r="J4" s="108" t="s">
        <v>274</v>
      </c>
      <c r="K4" s="106"/>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6"/>
      <c r="AX4" s="442" t="s">
        <v>265</v>
      </c>
      <c r="AY4" s="443"/>
    </row>
    <row r="5" spans="1:51" s="52" customFormat="1" ht="170" customHeight="1" x14ac:dyDescent="0.3">
      <c r="A5" s="51"/>
      <c r="B5" s="435"/>
      <c r="C5" s="435"/>
      <c r="D5" s="87" t="s">
        <v>510</v>
      </c>
      <c r="E5" s="101" t="s">
        <v>0</v>
      </c>
      <c r="F5" s="103" t="s">
        <v>261</v>
      </c>
      <c r="G5" s="104" t="s">
        <v>260</v>
      </c>
      <c r="H5" s="102" t="s">
        <v>273</v>
      </c>
      <c r="I5" s="105" t="s">
        <v>271</v>
      </c>
      <c r="J5" s="109" t="s">
        <v>266</v>
      </c>
      <c r="K5" s="107" t="s">
        <v>23</v>
      </c>
      <c r="L5" s="88" t="s">
        <v>12</v>
      </c>
      <c r="M5" s="89" t="s">
        <v>13</v>
      </c>
      <c r="N5" s="90" t="s">
        <v>14</v>
      </c>
      <c r="O5" s="91" t="s">
        <v>15</v>
      </c>
      <c r="P5" s="92" t="s">
        <v>16</v>
      </c>
      <c r="Q5" s="93" t="s">
        <v>17</v>
      </c>
      <c r="R5" s="94" t="s">
        <v>18</v>
      </c>
      <c r="S5" s="95" t="s">
        <v>34</v>
      </c>
      <c r="T5" s="95" t="s">
        <v>35</v>
      </c>
      <c r="U5" s="95" t="s">
        <v>24</v>
      </c>
      <c r="V5" s="95" t="s">
        <v>44</v>
      </c>
      <c r="W5" s="95" t="s">
        <v>45</v>
      </c>
      <c r="X5" s="95" t="s">
        <v>47</v>
      </c>
      <c r="Y5" s="95" t="s">
        <v>46</v>
      </c>
      <c r="Z5" s="95" t="s">
        <v>33</v>
      </c>
      <c r="AA5" s="96" t="s">
        <v>19</v>
      </c>
      <c r="AB5" s="97" t="s">
        <v>36</v>
      </c>
      <c r="AC5" s="97" t="s">
        <v>37</v>
      </c>
      <c r="AD5" s="97" t="s">
        <v>25</v>
      </c>
      <c r="AE5" s="97" t="s">
        <v>38</v>
      </c>
      <c r="AF5" s="97" t="s">
        <v>26</v>
      </c>
      <c r="AG5" s="96" t="s">
        <v>22</v>
      </c>
      <c r="AH5" s="97" t="s">
        <v>39</v>
      </c>
      <c r="AI5" s="97" t="s">
        <v>41</v>
      </c>
      <c r="AJ5" s="97" t="s">
        <v>42</v>
      </c>
      <c r="AK5" s="97" t="s">
        <v>30</v>
      </c>
      <c r="AL5" s="97" t="s">
        <v>40</v>
      </c>
      <c r="AM5" s="96" t="s">
        <v>31</v>
      </c>
      <c r="AN5" s="97" t="s">
        <v>27</v>
      </c>
      <c r="AO5" s="97" t="s">
        <v>28</v>
      </c>
      <c r="AP5" s="97" t="s">
        <v>29</v>
      </c>
      <c r="AQ5" s="96" t="s">
        <v>43</v>
      </c>
      <c r="AR5" s="97" t="s">
        <v>48</v>
      </c>
      <c r="AS5" s="97" t="s">
        <v>49</v>
      </c>
      <c r="AT5" s="97" t="s">
        <v>50</v>
      </c>
      <c r="AU5" s="97" t="s">
        <v>51</v>
      </c>
      <c r="AV5" s="96" t="s">
        <v>32</v>
      </c>
      <c r="AW5" s="98" t="s">
        <v>11</v>
      </c>
      <c r="AX5" s="99" t="s">
        <v>511</v>
      </c>
      <c r="AY5" s="100" t="s">
        <v>52</v>
      </c>
    </row>
    <row r="6" spans="1:51" s="65" customFormat="1" ht="30" customHeight="1" x14ac:dyDescent="0.35">
      <c r="A6" s="64"/>
      <c r="B6" s="433" t="s">
        <v>513</v>
      </c>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row>
    <row r="7" spans="1:51" s="57" customFormat="1" ht="114" customHeight="1" x14ac:dyDescent="0.35">
      <c r="A7" s="56"/>
      <c r="B7" s="374" t="s">
        <v>8</v>
      </c>
      <c r="C7" s="380" t="s">
        <v>316</v>
      </c>
      <c r="D7" s="255"/>
      <c r="E7" s="255"/>
      <c r="F7" s="273"/>
      <c r="G7" s="273"/>
      <c r="H7" s="291"/>
      <c r="I7" s="291"/>
      <c r="J7" s="136" t="str">
        <f>S7</f>
        <v/>
      </c>
      <c r="K7" s="137">
        <f>E7*10+F7</f>
        <v>0</v>
      </c>
      <c r="L7" s="137" t="b">
        <f>OR(K7=31)</f>
        <v>0</v>
      </c>
      <c r="M7" s="137" t="b">
        <f>OR(K7=21,K7=32)</f>
        <v>0</v>
      </c>
      <c r="N7" s="137" t="b">
        <f>OR(K7=22,K7=33)</f>
        <v>0</v>
      </c>
      <c r="O7" s="137" t="b">
        <f>OR(K7=11,K7=12)</f>
        <v>0</v>
      </c>
      <c r="P7" s="137" t="b">
        <f>OR(K7=23,K7=34)</f>
        <v>0</v>
      </c>
      <c r="Q7" s="137" t="b">
        <f>OR(K7=13,K7=14,K7=24)</f>
        <v>0</v>
      </c>
      <c r="R7" s="137" t="b">
        <f>OR(K7=1,K7=2,K7=3,K7=4)</f>
        <v>0</v>
      </c>
      <c r="S7" s="138" t="str">
        <f t="shared" ref="S7:S14" si="0">IF(COUNTA(E7:F7)&lt;2,"",(IF(L7=TRUE,$L$5,IF(M7=TRUE,$M$5,IF(N7=TRUE,$N$5,IF(O7=TRUE,$O$5,IF(P7=TRUE,$P$5,IF(Q7=TRUE,$Q$5,IF(R7=TRUE,$R$5,0)))))))))</f>
        <v/>
      </c>
      <c r="T7" s="139" t="str">
        <f t="shared" ref="T7:T14" si="1">IF(COUNTA(E7:F7)&lt;2,"",(IF(L7=TRUE,6,IF(M7=TRUE,5,IF(N7=TRUE,4,IF(O7=TRUE,3,IF(P7=TRUE,2,IF(Q7=TRUE,1,IF(R7=TRUE,0,0)))))))))</f>
        <v/>
      </c>
      <c r="U7" s="140" t="e">
        <f t="shared" ref="U7:U14" si="2">T7*10+H7</f>
        <v>#VALUE!</v>
      </c>
      <c r="V7" s="137" t="e">
        <f>OR(U7=61,U7=62,U7=63)</f>
        <v>#VALUE!</v>
      </c>
      <c r="W7" s="137" t="e">
        <f>OR(U7=51,U7=52)</f>
        <v>#VALUE!</v>
      </c>
      <c r="X7" s="137" t="e">
        <f>OR(U7=31,U7=41,U7=42,U7=53)</f>
        <v>#VALUE!</v>
      </c>
      <c r="Y7" s="137" t="e">
        <f>OR(U7=21,U7=32)</f>
        <v>#VALUE!</v>
      </c>
      <c r="Z7" s="137" t="e">
        <f>AND(V7=FALSE,W7=FALSE,X7=FALSE,Y7=FALSE)</f>
        <v>#VALUE!</v>
      </c>
      <c r="AA7" s="141" t="str">
        <f>IF(COUNTA(E7:F7:H7)&lt;3,"",(IF(V7=TRUE,$V$5,IF(W7=TRUE,$W$5,IF(X7=TRUE,$X$5,IF(Y7=TRUE,$Y$5,"Non"))))))</f>
        <v/>
      </c>
      <c r="AB7" s="137" t="e">
        <f>OR(U7=61,U7=62,U7=51,U7=52)</f>
        <v>#VALUE!</v>
      </c>
      <c r="AC7" s="137" t="e">
        <f>OR(U7=41,U7=42)</f>
        <v>#VALUE!</v>
      </c>
      <c r="AD7" s="137" t="e">
        <f>OR(U7=31,U7=32,U7=63,U7=64,U7=53,U7=54,)</f>
        <v>#VALUE!</v>
      </c>
      <c r="AE7" s="137" t="e">
        <f>OR(U7=21,U7=22,)</f>
        <v>#VALUE!</v>
      </c>
      <c r="AF7" s="137" t="e">
        <f>OR(U7=11,U7=12,U7=13,U7=23,)</f>
        <v>#VALUE!</v>
      </c>
      <c r="AG7" s="141" t="str">
        <f>IF(COUNTA(E7:F7:H7)&lt;3,"",(IF(AB7=TRUE,$AB$5,IF(AC7=TRUE,$AC$5,IF(AD7=TRUE,$AD$5,IF(AE7=TRUE,$AE$5,IF(AF7=TRUE,$AF$5,"Aucune")))))))</f>
        <v/>
      </c>
      <c r="AH7" s="137" t="e">
        <f>OR(U7=62,U7=52,U7=42)</f>
        <v>#VALUE!</v>
      </c>
      <c r="AI7" s="137" t="e">
        <f>OR(U7=63,U7=53,U7=43,U7=64,U7=54)</f>
        <v>#VALUE!</v>
      </c>
      <c r="AJ7" s="137" t="e">
        <f>OR(U7=61,U7=51,U7=41)</f>
        <v>#VALUE!</v>
      </c>
      <c r="AK7" s="137" t="e">
        <f>OR(U7=44,U7=32,U7=33,U7=34)</f>
        <v>#VALUE!</v>
      </c>
      <c r="AL7" s="137" t="e">
        <f>OR(U7=22,U7=23,U7=24,U7=12,U7=13,U7=14)</f>
        <v>#VALUE!</v>
      </c>
      <c r="AM7" s="141" t="str">
        <f>IF(COUNTA(E7:F7:H7)&lt;3,"",(IF(AH7=TRUE,$AH$5,IF(AI7=TRUE,$AI$5,IF(AJ7=TRUE,$AJ$5,IF(AK7=TRUE,$AK$5,IF(AL7=TRUE,$AL$5,"Aucune")))))))</f>
        <v/>
      </c>
      <c r="AN7" s="137" t="e">
        <f>OR(U7=61,U7=62,U7=63,U7=51,U7=52,U7=53)</f>
        <v>#VALUE!</v>
      </c>
      <c r="AO7" s="137" t="e">
        <f>OR(U7=41,U7=42,U7=43,U7=31,U7=32,U7=33)</f>
        <v>#VALUE!</v>
      </c>
      <c r="AP7" s="137" t="e">
        <f>OR(U7=21,U7=22,U7=23,U7=11,U7=12,U7=13)</f>
        <v>#VALUE!</v>
      </c>
      <c r="AQ7" s="141" t="str">
        <f>IF(COUNTA(E7:F7:H7)&lt;3,"",(IF(AN7=TRUE,$AN$5,IF(AO7=TRUE,$AO$5,IF(AP7=TRUE,$AP$5,"Aucune action requise")))))</f>
        <v/>
      </c>
      <c r="AR7" s="137" t="e">
        <f>OR(U7=61,U7=51,U7=41,U7=31,U7=21)</f>
        <v>#VALUE!</v>
      </c>
      <c r="AS7" s="137" t="e">
        <f>OR(U7=62,U7=52,U7=42,U7=32,U7=22,U7=63,U7=53)</f>
        <v>#VALUE!</v>
      </c>
      <c r="AT7" s="137" t="e">
        <f>OR(U7=43,U7=33,U7=23,U7=34,U7=24)</f>
        <v>#VALUE!</v>
      </c>
      <c r="AU7" s="137" t="e">
        <f>OR(U7=64,U7=54,U7=44)</f>
        <v>#VALUE!</v>
      </c>
      <c r="AV7" s="141" t="str">
        <f>IF(COUNTA(E7:F7:H7)&lt;3,"",(IF(AR7=TRUE,$AR$5,IF(AS7=TRUE,$AS$5,IF(AT7=TRUE,$AT$5,IF(AU7=TRUE,$AU$5,"Aucun"))))))</f>
        <v/>
      </c>
      <c r="AW7" s="142"/>
      <c r="AX7" s="309"/>
      <c r="AY7" s="69"/>
    </row>
    <row r="8" spans="1:51" s="57" customFormat="1" ht="114" customHeight="1" x14ac:dyDescent="0.35">
      <c r="A8" s="56"/>
      <c r="B8" s="374" t="s">
        <v>7</v>
      </c>
      <c r="C8" s="380" t="s">
        <v>339</v>
      </c>
      <c r="D8" s="255"/>
      <c r="E8" s="255"/>
      <c r="F8" s="273"/>
      <c r="G8" s="273"/>
      <c r="H8" s="291"/>
      <c r="I8" s="291"/>
      <c r="J8" s="136" t="str">
        <f t="shared" ref="J8:J14" si="3">S8</f>
        <v/>
      </c>
      <c r="K8" s="137">
        <f t="shared" ref="K8:K14" si="4">E8*10+F8</f>
        <v>0</v>
      </c>
      <c r="L8" s="137" t="b">
        <f t="shared" ref="L8:L14" si="5">OR(K8=31)</f>
        <v>0</v>
      </c>
      <c r="M8" s="137" t="b">
        <f t="shared" ref="M8:M14" si="6">OR(K8=21,K8=32)</f>
        <v>0</v>
      </c>
      <c r="N8" s="137" t="b">
        <f t="shared" ref="N8:N14" si="7">OR(K8=22,K8=33)</f>
        <v>0</v>
      </c>
      <c r="O8" s="137" t="b">
        <f t="shared" ref="O8:O14" si="8">OR(K8=11,K8=12)</f>
        <v>0</v>
      </c>
      <c r="P8" s="137" t="b">
        <f t="shared" ref="P8:P14" si="9">OR(K8=23,K8=34)</f>
        <v>0</v>
      </c>
      <c r="Q8" s="137" t="b">
        <f t="shared" ref="Q8:Q14" si="10">OR(K8=13,K8=14,K8=24)</f>
        <v>0</v>
      </c>
      <c r="R8" s="137" t="b">
        <f t="shared" ref="R8:R14" si="11">OR(K8=1,K8=2,K8=3,K8=4)</f>
        <v>0</v>
      </c>
      <c r="S8" s="138" t="str">
        <f t="shared" si="0"/>
        <v/>
      </c>
      <c r="T8" s="139" t="str">
        <f t="shared" si="1"/>
        <v/>
      </c>
      <c r="U8" s="140" t="e">
        <f t="shared" si="2"/>
        <v>#VALUE!</v>
      </c>
      <c r="V8" s="137" t="e">
        <f t="shared" ref="V8:V14" si="12">OR(U8=61,U8=62,U8=63)</f>
        <v>#VALUE!</v>
      </c>
      <c r="W8" s="137" t="e">
        <f t="shared" ref="W8:W14" si="13">OR(U8=51,U8=52)</f>
        <v>#VALUE!</v>
      </c>
      <c r="X8" s="137" t="e">
        <f t="shared" ref="X8:X14" si="14">OR(U8=31,U8=41,U8=42,U8=53)</f>
        <v>#VALUE!</v>
      </c>
      <c r="Y8" s="137" t="e">
        <f t="shared" ref="Y8:Y14" si="15">OR(U8=21,U8=32)</f>
        <v>#VALUE!</v>
      </c>
      <c r="Z8" s="137" t="e">
        <f t="shared" ref="Z8:Z14" si="16">AND(V8=FALSE,W8=FALSE,X8=FALSE,Y8=FALSE)</f>
        <v>#VALUE!</v>
      </c>
      <c r="AA8" s="141" t="str">
        <f>IF(COUNTA(E8:F8:H8)&lt;3,"",(IF(V8=TRUE,$V$5,IF(W8=TRUE,$W$5,IF(X8=TRUE,$X$5,IF(Y8=TRUE,$Y$5,"Non"))))))</f>
        <v/>
      </c>
      <c r="AB8" s="137" t="e">
        <f t="shared" ref="AB8:AB14" si="17">OR(U8=61,U8=62,U8=51,U8=52)</f>
        <v>#VALUE!</v>
      </c>
      <c r="AC8" s="137" t="e">
        <f t="shared" ref="AC8:AC14" si="18">OR(U8=41,U8=42)</f>
        <v>#VALUE!</v>
      </c>
      <c r="AD8" s="137" t="e">
        <f t="shared" ref="AD8:AD14" si="19">OR(U8=31,U8=32,U8=63,U8=64,U8=53,U8=54,)</f>
        <v>#VALUE!</v>
      </c>
      <c r="AE8" s="137" t="e">
        <f t="shared" ref="AE8:AE14" si="20">OR(U8=21,U8=22,)</f>
        <v>#VALUE!</v>
      </c>
      <c r="AF8" s="137" t="e">
        <f t="shared" ref="AF8:AF14" si="21">OR(U8=11,U8=12,U8=13,U8=23,)</f>
        <v>#VALUE!</v>
      </c>
      <c r="AG8" s="141" t="str">
        <f>IF(COUNTA(E8:F8:H8)&lt;3,"",(IF(AB8=TRUE,$AB$5,IF(AC8=TRUE,$AC$5,IF(AD8=TRUE,$AD$5,IF(AE8=TRUE,$AE$5,IF(AF8=TRUE,$AF$5,"Aucune")))))))</f>
        <v/>
      </c>
      <c r="AH8" s="137" t="e">
        <f t="shared" ref="AH8:AH14" si="22">OR(U8=62,U8=52,U8=42)</f>
        <v>#VALUE!</v>
      </c>
      <c r="AI8" s="137" t="e">
        <f t="shared" ref="AI8:AI14" si="23">OR(U8=63,U8=53,U8=43,U8=64,U8=54)</f>
        <v>#VALUE!</v>
      </c>
      <c r="AJ8" s="137" t="e">
        <f t="shared" ref="AJ8:AJ14" si="24">OR(U8=61,U8=51,U8=41)</f>
        <v>#VALUE!</v>
      </c>
      <c r="AK8" s="137" t="e">
        <f t="shared" ref="AK8:AK14" si="25">OR(U8=44,U8=32,U8=33,U8=34)</f>
        <v>#VALUE!</v>
      </c>
      <c r="AL8" s="137" t="e">
        <f t="shared" ref="AL8:AL14" si="26">OR(U8=22,U8=23,U8=24,U8=12,U8=13,U8=14)</f>
        <v>#VALUE!</v>
      </c>
      <c r="AM8" s="141" t="str">
        <f>IF(COUNTA(E8:F8:H8)&lt;3,"",(IF(AH8=TRUE,$AH$5,IF(AI8=TRUE,$AI$5,IF(AJ8=TRUE,$AJ$5,IF(AK8=TRUE,$AK$5,IF(AL8=TRUE,$AL$5,"Aucune")))))))</f>
        <v/>
      </c>
      <c r="AN8" s="137" t="e">
        <f t="shared" ref="AN8:AN14" si="27">OR(U8=61,U8=62,U8=63,U8=51,U8=52,U8=53)</f>
        <v>#VALUE!</v>
      </c>
      <c r="AO8" s="137" t="e">
        <f t="shared" ref="AO8:AO14" si="28">OR(U8=41,U8=42,U8=43,U8=31,U8=32,U8=33)</f>
        <v>#VALUE!</v>
      </c>
      <c r="AP8" s="137" t="e">
        <f t="shared" ref="AP8:AP14" si="29">OR(U8=21,U8=22,U8=23,U8=11,U8=12,U8=13)</f>
        <v>#VALUE!</v>
      </c>
      <c r="AQ8" s="141" t="str">
        <f>IF(COUNTA(E8:F8:H8)&lt;3,"",(IF(AN8=TRUE,$AN$5,IF(AO8=TRUE,$AO$5,IF(AP8=TRUE,$AP$5,"Aucune action requise")))))</f>
        <v/>
      </c>
      <c r="AR8" s="137" t="e">
        <f t="shared" ref="AR8:AR14" si="30">OR(U8=61,U8=51,U8=41,U8=31,U8=21)</f>
        <v>#VALUE!</v>
      </c>
      <c r="AS8" s="137" t="e">
        <f t="shared" ref="AS8:AS14" si="31">OR(U8=62,U8=52,U8=42,U8=32,U8=22,U8=63,U8=53)</f>
        <v>#VALUE!</v>
      </c>
      <c r="AT8" s="137" t="e">
        <f t="shared" ref="AT8:AT14" si="32">OR(U8=43,U8=33,U8=23,U8=34,U8=24)</f>
        <v>#VALUE!</v>
      </c>
      <c r="AU8" s="137" t="e">
        <f t="shared" ref="AU8:AU14" si="33">OR(U8=64,U8=54,U8=44)</f>
        <v>#VALUE!</v>
      </c>
      <c r="AV8" s="141" t="str">
        <f>IF(COUNTA(E8:F8:H8)&lt;3,"",(IF(AR8=TRUE,$AR$5,IF(AS8=TRUE,$AS$5,IF(AT8=TRUE,$AT$5,IF(AU8=TRUE,$AU$5,"Aucun"))))))</f>
        <v/>
      </c>
      <c r="AW8" s="142"/>
      <c r="AX8" s="309"/>
      <c r="AY8" s="70"/>
    </row>
    <row r="9" spans="1:51" s="57" customFormat="1" ht="114" customHeight="1" x14ac:dyDescent="0.35">
      <c r="A9" s="56"/>
      <c r="B9" s="374" t="s">
        <v>6</v>
      </c>
      <c r="C9" s="380" t="s">
        <v>514</v>
      </c>
      <c r="D9" s="255"/>
      <c r="E9" s="255"/>
      <c r="F9" s="273"/>
      <c r="G9" s="273"/>
      <c r="H9" s="291"/>
      <c r="I9" s="291"/>
      <c r="J9" s="136" t="str">
        <f t="shared" si="3"/>
        <v/>
      </c>
      <c r="K9" s="137">
        <f t="shared" si="4"/>
        <v>0</v>
      </c>
      <c r="L9" s="137" t="b">
        <f t="shared" si="5"/>
        <v>0</v>
      </c>
      <c r="M9" s="137" t="b">
        <f t="shared" si="6"/>
        <v>0</v>
      </c>
      <c r="N9" s="137" t="b">
        <f t="shared" si="7"/>
        <v>0</v>
      </c>
      <c r="O9" s="137" t="b">
        <f t="shared" si="8"/>
        <v>0</v>
      </c>
      <c r="P9" s="137" t="b">
        <f t="shared" si="9"/>
        <v>0</v>
      </c>
      <c r="Q9" s="137" t="b">
        <f t="shared" si="10"/>
        <v>0</v>
      </c>
      <c r="R9" s="137" t="b">
        <f t="shared" si="11"/>
        <v>0</v>
      </c>
      <c r="S9" s="138" t="str">
        <f t="shared" si="0"/>
        <v/>
      </c>
      <c r="T9" s="139" t="str">
        <f t="shared" si="1"/>
        <v/>
      </c>
      <c r="U9" s="140" t="e">
        <f t="shared" si="2"/>
        <v>#VALUE!</v>
      </c>
      <c r="V9" s="137" t="e">
        <f t="shared" si="12"/>
        <v>#VALUE!</v>
      </c>
      <c r="W9" s="137" t="e">
        <f t="shared" si="13"/>
        <v>#VALUE!</v>
      </c>
      <c r="X9" s="137" t="e">
        <f t="shared" si="14"/>
        <v>#VALUE!</v>
      </c>
      <c r="Y9" s="137" t="e">
        <f t="shared" si="15"/>
        <v>#VALUE!</v>
      </c>
      <c r="Z9" s="137" t="e">
        <f t="shared" si="16"/>
        <v>#VALUE!</v>
      </c>
      <c r="AA9" s="141" t="str">
        <f>IF(COUNTA(E9:F9:H9)&lt;3,"",(IF(V9=TRUE,$V$5,IF(W9=TRUE,$W$5,IF(X9=TRUE,$X$5,IF(Y9=TRUE,$Y$5,"Non"))))))</f>
        <v/>
      </c>
      <c r="AB9" s="137" t="e">
        <f t="shared" si="17"/>
        <v>#VALUE!</v>
      </c>
      <c r="AC9" s="137" t="e">
        <f t="shared" si="18"/>
        <v>#VALUE!</v>
      </c>
      <c r="AD9" s="137" t="e">
        <f t="shared" si="19"/>
        <v>#VALUE!</v>
      </c>
      <c r="AE9" s="137" t="e">
        <f t="shared" si="20"/>
        <v>#VALUE!</v>
      </c>
      <c r="AF9" s="137" t="e">
        <f t="shared" si="21"/>
        <v>#VALUE!</v>
      </c>
      <c r="AG9" s="141" t="str">
        <f>IF(COUNTA(E9:F9:H9)&lt;3,"",(IF(AB9=TRUE,$AB$5,IF(AC9=TRUE,$AC$5,IF(AD9=TRUE,$AD$5,IF(AE9=TRUE,$AE$5,IF(AF9=TRUE,$AF$5,"Aucune")))))))</f>
        <v/>
      </c>
      <c r="AH9" s="137" t="e">
        <f t="shared" si="22"/>
        <v>#VALUE!</v>
      </c>
      <c r="AI9" s="137" t="e">
        <f t="shared" si="23"/>
        <v>#VALUE!</v>
      </c>
      <c r="AJ9" s="137" t="e">
        <f t="shared" si="24"/>
        <v>#VALUE!</v>
      </c>
      <c r="AK9" s="137" t="e">
        <f t="shared" si="25"/>
        <v>#VALUE!</v>
      </c>
      <c r="AL9" s="137" t="e">
        <f t="shared" si="26"/>
        <v>#VALUE!</v>
      </c>
      <c r="AM9" s="141" t="str">
        <f>IF(COUNTA(E9:F9:H9)&lt;3,"",(IF(AH9=TRUE,$AH$5,IF(AI9=TRUE,$AI$5,IF(AJ9=TRUE,$AJ$5,IF(AK9=TRUE,$AK$5,IF(AL9=TRUE,$AL$5,"Aucune")))))))</f>
        <v/>
      </c>
      <c r="AN9" s="137" t="e">
        <f t="shared" si="27"/>
        <v>#VALUE!</v>
      </c>
      <c r="AO9" s="137" t="e">
        <f t="shared" si="28"/>
        <v>#VALUE!</v>
      </c>
      <c r="AP9" s="137" t="e">
        <f t="shared" si="29"/>
        <v>#VALUE!</v>
      </c>
      <c r="AQ9" s="141" t="str">
        <f>IF(COUNTA(E9:F9:H9)&lt;3,"",(IF(AN9=TRUE,$AN$5,IF(AO9=TRUE,$AO$5,IF(AP9=TRUE,$AP$5,"Aucune action requise")))))</f>
        <v/>
      </c>
      <c r="AR9" s="137" t="e">
        <f t="shared" si="30"/>
        <v>#VALUE!</v>
      </c>
      <c r="AS9" s="137" t="e">
        <f t="shared" si="31"/>
        <v>#VALUE!</v>
      </c>
      <c r="AT9" s="137" t="e">
        <f t="shared" si="32"/>
        <v>#VALUE!</v>
      </c>
      <c r="AU9" s="137" t="e">
        <f t="shared" si="33"/>
        <v>#VALUE!</v>
      </c>
      <c r="AV9" s="141" t="str">
        <f>IF(COUNTA(E9:F9:H9)&lt;3,"",(IF(AR9=TRUE,$AR$5,IF(AS9=TRUE,$AS$5,IF(AT9=TRUE,$AT$5,IF(AU9=TRUE,$AU$5,"Aucun"))))))</f>
        <v/>
      </c>
      <c r="AW9" s="142"/>
      <c r="AX9" s="309"/>
      <c r="AY9" s="70"/>
    </row>
    <row r="10" spans="1:51" s="57" customFormat="1" ht="114" customHeight="1" x14ac:dyDescent="0.35">
      <c r="A10" s="56"/>
      <c r="B10" s="374" t="s">
        <v>5</v>
      </c>
      <c r="C10" s="380" t="s">
        <v>317</v>
      </c>
      <c r="D10" s="255"/>
      <c r="E10" s="255"/>
      <c r="F10" s="273"/>
      <c r="G10" s="273"/>
      <c r="H10" s="291"/>
      <c r="I10" s="291"/>
      <c r="J10" s="136" t="str">
        <f t="shared" si="3"/>
        <v/>
      </c>
      <c r="K10" s="137">
        <f t="shared" si="4"/>
        <v>0</v>
      </c>
      <c r="L10" s="137" t="b">
        <f t="shared" si="5"/>
        <v>0</v>
      </c>
      <c r="M10" s="137" t="b">
        <f t="shared" si="6"/>
        <v>0</v>
      </c>
      <c r="N10" s="137" t="b">
        <f t="shared" si="7"/>
        <v>0</v>
      </c>
      <c r="O10" s="137" t="b">
        <f t="shared" si="8"/>
        <v>0</v>
      </c>
      <c r="P10" s="137" t="b">
        <f t="shared" si="9"/>
        <v>0</v>
      </c>
      <c r="Q10" s="137" t="b">
        <f t="shared" si="10"/>
        <v>0</v>
      </c>
      <c r="R10" s="137" t="b">
        <f t="shared" si="11"/>
        <v>0</v>
      </c>
      <c r="S10" s="138" t="str">
        <f t="shared" si="0"/>
        <v/>
      </c>
      <c r="T10" s="139" t="str">
        <f t="shared" si="1"/>
        <v/>
      </c>
      <c r="U10" s="140" t="e">
        <f t="shared" si="2"/>
        <v>#VALUE!</v>
      </c>
      <c r="V10" s="137" t="e">
        <f t="shared" si="12"/>
        <v>#VALUE!</v>
      </c>
      <c r="W10" s="137" t="e">
        <f t="shared" si="13"/>
        <v>#VALUE!</v>
      </c>
      <c r="X10" s="137" t="e">
        <f t="shared" si="14"/>
        <v>#VALUE!</v>
      </c>
      <c r="Y10" s="137" t="e">
        <f t="shared" si="15"/>
        <v>#VALUE!</v>
      </c>
      <c r="Z10" s="137" t="e">
        <f t="shared" si="16"/>
        <v>#VALUE!</v>
      </c>
      <c r="AA10" s="141" t="str">
        <f>IF(COUNTA(E10:F10:H10)&lt;3,"",(IF(V10=TRUE,$V$5,IF(W10=TRUE,$W$5,IF(X10=TRUE,$X$5,IF(Y10=TRUE,$Y$5,"Non"))))))</f>
        <v/>
      </c>
      <c r="AB10" s="137" t="e">
        <f t="shared" si="17"/>
        <v>#VALUE!</v>
      </c>
      <c r="AC10" s="137" t="e">
        <f t="shared" si="18"/>
        <v>#VALUE!</v>
      </c>
      <c r="AD10" s="137" t="e">
        <f t="shared" si="19"/>
        <v>#VALUE!</v>
      </c>
      <c r="AE10" s="137" t="e">
        <f t="shared" si="20"/>
        <v>#VALUE!</v>
      </c>
      <c r="AF10" s="137" t="e">
        <f t="shared" si="21"/>
        <v>#VALUE!</v>
      </c>
      <c r="AG10" s="141" t="str">
        <f>IF(COUNTA(E10:F10:H10)&lt;3,"",(IF(AB10=TRUE,$AB$5,IF(AC10=TRUE,$AC$5,IF(AD10=TRUE,$AD$5,IF(AE10=TRUE,$AE$5,IF(AF10=TRUE,$AF$5,"Aucune")))))))</f>
        <v/>
      </c>
      <c r="AH10" s="137" t="e">
        <f t="shared" si="22"/>
        <v>#VALUE!</v>
      </c>
      <c r="AI10" s="137" t="e">
        <f t="shared" si="23"/>
        <v>#VALUE!</v>
      </c>
      <c r="AJ10" s="137" t="e">
        <f t="shared" si="24"/>
        <v>#VALUE!</v>
      </c>
      <c r="AK10" s="137" t="e">
        <f t="shared" si="25"/>
        <v>#VALUE!</v>
      </c>
      <c r="AL10" s="137" t="e">
        <f t="shared" si="26"/>
        <v>#VALUE!</v>
      </c>
      <c r="AM10" s="141" t="str">
        <f>IF(COUNTA(E10:F10:H10)&lt;3,"",(IF(AH10=TRUE,$AH$5,IF(AI10=TRUE,$AI$5,IF(AJ10=TRUE,$AJ$5,IF(AK10=TRUE,$AK$5,IF(AL10=TRUE,$AL$5,"Aucune")))))))</f>
        <v/>
      </c>
      <c r="AN10" s="137" t="e">
        <f t="shared" si="27"/>
        <v>#VALUE!</v>
      </c>
      <c r="AO10" s="137" t="e">
        <f t="shared" si="28"/>
        <v>#VALUE!</v>
      </c>
      <c r="AP10" s="137" t="e">
        <f t="shared" si="29"/>
        <v>#VALUE!</v>
      </c>
      <c r="AQ10" s="141" t="str">
        <f>IF(COUNTA(E10:F10:H10)&lt;3,"",(IF(AN10=TRUE,$AN$5,IF(AO10=TRUE,$AO$5,IF(AP10=TRUE,$AP$5,"Aucune action requise")))))</f>
        <v/>
      </c>
      <c r="AR10" s="137" t="e">
        <f t="shared" si="30"/>
        <v>#VALUE!</v>
      </c>
      <c r="AS10" s="137" t="e">
        <f t="shared" si="31"/>
        <v>#VALUE!</v>
      </c>
      <c r="AT10" s="137" t="e">
        <f t="shared" si="32"/>
        <v>#VALUE!</v>
      </c>
      <c r="AU10" s="137" t="e">
        <f t="shared" si="33"/>
        <v>#VALUE!</v>
      </c>
      <c r="AV10" s="141" t="str">
        <f>IF(COUNTA(E10:F10:H10)&lt;3,"",(IF(AR10=TRUE,$AR$5,IF(AS10=TRUE,$AS$5,IF(AT10=TRUE,$AT$5,IF(AU10=TRUE,$AU$5,"Aucun"))))))</f>
        <v/>
      </c>
      <c r="AW10" s="142"/>
      <c r="AX10" s="309"/>
      <c r="AY10" s="70"/>
    </row>
    <row r="11" spans="1:51" s="57" customFormat="1" ht="114" customHeight="1" thickBot="1" x14ac:dyDescent="0.4">
      <c r="A11" s="56"/>
      <c r="B11" s="379" t="s">
        <v>4</v>
      </c>
      <c r="C11" s="385" t="s">
        <v>340</v>
      </c>
      <c r="D11" s="256"/>
      <c r="E11" s="256"/>
      <c r="F11" s="278"/>
      <c r="G11" s="278"/>
      <c r="H11" s="296"/>
      <c r="I11" s="296"/>
      <c r="J11" s="207" t="str">
        <f t="shared" si="3"/>
        <v/>
      </c>
      <c r="K11" s="208">
        <f t="shared" si="4"/>
        <v>0</v>
      </c>
      <c r="L11" s="208" t="b">
        <f t="shared" si="5"/>
        <v>0</v>
      </c>
      <c r="M11" s="208" t="b">
        <f t="shared" si="6"/>
        <v>0</v>
      </c>
      <c r="N11" s="208" t="b">
        <f t="shared" si="7"/>
        <v>0</v>
      </c>
      <c r="O11" s="208" t="b">
        <f t="shared" si="8"/>
        <v>0</v>
      </c>
      <c r="P11" s="208" t="b">
        <f t="shared" si="9"/>
        <v>0</v>
      </c>
      <c r="Q11" s="208" t="b">
        <f t="shared" si="10"/>
        <v>0</v>
      </c>
      <c r="R11" s="208" t="b">
        <f t="shared" si="11"/>
        <v>0</v>
      </c>
      <c r="S11" s="209" t="str">
        <f t="shared" si="0"/>
        <v/>
      </c>
      <c r="T11" s="210" t="str">
        <f t="shared" si="1"/>
        <v/>
      </c>
      <c r="U11" s="211" t="e">
        <f t="shared" si="2"/>
        <v>#VALUE!</v>
      </c>
      <c r="V11" s="208" t="e">
        <f t="shared" si="12"/>
        <v>#VALUE!</v>
      </c>
      <c r="W11" s="208" t="e">
        <f t="shared" si="13"/>
        <v>#VALUE!</v>
      </c>
      <c r="X11" s="208" t="e">
        <f t="shared" si="14"/>
        <v>#VALUE!</v>
      </c>
      <c r="Y11" s="208" t="e">
        <f t="shared" si="15"/>
        <v>#VALUE!</v>
      </c>
      <c r="Z11" s="208" t="e">
        <f t="shared" si="16"/>
        <v>#VALUE!</v>
      </c>
      <c r="AA11" s="212" t="str">
        <f>IF(COUNTA(E11:F11:H11)&lt;3,"",(IF(V11=TRUE,$V$5,IF(W11=TRUE,$W$5,IF(X11=TRUE,$X$5,IF(Y11=TRUE,$Y$5,"Non"))))))</f>
        <v/>
      </c>
      <c r="AB11" s="208" t="e">
        <f t="shared" si="17"/>
        <v>#VALUE!</v>
      </c>
      <c r="AC11" s="208" t="e">
        <f t="shared" si="18"/>
        <v>#VALUE!</v>
      </c>
      <c r="AD11" s="208" t="e">
        <f t="shared" si="19"/>
        <v>#VALUE!</v>
      </c>
      <c r="AE11" s="208" t="e">
        <f t="shared" si="20"/>
        <v>#VALUE!</v>
      </c>
      <c r="AF11" s="208" t="e">
        <f t="shared" si="21"/>
        <v>#VALUE!</v>
      </c>
      <c r="AG11" s="212" t="str">
        <f>IF(COUNTA(E11:F11:H11)&lt;3,"",(IF(AB11=TRUE,$AB$5,IF(AC11=TRUE,$AC$5,IF(AD11=TRUE,$AD$5,IF(AE11=TRUE,$AE$5,IF(AF11=TRUE,$AF$5,"Aucune")))))))</f>
        <v/>
      </c>
      <c r="AH11" s="208" t="e">
        <f t="shared" si="22"/>
        <v>#VALUE!</v>
      </c>
      <c r="AI11" s="208" t="e">
        <f t="shared" si="23"/>
        <v>#VALUE!</v>
      </c>
      <c r="AJ11" s="208" t="e">
        <f t="shared" si="24"/>
        <v>#VALUE!</v>
      </c>
      <c r="AK11" s="208" t="e">
        <f t="shared" si="25"/>
        <v>#VALUE!</v>
      </c>
      <c r="AL11" s="208" t="e">
        <f t="shared" si="26"/>
        <v>#VALUE!</v>
      </c>
      <c r="AM11" s="212" t="str">
        <f>IF(COUNTA(E11:F11:H11)&lt;3,"",(IF(AH11=TRUE,$AH$5,IF(AI11=TRUE,$AI$5,IF(AJ11=TRUE,$AJ$5,IF(AK11=TRUE,$AK$5,IF(AL11=TRUE,$AL$5,"Aucune")))))))</f>
        <v/>
      </c>
      <c r="AN11" s="208" t="e">
        <f t="shared" si="27"/>
        <v>#VALUE!</v>
      </c>
      <c r="AO11" s="208" t="e">
        <f t="shared" si="28"/>
        <v>#VALUE!</v>
      </c>
      <c r="AP11" s="208" t="e">
        <f t="shared" si="29"/>
        <v>#VALUE!</v>
      </c>
      <c r="AQ11" s="212" t="str">
        <f>IF(COUNTA(E11:F11:H11)&lt;3,"",(IF(AN11=TRUE,$AN$5,IF(AO11=TRUE,$AO$5,IF(AP11=TRUE,$AP$5,"Aucune action requise")))))</f>
        <v/>
      </c>
      <c r="AR11" s="208" t="e">
        <f t="shared" si="30"/>
        <v>#VALUE!</v>
      </c>
      <c r="AS11" s="208" t="e">
        <f t="shared" si="31"/>
        <v>#VALUE!</v>
      </c>
      <c r="AT11" s="208" t="e">
        <f t="shared" si="32"/>
        <v>#VALUE!</v>
      </c>
      <c r="AU11" s="208" t="e">
        <f t="shared" si="33"/>
        <v>#VALUE!</v>
      </c>
      <c r="AV11" s="212" t="str">
        <f>IF(COUNTA(E11:F11:H11)&lt;3,"",(IF(AR11=TRUE,$AR$5,IF(AS11=TRUE,$AS$5,IF(AT11=TRUE,$AT$5,IF(AU11=TRUE,$AU$5,"Aucun"))))))</f>
        <v/>
      </c>
      <c r="AW11" s="213"/>
      <c r="AX11" s="314"/>
      <c r="AY11" s="71"/>
    </row>
    <row r="12" spans="1:51" s="57" customFormat="1" ht="114" customHeight="1" x14ac:dyDescent="0.35">
      <c r="A12" s="56"/>
      <c r="B12" s="377" t="s">
        <v>3</v>
      </c>
      <c r="C12" s="383" t="s">
        <v>320</v>
      </c>
      <c r="D12" s="257"/>
      <c r="E12" s="257"/>
      <c r="F12" s="276"/>
      <c r="G12" s="276"/>
      <c r="H12" s="294"/>
      <c r="I12" s="294"/>
      <c r="J12" s="200" t="str">
        <f t="shared" si="3"/>
        <v/>
      </c>
      <c r="K12" s="201">
        <f t="shared" si="4"/>
        <v>0</v>
      </c>
      <c r="L12" s="201" t="b">
        <f t="shared" si="5"/>
        <v>0</v>
      </c>
      <c r="M12" s="201" t="b">
        <f t="shared" si="6"/>
        <v>0</v>
      </c>
      <c r="N12" s="201" t="b">
        <f t="shared" si="7"/>
        <v>0</v>
      </c>
      <c r="O12" s="201" t="b">
        <f t="shared" si="8"/>
        <v>0</v>
      </c>
      <c r="P12" s="201" t="b">
        <f t="shared" si="9"/>
        <v>0</v>
      </c>
      <c r="Q12" s="201" t="b">
        <f t="shared" si="10"/>
        <v>0</v>
      </c>
      <c r="R12" s="201" t="b">
        <f t="shared" si="11"/>
        <v>0</v>
      </c>
      <c r="S12" s="202" t="str">
        <f t="shared" si="0"/>
        <v/>
      </c>
      <c r="T12" s="203" t="str">
        <f t="shared" si="1"/>
        <v/>
      </c>
      <c r="U12" s="204" t="e">
        <f t="shared" si="2"/>
        <v>#VALUE!</v>
      </c>
      <c r="V12" s="201" t="e">
        <f t="shared" si="12"/>
        <v>#VALUE!</v>
      </c>
      <c r="W12" s="201" t="e">
        <f t="shared" si="13"/>
        <v>#VALUE!</v>
      </c>
      <c r="X12" s="201" t="e">
        <f t="shared" si="14"/>
        <v>#VALUE!</v>
      </c>
      <c r="Y12" s="201" t="e">
        <f t="shared" si="15"/>
        <v>#VALUE!</v>
      </c>
      <c r="Z12" s="201" t="e">
        <f t="shared" si="16"/>
        <v>#VALUE!</v>
      </c>
      <c r="AA12" s="205" t="str">
        <f>IF(COUNTA(E12:F12:H12)&lt;3,"",(IF(V12=TRUE,$V$5,IF(W12=TRUE,$W$5,IF(X12=TRUE,$X$5,IF(Y12=TRUE,$Y$5,"Non"))))))</f>
        <v/>
      </c>
      <c r="AB12" s="201" t="e">
        <f t="shared" si="17"/>
        <v>#VALUE!</v>
      </c>
      <c r="AC12" s="201" t="e">
        <f t="shared" si="18"/>
        <v>#VALUE!</v>
      </c>
      <c r="AD12" s="201" t="e">
        <f t="shared" si="19"/>
        <v>#VALUE!</v>
      </c>
      <c r="AE12" s="201" t="e">
        <f t="shared" si="20"/>
        <v>#VALUE!</v>
      </c>
      <c r="AF12" s="201" t="e">
        <f t="shared" si="21"/>
        <v>#VALUE!</v>
      </c>
      <c r="AG12" s="205" t="str">
        <f>IF(COUNTA(E12:F12:H12)&lt;3,"",(IF(AB12=TRUE,$AB$5,IF(AC12=TRUE,$AC$5,IF(AD12=TRUE,$AD$5,IF(AE12=TRUE,$AE$5,IF(AF12=TRUE,$AF$5,"Aucune")))))))</f>
        <v/>
      </c>
      <c r="AH12" s="201" t="e">
        <f t="shared" si="22"/>
        <v>#VALUE!</v>
      </c>
      <c r="AI12" s="201" t="e">
        <f t="shared" si="23"/>
        <v>#VALUE!</v>
      </c>
      <c r="AJ12" s="201" t="e">
        <f t="shared" si="24"/>
        <v>#VALUE!</v>
      </c>
      <c r="AK12" s="201" t="e">
        <f t="shared" si="25"/>
        <v>#VALUE!</v>
      </c>
      <c r="AL12" s="201" t="e">
        <f t="shared" si="26"/>
        <v>#VALUE!</v>
      </c>
      <c r="AM12" s="205" t="str">
        <f>IF(COUNTA(E12:F12:H12)&lt;3,"",(IF(AH12=TRUE,$AH$5,IF(AI12=TRUE,$AI$5,IF(AJ12=TRUE,$AJ$5,IF(AK12=TRUE,$AK$5,IF(AL12=TRUE,$AL$5,"Aucune")))))))</f>
        <v/>
      </c>
      <c r="AN12" s="201" t="e">
        <f t="shared" si="27"/>
        <v>#VALUE!</v>
      </c>
      <c r="AO12" s="201" t="e">
        <f t="shared" si="28"/>
        <v>#VALUE!</v>
      </c>
      <c r="AP12" s="201" t="e">
        <f t="shared" si="29"/>
        <v>#VALUE!</v>
      </c>
      <c r="AQ12" s="205" t="str">
        <f>IF(COUNTA(E12:F12:H12)&lt;3,"",(IF(AN12=TRUE,$AN$5,IF(AO12=TRUE,$AO$5,IF(AP12=TRUE,$AP$5,"Aucune action requise")))))</f>
        <v/>
      </c>
      <c r="AR12" s="201" t="e">
        <f t="shared" si="30"/>
        <v>#VALUE!</v>
      </c>
      <c r="AS12" s="201" t="e">
        <f t="shared" si="31"/>
        <v>#VALUE!</v>
      </c>
      <c r="AT12" s="201" t="e">
        <f t="shared" si="32"/>
        <v>#VALUE!</v>
      </c>
      <c r="AU12" s="201" t="e">
        <f t="shared" si="33"/>
        <v>#VALUE!</v>
      </c>
      <c r="AV12" s="205" t="str">
        <f>IF(COUNTA(E12:F12:H12)&lt;3,"",(IF(AR12=TRUE,$AR$5,IF(AS12=TRUE,$AS$5,IF(AT12=TRUE,$AT$5,IF(AU12=TRUE,$AU$5,"Aucun"))))))</f>
        <v/>
      </c>
      <c r="AW12" s="206"/>
      <c r="AX12" s="312"/>
      <c r="AY12" s="66"/>
    </row>
    <row r="13" spans="1:51" s="57" customFormat="1" ht="114" customHeight="1" x14ac:dyDescent="0.35">
      <c r="A13" s="56"/>
      <c r="B13" s="378" t="s">
        <v>2</v>
      </c>
      <c r="C13" s="384" t="s">
        <v>318</v>
      </c>
      <c r="D13" s="258"/>
      <c r="E13" s="258"/>
      <c r="F13" s="277"/>
      <c r="G13" s="277"/>
      <c r="H13" s="295"/>
      <c r="I13" s="295"/>
      <c r="J13" s="157" t="str">
        <f t="shared" si="3"/>
        <v/>
      </c>
      <c r="K13" s="158">
        <f t="shared" si="4"/>
        <v>0</v>
      </c>
      <c r="L13" s="158" t="b">
        <f t="shared" si="5"/>
        <v>0</v>
      </c>
      <c r="M13" s="158" t="b">
        <f t="shared" si="6"/>
        <v>0</v>
      </c>
      <c r="N13" s="158" t="b">
        <f t="shared" si="7"/>
        <v>0</v>
      </c>
      <c r="O13" s="158" t="b">
        <f t="shared" si="8"/>
        <v>0</v>
      </c>
      <c r="P13" s="158" t="b">
        <f t="shared" si="9"/>
        <v>0</v>
      </c>
      <c r="Q13" s="158" t="b">
        <f t="shared" si="10"/>
        <v>0</v>
      </c>
      <c r="R13" s="158" t="b">
        <f t="shared" si="11"/>
        <v>0</v>
      </c>
      <c r="S13" s="159" t="str">
        <f t="shared" si="0"/>
        <v/>
      </c>
      <c r="T13" s="160" t="str">
        <f t="shared" si="1"/>
        <v/>
      </c>
      <c r="U13" s="161" t="e">
        <f t="shared" si="2"/>
        <v>#VALUE!</v>
      </c>
      <c r="V13" s="158" t="e">
        <f t="shared" si="12"/>
        <v>#VALUE!</v>
      </c>
      <c r="W13" s="158" t="e">
        <f t="shared" si="13"/>
        <v>#VALUE!</v>
      </c>
      <c r="X13" s="158" t="e">
        <f t="shared" si="14"/>
        <v>#VALUE!</v>
      </c>
      <c r="Y13" s="158" t="e">
        <f t="shared" si="15"/>
        <v>#VALUE!</v>
      </c>
      <c r="Z13" s="158" t="e">
        <f t="shared" si="16"/>
        <v>#VALUE!</v>
      </c>
      <c r="AA13" s="162" t="str">
        <f>IF(COUNTA(E13:F13:H13)&lt;3,"",(IF(V13=TRUE,$V$5,IF(W13=TRUE,$W$5,IF(X13=TRUE,$X$5,IF(Y13=TRUE,$Y$5,"Non"))))))</f>
        <v/>
      </c>
      <c r="AB13" s="158" t="e">
        <f t="shared" si="17"/>
        <v>#VALUE!</v>
      </c>
      <c r="AC13" s="158" t="e">
        <f t="shared" si="18"/>
        <v>#VALUE!</v>
      </c>
      <c r="AD13" s="158" t="e">
        <f t="shared" si="19"/>
        <v>#VALUE!</v>
      </c>
      <c r="AE13" s="158" t="e">
        <f t="shared" si="20"/>
        <v>#VALUE!</v>
      </c>
      <c r="AF13" s="158" t="e">
        <f t="shared" si="21"/>
        <v>#VALUE!</v>
      </c>
      <c r="AG13" s="162" t="str">
        <f>IF(COUNTA(E13:F13:H13)&lt;3,"",(IF(AB13=TRUE,$AB$5,IF(AC13=TRUE,$AC$5,IF(AD13=TRUE,$AD$5,IF(AE13=TRUE,$AE$5,IF(AF13=TRUE,$AF$5,"Aucune")))))))</f>
        <v/>
      </c>
      <c r="AH13" s="158" t="e">
        <f t="shared" si="22"/>
        <v>#VALUE!</v>
      </c>
      <c r="AI13" s="158" t="e">
        <f t="shared" si="23"/>
        <v>#VALUE!</v>
      </c>
      <c r="AJ13" s="158" t="e">
        <f t="shared" si="24"/>
        <v>#VALUE!</v>
      </c>
      <c r="AK13" s="158" t="e">
        <f t="shared" si="25"/>
        <v>#VALUE!</v>
      </c>
      <c r="AL13" s="158" t="e">
        <f t="shared" si="26"/>
        <v>#VALUE!</v>
      </c>
      <c r="AM13" s="162" t="str">
        <f>IF(COUNTA(E13:F13:H13)&lt;3,"",(IF(AH13=TRUE,$AH$5,IF(AI13=TRUE,$AI$5,IF(AJ13=TRUE,$AJ$5,IF(AK13=TRUE,$AK$5,IF(AL13=TRUE,$AL$5,"Aucune")))))))</f>
        <v/>
      </c>
      <c r="AN13" s="158" t="e">
        <f t="shared" si="27"/>
        <v>#VALUE!</v>
      </c>
      <c r="AO13" s="158" t="e">
        <f t="shared" si="28"/>
        <v>#VALUE!</v>
      </c>
      <c r="AP13" s="158" t="e">
        <f t="shared" si="29"/>
        <v>#VALUE!</v>
      </c>
      <c r="AQ13" s="162" t="str">
        <f>IF(COUNTA(E13:F13:H13)&lt;3,"",(IF(AN13=TRUE,$AN$5,IF(AO13=TRUE,$AO$5,IF(AP13=TRUE,$AP$5,"Aucune action requise")))))</f>
        <v/>
      </c>
      <c r="AR13" s="158" t="e">
        <f t="shared" si="30"/>
        <v>#VALUE!</v>
      </c>
      <c r="AS13" s="158" t="e">
        <f t="shared" si="31"/>
        <v>#VALUE!</v>
      </c>
      <c r="AT13" s="158" t="e">
        <f t="shared" si="32"/>
        <v>#VALUE!</v>
      </c>
      <c r="AU13" s="158" t="e">
        <f t="shared" si="33"/>
        <v>#VALUE!</v>
      </c>
      <c r="AV13" s="162" t="str">
        <f>IF(COUNTA(E13:F13:H13)&lt;3,"",(IF(AR13=TRUE,$AR$5,IF(AS13=TRUE,$AS$5,IF(AT13=TRUE,$AT$5,IF(AU13=TRUE,$AU$5,"Aucun"))))))</f>
        <v/>
      </c>
      <c r="AW13" s="163"/>
      <c r="AX13" s="313"/>
      <c r="AY13" s="67"/>
    </row>
    <row r="14" spans="1:51" s="57" customFormat="1" ht="114" customHeight="1" thickBot="1" x14ac:dyDescent="0.4">
      <c r="A14" s="56"/>
      <c r="B14" s="378" t="s">
        <v>1</v>
      </c>
      <c r="C14" s="384" t="s">
        <v>319</v>
      </c>
      <c r="D14" s="258"/>
      <c r="E14" s="258"/>
      <c r="F14" s="277"/>
      <c r="G14" s="277"/>
      <c r="H14" s="295"/>
      <c r="I14" s="295"/>
      <c r="J14" s="157" t="str">
        <f t="shared" si="3"/>
        <v/>
      </c>
      <c r="K14" s="158">
        <f t="shared" si="4"/>
        <v>0</v>
      </c>
      <c r="L14" s="158" t="b">
        <f t="shared" si="5"/>
        <v>0</v>
      </c>
      <c r="M14" s="158" t="b">
        <f t="shared" si="6"/>
        <v>0</v>
      </c>
      <c r="N14" s="158" t="b">
        <f t="shared" si="7"/>
        <v>0</v>
      </c>
      <c r="O14" s="158" t="b">
        <f t="shared" si="8"/>
        <v>0</v>
      </c>
      <c r="P14" s="158" t="b">
        <f t="shared" si="9"/>
        <v>0</v>
      </c>
      <c r="Q14" s="158" t="b">
        <f t="shared" si="10"/>
        <v>0</v>
      </c>
      <c r="R14" s="158" t="b">
        <f t="shared" si="11"/>
        <v>0</v>
      </c>
      <c r="S14" s="159" t="str">
        <f t="shared" si="0"/>
        <v/>
      </c>
      <c r="T14" s="160" t="str">
        <f t="shared" si="1"/>
        <v/>
      </c>
      <c r="U14" s="161" t="e">
        <f t="shared" si="2"/>
        <v>#VALUE!</v>
      </c>
      <c r="V14" s="158" t="e">
        <f t="shared" si="12"/>
        <v>#VALUE!</v>
      </c>
      <c r="W14" s="158" t="e">
        <f t="shared" si="13"/>
        <v>#VALUE!</v>
      </c>
      <c r="X14" s="158" t="e">
        <f t="shared" si="14"/>
        <v>#VALUE!</v>
      </c>
      <c r="Y14" s="158" t="e">
        <f t="shared" si="15"/>
        <v>#VALUE!</v>
      </c>
      <c r="Z14" s="158" t="e">
        <f t="shared" si="16"/>
        <v>#VALUE!</v>
      </c>
      <c r="AA14" s="162" t="str">
        <f>IF(COUNTA(E14:F14:H14)&lt;3,"",(IF(V14=TRUE,$V$5,IF(W14=TRUE,$W$5,IF(X14=TRUE,$X$5,IF(Y14=TRUE,$Y$5,"Non"))))))</f>
        <v/>
      </c>
      <c r="AB14" s="158" t="e">
        <f t="shared" si="17"/>
        <v>#VALUE!</v>
      </c>
      <c r="AC14" s="158" t="e">
        <f t="shared" si="18"/>
        <v>#VALUE!</v>
      </c>
      <c r="AD14" s="158" t="e">
        <f t="shared" si="19"/>
        <v>#VALUE!</v>
      </c>
      <c r="AE14" s="158" t="e">
        <f t="shared" si="20"/>
        <v>#VALUE!</v>
      </c>
      <c r="AF14" s="158" t="e">
        <f t="shared" si="21"/>
        <v>#VALUE!</v>
      </c>
      <c r="AG14" s="162" t="str">
        <f>IF(COUNTA(E14:F14:H14)&lt;3,"",(IF(AB14=TRUE,$AB$5,IF(AC14=TRUE,$AC$5,IF(AD14=TRUE,$AD$5,IF(AE14=TRUE,$AE$5,IF(AF14=TRUE,$AF$5,"Aucune")))))))</f>
        <v/>
      </c>
      <c r="AH14" s="158" t="e">
        <f t="shared" si="22"/>
        <v>#VALUE!</v>
      </c>
      <c r="AI14" s="158" t="e">
        <f t="shared" si="23"/>
        <v>#VALUE!</v>
      </c>
      <c r="AJ14" s="158" t="e">
        <f t="shared" si="24"/>
        <v>#VALUE!</v>
      </c>
      <c r="AK14" s="158" t="e">
        <f t="shared" si="25"/>
        <v>#VALUE!</v>
      </c>
      <c r="AL14" s="158" t="e">
        <f t="shared" si="26"/>
        <v>#VALUE!</v>
      </c>
      <c r="AM14" s="162" t="str">
        <f>IF(COUNTA(E14:F14:H14)&lt;3,"",(IF(AH14=TRUE,$AH$5,IF(AI14=TRUE,$AI$5,IF(AJ14=TRUE,$AJ$5,IF(AK14=TRUE,$AK$5,IF(AL14=TRUE,$AL$5,"Aucune")))))))</f>
        <v/>
      </c>
      <c r="AN14" s="158" t="e">
        <f t="shared" si="27"/>
        <v>#VALUE!</v>
      </c>
      <c r="AO14" s="158" t="e">
        <f t="shared" si="28"/>
        <v>#VALUE!</v>
      </c>
      <c r="AP14" s="158" t="e">
        <f t="shared" si="29"/>
        <v>#VALUE!</v>
      </c>
      <c r="AQ14" s="162" t="str">
        <f>IF(COUNTA(E14:F14:H14)&lt;3,"",(IF(AN14=TRUE,$AN$5,IF(AO14=TRUE,$AO$5,IF(AP14=TRUE,$AP$5,"Aucune action requise")))))</f>
        <v/>
      </c>
      <c r="AR14" s="158" t="e">
        <f t="shared" si="30"/>
        <v>#VALUE!</v>
      </c>
      <c r="AS14" s="158" t="e">
        <f t="shared" si="31"/>
        <v>#VALUE!</v>
      </c>
      <c r="AT14" s="158" t="e">
        <f t="shared" si="32"/>
        <v>#VALUE!</v>
      </c>
      <c r="AU14" s="158" t="e">
        <f t="shared" si="33"/>
        <v>#VALUE!</v>
      </c>
      <c r="AV14" s="162" t="str">
        <f>IF(COUNTA(E14:F14:H14)&lt;3,"",(IF(AR14=TRUE,$AR$5,IF(AS14=TRUE,$AS$5,IF(AT14=TRUE,$AT$5,IF(AU14=TRUE,$AU$5,"Aucun"))))))</f>
        <v/>
      </c>
      <c r="AW14" s="163"/>
      <c r="AX14" s="313"/>
      <c r="AY14" s="68"/>
    </row>
  </sheetData>
  <mergeCells count="8">
    <mergeCell ref="B2:AX2"/>
    <mergeCell ref="B6:AY6"/>
    <mergeCell ref="B4:C5"/>
    <mergeCell ref="D4:E4"/>
    <mergeCell ref="F4:G4"/>
    <mergeCell ref="B3:AY3"/>
    <mergeCell ref="H4:I4"/>
    <mergeCell ref="AX4:AY4"/>
  </mergeCells>
  <conditionalFormatting sqref="A4 I7:I14">
    <cfRule type="expression" dxfId="8782" priority="404" stopIfTrue="1">
      <formula>ISTEXT(A4)</formula>
    </cfRule>
    <cfRule type="expression" dxfId="8781" priority="405">
      <formula>FIND("Agir",B4)</formula>
    </cfRule>
    <cfRule type="expression" dxfId="8780" priority="406">
      <formula>FIND("Réagir",B4)</formula>
    </cfRule>
  </conditionalFormatting>
  <conditionalFormatting sqref="A4">
    <cfRule type="expression" dxfId="8779" priority="401" stopIfTrue="1">
      <formula>ISTEXT(A4)</formula>
    </cfRule>
    <cfRule type="expression" dxfId="8778" priority="402">
      <formula>FIND("Agir",B4)</formula>
    </cfRule>
    <cfRule type="expression" dxfId="8777" priority="403">
      <formula>FIND("Réagir",B4)</formula>
    </cfRule>
  </conditionalFormatting>
  <conditionalFormatting sqref="A4">
    <cfRule type="expression" dxfId="8776" priority="398" stopIfTrue="1">
      <formula>ISTEXT(A4)</formula>
    </cfRule>
    <cfRule type="expression" dxfId="8775" priority="399">
      <formula>FIND("Agir",B4)</formula>
    </cfRule>
    <cfRule type="expression" dxfId="8774" priority="400">
      <formula>FIND("Réagir",B4)</formula>
    </cfRule>
  </conditionalFormatting>
  <conditionalFormatting sqref="AA7:AA14 AG7:AG14 AM7:AM14 AQ7:AQ14 AV7:AY14 I7 I8:J14">
    <cfRule type="containsText" dxfId="8773" priority="395" stopIfTrue="1" operator="containsText" text="Première">
      <formula>NOT(ISERROR(SEARCH("Première",I7)))</formula>
    </cfRule>
    <cfRule type="containsText" dxfId="8772" priority="396" stopIfTrue="1" operator="containsText" text="Seconde">
      <formula>NOT(ISERROR(SEARCH("Seconde",I7)))</formula>
    </cfRule>
    <cfRule type="containsText" dxfId="8771" priority="397" stopIfTrue="1" operator="containsText" text="Terme">
      <formula>NOT(ISERROR(SEARCH("Terme",I7)))</formula>
    </cfRule>
  </conditionalFormatting>
  <conditionalFormatting sqref="F7:F14">
    <cfRule type="expression" dxfId="8770" priority="393" stopIfTrue="1">
      <formula>ISTEXT(F7)</formula>
    </cfRule>
    <cfRule type="expression" dxfId="8769" priority="394">
      <formula>FIND("Conforter",I7)</formula>
    </cfRule>
  </conditionalFormatting>
  <conditionalFormatting sqref="G7:G14">
    <cfRule type="expression" dxfId="8768" priority="390" stopIfTrue="1">
      <formula>ISTEXT(G7)</formula>
    </cfRule>
    <cfRule type="expression" dxfId="8767" priority="391">
      <formula>FIND("Agir",I7)</formula>
    </cfRule>
    <cfRule type="expression" dxfId="8766" priority="392">
      <formula>FIND("Réagir",I7)</formula>
    </cfRule>
  </conditionalFormatting>
  <conditionalFormatting sqref="G7:H14">
    <cfRule type="expression" dxfId="8765" priority="385" stopIfTrue="1">
      <formula>ISTEXT(G7)</formula>
    </cfRule>
    <cfRule type="expression" dxfId="8764" priority="386">
      <formula>FIND("Conforter",J7)</formula>
    </cfRule>
  </conditionalFormatting>
  <conditionalFormatting sqref="J8:J14">
    <cfRule type="containsText" dxfId="8763" priority="378" stopIfTrue="1" operator="containsText" text="Non">
      <formula>NOT(ISERROR(SEARCH("Non",J8)))</formula>
    </cfRule>
  </conditionalFormatting>
  <conditionalFormatting sqref="I9">
    <cfRule type="expression" dxfId="8762" priority="375" stopIfTrue="1">
      <formula>ISTEXT(I9)</formula>
    </cfRule>
    <cfRule type="expression" dxfId="8761" priority="376">
      <formula>FIND("Agir",J9)</formula>
    </cfRule>
    <cfRule type="expression" dxfId="8760" priority="377">
      <formula>FIND("Réagir",J9)</formula>
    </cfRule>
  </conditionalFormatting>
  <conditionalFormatting sqref="G9:H9">
    <cfRule type="expression" dxfId="8759" priority="373" stopIfTrue="1">
      <formula>ISTEXT(G9)</formula>
    </cfRule>
    <cfRule type="expression" dxfId="8758" priority="374">
      <formula>FIND("Conforter",J9)</formula>
    </cfRule>
  </conditionalFormatting>
  <conditionalFormatting sqref="I10">
    <cfRule type="expression" dxfId="8757" priority="370" stopIfTrue="1">
      <formula>ISTEXT(I10)</formula>
    </cfRule>
    <cfRule type="expression" dxfId="8756" priority="371">
      <formula>FIND("Agir",J10)</formula>
    </cfRule>
    <cfRule type="expression" dxfId="8755" priority="372">
      <formula>FIND("Réagir",J10)</formula>
    </cfRule>
  </conditionalFormatting>
  <conditionalFormatting sqref="G10:H10">
    <cfRule type="expression" dxfId="8754" priority="368" stopIfTrue="1">
      <formula>ISTEXT(G10)</formula>
    </cfRule>
    <cfRule type="expression" dxfId="8753" priority="369">
      <formula>FIND("Conforter",J10)</formula>
    </cfRule>
  </conditionalFormatting>
  <conditionalFormatting sqref="I11">
    <cfRule type="expression" dxfId="8752" priority="365" stopIfTrue="1">
      <formula>ISTEXT(I11)</formula>
    </cfRule>
    <cfRule type="expression" dxfId="8751" priority="366">
      <formula>FIND("Agir",J11)</formula>
    </cfRule>
    <cfRule type="expression" dxfId="8750" priority="367">
      <formula>FIND("Réagir",J11)</formula>
    </cfRule>
  </conditionalFormatting>
  <conditionalFormatting sqref="G11:H11">
    <cfRule type="expression" dxfId="8749" priority="363" stopIfTrue="1">
      <formula>ISTEXT(G11)</formula>
    </cfRule>
    <cfRule type="expression" dxfId="8748" priority="364">
      <formula>FIND("Conforter",J11)</formula>
    </cfRule>
  </conditionalFormatting>
  <conditionalFormatting sqref="I12">
    <cfRule type="expression" dxfId="8747" priority="360" stopIfTrue="1">
      <formula>ISTEXT(I12)</formula>
    </cfRule>
    <cfRule type="expression" dxfId="8746" priority="361">
      <formula>FIND("Agir",J12)</formula>
    </cfRule>
    <cfRule type="expression" dxfId="8745" priority="362">
      <formula>FIND("Réagir",J12)</formula>
    </cfRule>
  </conditionalFormatting>
  <conditionalFormatting sqref="G12:H12">
    <cfRule type="expression" dxfId="8744" priority="358" stopIfTrue="1">
      <formula>ISTEXT(G12)</formula>
    </cfRule>
    <cfRule type="expression" dxfId="8743" priority="359">
      <formula>FIND("Conforter",J12)</formula>
    </cfRule>
  </conditionalFormatting>
  <conditionalFormatting sqref="I13">
    <cfRule type="expression" dxfId="8742" priority="355" stopIfTrue="1">
      <formula>ISTEXT(I13)</formula>
    </cfRule>
    <cfRule type="expression" dxfId="8741" priority="356">
      <formula>FIND("Agir",J13)</formula>
    </cfRule>
    <cfRule type="expression" dxfId="8740" priority="357">
      <formula>FIND("Réagir",J13)</formula>
    </cfRule>
  </conditionalFormatting>
  <conditionalFormatting sqref="G13:H13">
    <cfRule type="expression" dxfId="8739" priority="353" stopIfTrue="1">
      <formula>ISTEXT(G13)</formula>
    </cfRule>
    <cfRule type="expression" dxfId="8738" priority="354">
      <formula>FIND("Conforter",J13)</formula>
    </cfRule>
  </conditionalFormatting>
  <conditionalFormatting sqref="I14">
    <cfRule type="expression" dxfId="8737" priority="350" stopIfTrue="1">
      <formula>ISTEXT(I14)</formula>
    </cfRule>
    <cfRule type="expression" dxfId="8736" priority="351">
      <formula>FIND("Agir",J14)</formula>
    </cfRule>
    <cfRule type="expression" dxfId="8735" priority="352">
      <formula>FIND("Réagir",J14)</formula>
    </cfRule>
  </conditionalFormatting>
  <conditionalFormatting sqref="G14:H14">
    <cfRule type="expression" dxfId="8734" priority="348" stopIfTrue="1">
      <formula>ISTEXT(G14)</formula>
    </cfRule>
    <cfRule type="expression" dxfId="8733" priority="349">
      <formula>FIND("Conforter",J14)</formula>
    </cfRule>
  </conditionalFormatting>
  <conditionalFormatting sqref="I8">
    <cfRule type="expression" dxfId="8732" priority="320" stopIfTrue="1">
      <formula>ISTEXT(I8)</formula>
    </cfRule>
    <cfRule type="expression" dxfId="8731" priority="321">
      <formula>FIND("Agir",J8)</formula>
    </cfRule>
    <cfRule type="expression" dxfId="8730" priority="322">
      <formula>FIND("Réagir",J8)</formula>
    </cfRule>
  </conditionalFormatting>
  <conditionalFormatting sqref="J7:J14">
    <cfRule type="containsText" dxfId="8729" priority="16" operator="containsText" text="Intervention prioritaire">
      <formula>NOT(ISERROR(SEARCH("Intervention prioritaire",J7)))</formula>
    </cfRule>
    <cfRule type="containsText" dxfId="8728" priority="312" stopIfTrue="1" operator="containsText" text="Non pertinent">
      <formula>NOT(ISERROR(SEARCH("Non pertinent",J7)))</formula>
    </cfRule>
    <cfRule type="containsText" dxfId="8727" priority="313" stopIfTrue="1" operator="containsText" text="consolidation">
      <formula>NOT(ISERROR(SEARCH("consolidation",J7)))</formula>
    </cfRule>
    <cfRule type="containsText" dxfId="8726" priority="314" stopIfTrue="1" operator="containsText" text="Non Prioritaire">
      <formula>NOT(ISERROR(SEARCH("Non Prioritaire",J7)))</formula>
    </cfRule>
    <cfRule type="containsText" dxfId="8725" priority="315" stopIfTrue="1" operator="containsText" text="Urgent">
      <formula>NOT(ISERROR(SEARCH("Urgent",J7)))</formula>
    </cfRule>
    <cfRule type="containsText" dxfId="8724" priority="316" stopIfTrue="1" operator="containsText" text="moyen">
      <formula>NOT(ISERROR(SEARCH("moyen",J7)))</formula>
    </cfRule>
    <cfRule type="containsText" dxfId="8723" priority="317" stopIfTrue="1" operator="containsText" text="long">
      <formula>NOT(ISERROR(SEARCH("long",J7)))</formula>
    </cfRule>
  </conditionalFormatting>
  <conditionalFormatting sqref="D7:D14">
    <cfRule type="expression" dxfId="8722" priority="303" stopIfTrue="1">
      <formula>ISTEXT(D7)</formula>
    </cfRule>
    <cfRule type="expression" dxfId="8721" priority="304">
      <formula>FIND("Agir",E7)</formula>
    </cfRule>
    <cfRule type="expression" dxfId="8720" priority="305">
      <formula>FIND("Réagir",E7)</formula>
    </cfRule>
  </conditionalFormatting>
  <conditionalFormatting sqref="D8:D14">
    <cfRule type="expression" dxfId="8719" priority="301" stopIfTrue="1">
      <formula>ISTEXT(D8)</formula>
    </cfRule>
    <cfRule type="expression" dxfId="8718" priority="302">
      <formula>FIND("Conforter",F8)</formula>
    </cfRule>
  </conditionalFormatting>
  <conditionalFormatting sqref="D7">
    <cfRule type="expression" dxfId="8717" priority="299" stopIfTrue="1">
      <formula>ISTEXT(D7)</formula>
    </cfRule>
    <cfRule type="expression" dxfId="8716" priority="300">
      <formula>FIND("Conforter",F7)</formula>
    </cfRule>
  </conditionalFormatting>
  <conditionalFormatting sqref="D9">
    <cfRule type="expression" dxfId="8715" priority="297" stopIfTrue="1">
      <formula>ISTEXT(D9)</formula>
    </cfRule>
    <cfRule type="expression" dxfId="8714" priority="298">
      <formula>FIND("Conforter",F9)</formula>
    </cfRule>
  </conditionalFormatting>
  <conditionalFormatting sqref="D10">
    <cfRule type="expression" dxfId="8713" priority="295" stopIfTrue="1">
      <formula>ISTEXT(D10)</formula>
    </cfRule>
    <cfRule type="expression" dxfId="8712" priority="296">
      <formula>FIND("Conforter",F10)</formula>
    </cfRule>
  </conditionalFormatting>
  <conditionalFormatting sqref="D11">
    <cfRule type="expression" dxfId="8711" priority="293" stopIfTrue="1">
      <formula>ISTEXT(D11)</formula>
    </cfRule>
    <cfRule type="expression" dxfId="8710" priority="294">
      <formula>FIND("Conforter",F11)</formula>
    </cfRule>
  </conditionalFormatting>
  <conditionalFormatting sqref="D12">
    <cfRule type="expression" dxfId="8709" priority="291" stopIfTrue="1">
      <formula>ISTEXT(D12)</formula>
    </cfRule>
    <cfRule type="expression" dxfId="8708" priority="292">
      <formula>FIND("Conforter",F12)</formula>
    </cfRule>
  </conditionalFormatting>
  <conditionalFormatting sqref="D13">
    <cfRule type="expression" dxfId="8707" priority="289" stopIfTrue="1">
      <formula>ISTEXT(D13)</formula>
    </cfRule>
    <cfRule type="expression" dxfId="8706" priority="290">
      <formula>FIND("Conforter",F13)</formula>
    </cfRule>
  </conditionalFormatting>
  <conditionalFormatting sqref="D14">
    <cfRule type="expression" dxfId="8705" priority="287" stopIfTrue="1">
      <formula>ISTEXT(D14)</formula>
    </cfRule>
    <cfRule type="expression" dxfId="8704" priority="288">
      <formula>FIND("Conforter",F14)</formula>
    </cfRule>
  </conditionalFormatting>
  <conditionalFormatting sqref="H7:H14">
    <cfRule type="expression" dxfId="8703" priority="420" stopIfTrue="1">
      <formula>ISTEXT(H7)</formula>
    </cfRule>
    <cfRule type="expression" dxfId="8702" priority="421">
      <formula>FIND("Agir",J7)</formula>
    </cfRule>
    <cfRule type="expression" dxfId="8701" priority="422">
      <formula>FIND("Réagir",J7)</formula>
    </cfRule>
  </conditionalFormatting>
  <conditionalFormatting sqref="AX7:AY14">
    <cfRule type="expression" dxfId="8700" priority="217" stopIfTrue="1">
      <formula>ISTEXT(AX7)</formula>
    </cfRule>
    <cfRule type="expression" dxfId="8699" priority="218">
      <formula>FIND("Agir",#REF!)</formula>
    </cfRule>
    <cfRule type="expression" dxfId="8698" priority="219">
      <formula>FIND("Réagir",#REF!)</formula>
    </cfRule>
  </conditionalFormatting>
  <conditionalFormatting sqref="AM7:AM14 AQ7:AQ14 AV7:AV14">
    <cfRule type="expression" dxfId="8697" priority="464" stopIfTrue="1">
      <formula>ISTEXT(AM7)</formula>
    </cfRule>
    <cfRule type="expression" dxfId="8696" priority="465">
      <formula>FIND("Agir",#REF!)</formula>
    </cfRule>
    <cfRule type="expression" dxfId="8695" priority="466">
      <formula>FIND("Réagir",#REF!)</formula>
    </cfRule>
  </conditionalFormatting>
  <conditionalFormatting sqref="H7">
    <cfRule type="expression" dxfId="8694" priority="68" stopIfTrue="1">
      <formula>ISTEXT(H7)</formula>
    </cfRule>
    <cfRule type="expression" dxfId="8693" priority="69">
      <formula>FIND("Conforter",J7)</formula>
    </cfRule>
  </conditionalFormatting>
  <conditionalFormatting sqref="AQ7:AQ14">
    <cfRule type="expression" dxfId="8692" priority="65" stopIfTrue="1">
      <formula>ISTEXT(AQ7)</formula>
    </cfRule>
    <cfRule type="expression" dxfId="8691" priority="66">
      <formula>FIND("Agir",AV7)</formula>
    </cfRule>
    <cfRule type="expression" dxfId="8690" priority="67">
      <formula>FIND("Réagir",AV7)</formula>
    </cfRule>
  </conditionalFormatting>
  <conditionalFormatting sqref="AQ9">
    <cfRule type="expression" dxfId="8689" priority="62" stopIfTrue="1">
      <formula>ISTEXT(AQ9)</formula>
    </cfRule>
    <cfRule type="expression" dxfId="8688" priority="63">
      <formula>FIND("Agir",AV9)</formula>
    </cfRule>
    <cfRule type="expression" dxfId="8687" priority="64">
      <formula>FIND("Réagir",AV9)</formula>
    </cfRule>
  </conditionalFormatting>
  <conditionalFormatting sqref="AQ10">
    <cfRule type="expression" dxfId="8686" priority="59" stopIfTrue="1">
      <formula>ISTEXT(AQ10)</formula>
    </cfRule>
    <cfRule type="expression" dxfId="8685" priority="60">
      <formula>FIND("Agir",AV10)</formula>
    </cfRule>
    <cfRule type="expression" dxfId="8684" priority="61">
      <formula>FIND("Réagir",AV10)</formula>
    </cfRule>
  </conditionalFormatting>
  <conditionalFormatting sqref="AQ11">
    <cfRule type="expression" dxfId="8683" priority="56" stopIfTrue="1">
      <formula>ISTEXT(AQ11)</formula>
    </cfRule>
    <cfRule type="expression" dxfId="8682" priority="57">
      <formula>FIND("Agir",AV11)</formula>
    </cfRule>
    <cfRule type="expression" dxfId="8681" priority="58">
      <formula>FIND("Réagir",AV11)</formula>
    </cfRule>
  </conditionalFormatting>
  <conditionalFormatting sqref="AQ12">
    <cfRule type="expression" dxfId="8680" priority="53" stopIfTrue="1">
      <formula>ISTEXT(AQ12)</formula>
    </cfRule>
    <cfRule type="expression" dxfId="8679" priority="54">
      <formula>FIND("Agir",AV12)</formula>
    </cfRule>
    <cfRule type="expression" dxfId="8678" priority="55">
      <formula>FIND("Réagir",AV12)</formula>
    </cfRule>
  </conditionalFormatting>
  <conditionalFormatting sqref="AQ13">
    <cfRule type="expression" dxfId="8677" priority="50" stopIfTrue="1">
      <formula>ISTEXT(AQ13)</formula>
    </cfRule>
    <cfRule type="expression" dxfId="8676" priority="51">
      <formula>FIND("Agir",AV13)</formula>
    </cfRule>
    <cfRule type="expression" dxfId="8675" priority="52">
      <formula>FIND("Réagir",AV13)</formula>
    </cfRule>
  </conditionalFormatting>
  <conditionalFormatting sqref="AQ14">
    <cfRule type="expression" dxfId="8674" priority="47" stopIfTrue="1">
      <formula>ISTEXT(AQ14)</formula>
    </cfRule>
    <cfRule type="expression" dxfId="8673" priority="48">
      <formula>FIND("Agir",AV14)</formula>
    </cfRule>
    <cfRule type="expression" dxfId="8672" priority="49">
      <formula>FIND("Réagir",AV14)</formula>
    </cfRule>
  </conditionalFormatting>
  <conditionalFormatting sqref="AQ8">
    <cfRule type="expression" dxfId="8671" priority="44" stopIfTrue="1">
      <formula>ISTEXT(AQ8)</formula>
    </cfRule>
    <cfRule type="expression" dxfId="8670" priority="45">
      <formula>FIND("Agir",AV8)</formula>
    </cfRule>
    <cfRule type="expression" dxfId="8669" priority="46">
      <formula>FIND("Réagir",AV8)</formula>
    </cfRule>
  </conditionalFormatting>
  <conditionalFormatting sqref="AA7:AA14">
    <cfRule type="expression" dxfId="8668" priority="470" stopIfTrue="1">
      <formula>ISTEXT(AA7)</formula>
    </cfRule>
    <cfRule type="expression" dxfId="8667" priority="471">
      <formula>FIND("Agir",AV7)</formula>
    </cfRule>
    <cfRule type="expression" dxfId="8666" priority="472">
      <formula>FIND("Réagir",AV7)</formula>
    </cfRule>
  </conditionalFormatting>
  <conditionalFormatting sqref="AG7:AG14 AM7:AM14 AQ7:AQ14 AV7:AV14">
    <cfRule type="expression" dxfId="8665" priority="41" stopIfTrue="1">
      <formula>ISTEXT(AG7)</formula>
    </cfRule>
    <cfRule type="expression" dxfId="8664" priority="42">
      <formula>FIND("Agir",#REF!)</formula>
    </cfRule>
    <cfRule type="expression" dxfId="8663" priority="43">
      <formula>FIND("Réagir",#REF!)</formula>
    </cfRule>
  </conditionalFormatting>
  <conditionalFormatting sqref="AM7:AM14 AQ7:AQ14 AV7:AV14">
    <cfRule type="expression" dxfId="8662" priority="38" stopIfTrue="1">
      <formula>ISTEXT(AM7)</formula>
    </cfRule>
    <cfRule type="expression" dxfId="8661" priority="39">
      <formula>FIND("Agir",#REF!)</formula>
    </cfRule>
    <cfRule type="expression" dxfId="8660" priority="40">
      <formula>FIND("Réagir",#REF!)</formula>
    </cfRule>
  </conditionalFormatting>
  <conditionalFormatting sqref="AV7:AV14">
    <cfRule type="expression" dxfId="8659" priority="23" stopIfTrue="1">
      <formula>ISTEXT(AV7)</formula>
    </cfRule>
    <cfRule type="expression" dxfId="8658" priority="24">
      <formula>FIND("Agir",#REF!)</formula>
    </cfRule>
    <cfRule type="expression" dxfId="8657" priority="25">
      <formula>FIND("Réagir",#REF!)</formula>
    </cfRule>
  </conditionalFormatting>
  <conditionalFormatting sqref="AG7:AG14">
    <cfRule type="expression" dxfId="8656" priority="552" stopIfTrue="1">
      <formula>ISTEXT(AG7)</formula>
    </cfRule>
    <cfRule type="expression" dxfId="8655" priority="553">
      <formula>FIND("Agir",#REF!)</formula>
    </cfRule>
    <cfRule type="expression" dxfId="8654" priority="554">
      <formula>FIND("Réagir",#REF!)</formula>
    </cfRule>
  </conditionalFormatting>
  <conditionalFormatting sqref="AW7:AW14">
    <cfRule type="expression" dxfId="8653" priority="555" stopIfTrue="1">
      <formula>ISTEXT(AW7)</formula>
    </cfRule>
    <cfRule type="expression" dxfId="8652" priority="556">
      <formula>FIND("Agir",#REF!)</formula>
    </cfRule>
    <cfRule type="expression" dxfId="8651" priority="557">
      <formula>FIND("Réagir",#REF!)</formula>
    </cfRule>
  </conditionalFormatting>
  <conditionalFormatting sqref="AA5 AG5 AM5 AQ5 AV5:AY5 AW4 I5:J5">
    <cfRule type="containsText" dxfId="8650" priority="4" stopIfTrue="1" operator="containsText" text="Première">
      <formula>NOT(ISERROR(SEARCH("Première",I4)))</formula>
    </cfRule>
    <cfRule type="containsText" dxfId="8649" priority="5" stopIfTrue="1" operator="containsText" text="Seconde">
      <formula>NOT(ISERROR(SEARCH("Seconde",I4)))</formula>
    </cfRule>
    <cfRule type="containsText" dxfId="8648" priority="6" stopIfTrue="1" operator="containsText" text="Terme">
      <formula>NOT(ISERROR(SEARCH("Terme",I4)))</formula>
    </cfRule>
  </conditionalFormatting>
  <conditionalFormatting sqref="AX4">
    <cfRule type="containsText" dxfId="8647" priority="1" stopIfTrue="1" operator="containsText" text="Première">
      <formula>NOT(ISERROR(SEARCH("Première",AX4)))</formula>
    </cfRule>
    <cfRule type="containsText" dxfId="8646" priority="2" stopIfTrue="1" operator="containsText" text="Seconde">
      <formula>NOT(ISERROR(SEARCH("Seconde",AX4)))</formula>
    </cfRule>
    <cfRule type="containsText" dxfId="8645" priority="3" stopIfTrue="1" operator="containsText" text="Terme">
      <formula>NOT(ISERROR(SEARCH("Terme",AX4)))</formula>
    </cfRule>
  </conditionalFormatting>
  <dataValidations count="3">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4" xr:uid="{00000000-0002-0000-0500-000000000000}">
      <formula1>$L$1:$O$1</formula1>
    </dataValidation>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4" xr:uid="{00000000-0002-0000-0500-000001000000}">
      <formula1>$M$1:$P$1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4" xr:uid="{00000000-0002-0000-0500-000002000000}">
      <formula1>$M$1:$P$1</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15968"/>
  </sheetPr>
  <dimension ref="A1:AY19"/>
  <sheetViews>
    <sheetView showGridLines="0" zoomScale="60" zoomScaleNormal="60" workbookViewId="0"/>
  </sheetViews>
  <sheetFormatPr baseColWidth="10" defaultColWidth="10.453125" defaultRowHeight="11.5" x14ac:dyDescent="0.25"/>
  <cols>
    <col min="1" max="1" width="1.453125" style="50" customWidth="1"/>
    <col min="2" max="2" width="10.453125" style="59" customWidth="1"/>
    <col min="3" max="3" width="83" style="60" customWidth="1"/>
    <col min="4" max="4" width="46" style="61" customWidth="1"/>
    <col min="5" max="5" width="9.81640625" style="50" customWidth="1"/>
    <col min="6" max="6" width="9.81640625" style="62" customWidth="1"/>
    <col min="7" max="7" width="46" style="61" customWidth="1"/>
    <col min="8" max="8" width="8.81640625" style="61" customWidth="1"/>
    <col min="9" max="9" width="45.453125" style="61" customWidth="1"/>
    <col min="10" max="10" width="20.453125" style="61" customWidth="1"/>
    <col min="11" max="26" width="5.453125" style="50" hidden="1" customWidth="1"/>
    <col min="27" max="27" width="20.453125" style="61" hidden="1" customWidth="1"/>
    <col min="28" max="32" width="10.453125" style="50" hidden="1" customWidth="1"/>
    <col min="33" max="33" width="20.453125" style="61" hidden="1" customWidth="1"/>
    <col min="34" max="38" width="10.453125" style="50" hidden="1" customWidth="1"/>
    <col min="39" max="39" width="20.453125" style="61" hidden="1" customWidth="1"/>
    <col min="40" max="42" width="10.453125" style="50" hidden="1" customWidth="1"/>
    <col min="43" max="43" width="20.453125" style="61" hidden="1" customWidth="1"/>
    <col min="44" max="47" width="10.453125" style="50" hidden="1" customWidth="1"/>
    <col min="48" max="48" width="20.453125" style="61" hidden="1" customWidth="1"/>
    <col min="49" max="49" width="45.453125" style="61" hidden="1" customWidth="1"/>
    <col min="50" max="50" width="45.453125" style="61" customWidth="1"/>
    <col min="51" max="51" width="45.453125" style="61" hidden="1" customWidth="1"/>
    <col min="52" max="16384" width="10.453125" style="50"/>
  </cols>
  <sheetData>
    <row r="1" spans="1:51" s="45" customFormat="1" ht="13" customHeight="1" x14ac:dyDescent="0.3">
      <c r="B1" s="46"/>
      <c r="C1" s="47"/>
      <c r="D1" s="48"/>
      <c r="F1" s="49"/>
      <c r="G1" s="48"/>
      <c r="H1" s="48"/>
      <c r="I1" s="48"/>
      <c r="J1" s="48"/>
      <c r="L1" s="45">
        <v>0</v>
      </c>
      <c r="M1" s="45">
        <v>1</v>
      </c>
      <c r="N1" s="45">
        <v>2</v>
      </c>
      <c r="O1" s="45">
        <v>3</v>
      </c>
      <c r="P1" s="45">
        <v>4</v>
      </c>
      <c r="Q1" s="45">
        <v>5</v>
      </c>
      <c r="AA1" s="37"/>
      <c r="AG1" s="37"/>
      <c r="AM1" s="37"/>
      <c r="AQ1" s="37"/>
      <c r="AV1" s="37"/>
      <c r="AW1" s="48"/>
      <c r="AX1" s="48"/>
      <c r="AY1" s="48"/>
    </row>
    <row r="2" spans="1:51" s="45" customFormat="1" ht="30" customHeight="1" x14ac:dyDescent="0.25">
      <c r="B2" s="431" t="s">
        <v>66</v>
      </c>
      <c r="C2" s="431"/>
      <c r="D2" s="431" t="s">
        <v>57</v>
      </c>
      <c r="E2" s="431"/>
      <c r="F2" s="431"/>
      <c r="G2" s="431"/>
      <c r="H2" s="83"/>
      <c r="I2" s="83"/>
      <c r="J2" s="83"/>
      <c r="K2" s="84"/>
      <c r="L2" s="84"/>
      <c r="M2" s="84"/>
      <c r="N2" s="84"/>
      <c r="O2" s="84"/>
      <c r="P2" s="84"/>
      <c r="Q2" s="84"/>
      <c r="R2" s="84"/>
      <c r="S2" s="84"/>
      <c r="T2" s="84"/>
      <c r="U2" s="84"/>
      <c r="V2" s="84"/>
      <c r="W2" s="84"/>
      <c r="X2" s="84"/>
      <c r="Y2" s="84"/>
      <c r="Z2" s="84"/>
      <c r="AA2" s="83"/>
      <c r="AB2" s="84"/>
      <c r="AC2" s="84"/>
      <c r="AD2" s="84"/>
      <c r="AE2" s="84"/>
      <c r="AF2" s="84"/>
      <c r="AG2" s="83"/>
      <c r="AH2" s="84"/>
      <c r="AI2" s="84"/>
      <c r="AJ2" s="84"/>
      <c r="AK2" s="84"/>
      <c r="AL2" s="84"/>
      <c r="AM2" s="83"/>
      <c r="AN2" s="84"/>
      <c r="AO2" s="84"/>
      <c r="AP2" s="84"/>
      <c r="AQ2" s="83"/>
      <c r="AR2" s="84"/>
      <c r="AS2" s="84"/>
      <c r="AT2" s="84"/>
      <c r="AU2" s="84"/>
      <c r="AV2" s="83"/>
      <c r="AW2" s="83"/>
      <c r="AX2" s="83"/>
      <c r="AY2" s="83"/>
    </row>
    <row r="3" spans="1:51" s="45" customFormat="1" ht="13" customHeight="1" x14ac:dyDescent="0.25">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row>
    <row r="4" spans="1:51" ht="30" customHeight="1" x14ac:dyDescent="0.25">
      <c r="A4" s="45"/>
      <c r="B4" s="435"/>
      <c r="C4" s="435"/>
      <c r="D4" s="436" t="s">
        <v>0</v>
      </c>
      <c r="E4" s="437"/>
      <c r="F4" s="438" t="s">
        <v>261</v>
      </c>
      <c r="G4" s="439"/>
      <c r="H4" s="440" t="s">
        <v>335</v>
      </c>
      <c r="I4" s="441"/>
      <c r="J4" s="108" t="s">
        <v>274</v>
      </c>
      <c r="K4" s="106"/>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6"/>
      <c r="AX4" s="442" t="s">
        <v>265</v>
      </c>
      <c r="AY4" s="443"/>
    </row>
    <row r="5" spans="1:51" s="52" customFormat="1" ht="170" customHeight="1" x14ac:dyDescent="0.3">
      <c r="A5" s="51"/>
      <c r="B5" s="435"/>
      <c r="C5" s="435"/>
      <c r="D5" s="87" t="s">
        <v>510</v>
      </c>
      <c r="E5" s="101" t="s">
        <v>0</v>
      </c>
      <c r="F5" s="103" t="s">
        <v>261</v>
      </c>
      <c r="G5" s="104" t="s">
        <v>260</v>
      </c>
      <c r="H5" s="102" t="s">
        <v>273</v>
      </c>
      <c r="I5" s="105" t="s">
        <v>271</v>
      </c>
      <c r="J5" s="109" t="s">
        <v>266</v>
      </c>
      <c r="K5" s="107" t="s">
        <v>23</v>
      </c>
      <c r="L5" s="88" t="s">
        <v>12</v>
      </c>
      <c r="M5" s="89" t="s">
        <v>13</v>
      </c>
      <c r="N5" s="90" t="s">
        <v>14</v>
      </c>
      <c r="O5" s="91" t="s">
        <v>15</v>
      </c>
      <c r="P5" s="92" t="s">
        <v>16</v>
      </c>
      <c r="Q5" s="93" t="s">
        <v>17</v>
      </c>
      <c r="R5" s="94" t="s">
        <v>18</v>
      </c>
      <c r="S5" s="95" t="s">
        <v>34</v>
      </c>
      <c r="T5" s="95" t="s">
        <v>35</v>
      </c>
      <c r="U5" s="95" t="s">
        <v>24</v>
      </c>
      <c r="V5" s="95" t="s">
        <v>44</v>
      </c>
      <c r="W5" s="95" t="s">
        <v>45</v>
      </c>
      <c r="X5" s="95" t="s">
        <v>47</v>
      </c>
      <c r="Y5" s="95" t="s">
        <v>46</v>
      </c>
      <c r="Z5" s="95" t="s">
        <v>33</v>
      </c>
      <c r="AA5" s="96" t="s">
        <v>19</v>
      </c>
      <c r="AB5" s="97" t="s">
        <v>36</v>
      </c>
      <c r="AC5" s="97" t="s">
        <v>37</v>
      </c>
      <c r="AD5" s="97" t="s">
        <v>25</v>
      </c>
      <c r="AE5" s="97" t="s">
        <v>38</v>
      </c>
      <c r="AF5" s="97" t="s">
        <v>26</v>
      </c>
      <c r="AG5" s="96" t="s">
        <v>22</v>
      </c>
      <c r="AH5" s="97" t="s">
        <v>39</v>
      </c>
      <c r="AI5" s="97" t="s">
        <v>41</v>
      </c>
      <c r="AJ5" s="97" t="s">
        <v>42</v>
      </c>
      <c r="AK5" s="97" t="s">
        <v>30</v>
      </c>
      <c r="AL5" s="97" t="s">
        <v>40</v>
      </c>
      <c r="AM5" s="96" t="s">
        <v>31</v>
      </c>
      <c r="AN5" s="97" t="s">
        <v>27</v>
      </c>
      <c r="AO5" s="97" t="s">
        <v>28</v>
      </c>
      <c r="AP5" s="97" t="s">
        <v>29</v>
      </c>
      <c r="AQ5" s="96" t="s">
        <v>43</v>
      </c>
      <c r="AR5" s="97" t="s">
        <v>48</v>
      </c>
      <c r="AS5" s="97" t="s">
        <v>49</v>
      </c>
      <c r="AT5" s="97" t="s">
        <v>50</v>
      </c>
      <c r="AU5" s="97" t="s">
        <v>51</v>
      </c>
      <c r="AV5" s="96" t="s">
        <v>32</v>
      </c>
      <c r="AW5" s="98" t="s">
        <v>11</v>
      </c>
      <c r="AX5" s="99" t="s">
        <v>511</v>
      </c>
      <c r="AY5" s="100" t="s">
        <v>52</v>
      </c>
    </row>
    <row r="6" spans="1:51" s="129" customFormat="1" ht="30" customHeight="1" x14ac:dyDescent="0.35">
      <c r="A6" s="128"/>
      <c r="B6" s="433" t="s">
        <v>513</v>
      </c>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row>
    <row r="7" spans="1:51" s="57" customFormat="1" ht="114" customHeight="1" x14ac:dyDescent="0.35">
      <c r="A7" s="56"/>
      <c r="B7" s="374" t="s">
        <v>67</v>
      </c>
      <c r="C7" s="380" t="s">
        <v>486</v>
      </c>
      <c r="D7" s="255"/>
      <c r="E7" s="255"/>
      <c r="F7" s="273"/>
      <c r="G7" s="273"/>
      <c r="H7" s="291"/>
      <c r="I7" s="291"/>
      <c r="J7" s="136" t="str">
        <f>S7</f>
        <v/>
      </c>
      <c r="K7" s="137">
        <f>E7*10+F7</f>
        <v>0</v>
      </c>
      <c r="L7" s="137" t="b">
        <f>OR(K7=31)</f>
        <v>0</v>
      </c>
      <c r="M7" s="137" t="b">
        <f>OR(K7=21,K7=32)</f>
        <v>0</v>
      </c>
      <c r="N7" s="137" t="b">
        <f>OR(K7=22,K7=33)</f>
        <v>0</v>
      </c>
      <c r="O7" s="137" t="b">
        <f>OR(K7=11,K7=12)</f>
        <v>0</v>
      </c>
      <c r="P7" s="137" t="b">
        <f>OR(K7=23,K7=34)</f>
        <v>0</v>
      </c>
      <c r="Q7" s="137" t="b">
        <f>OR(K7=13,K7=14,K7=24)</f>
        <v>0</v>
      </c>
      <c r="R7" s="137" t="b">
        <f>OR(K7=1,K7=2,K7=3,K7=4)</f>
        <v>0</v>
      </c>
      <c r="S7" s="138" t="str">
        <f t="shared" ref="S7:S15" si="0">IF(COUNTA(E7:F7)&lt;2,"",(IF(L7=TRUE,$L$5,IF(M7=TRUE,$M$5,IF(N7=TRUE,$N$5,IF(O7=TRUE,$O$5,IF(P7=TRUE,$P$5,IF(Q7=TRUE,$Q$5,IF(R7=TRUE,$R$5,0)))))))))</f>
        <v/>
      </c>
      <c r="T7" s="139" t="str">
        <f t="shared" ref="T7:T15" si="1">IF(COUNTA(E7:F7)&lt;2,"",(IF(L7=TRUE,6,IF(M7=TRUE,5,IF(N7=TRUE,4,IF(O7=TRUE,3,IF(P7=TRUE,2,IF(Q7=TRUE,1,IF(R7=TRUE,0,0)))))))))</f>
        <v/>
      </c>
      <c r="U7" s="140" t="e">
        <f t="shared" ref="U7:U15" si="2">T7*10+H7</f>
        <v>#VALUE!</v>
      </c>
      <c r="V7" s="137" t="e">
        <f>OR(U7=61,U7=62,U7=63)</f>
        <v>#VALUE!</v>
      </c>
      <c r="W7" s="137" t="e">
        <f>OR(U7=51,U7=52)</f>
        <v>#VALUE!</v>
      </c>
      <c r="X7" s="137" t="e">
        <f>OR(U7=31,U7=41,U7=42,U7=53)</f>
        <v>#VALUE!</v>
      </c>
      <c r="Y7" s="137" t="e">
        <f>OR(U7=21,U7=32)</f>
        <v>#VALUE!</v>
      </c>
      <c r="Z7" s="137" t="e">
        <f>AND(V7=FALSE,W7=FALSE,X7=FALSE,Y7=FALSE)</f>
        <v>#VALUE!</v>
      </c>
      <c r="AA7" s="141" t="str">
        <f>IF(COUNTA(E7:F7:H7)&lt;3,"",(IF(V7=TRUE,$V$5,IF(W7=TRUE,$W$5,IF(X7=TRUE,$X$5,IF(Y7=TRUE,$Y$5,"Non"))))))</f>
        <v/>
      </c>
      <c r="AB7" s="137" t="e">
        <f>OR(U7=61,U7=62,U7=51,U7=52)</f>
        <v>#VALUE!</v>
      </c>
      <c r="AC7" s="137" t="e">
        <f>OR(U7=41,U7=42)</f>
        <v>#VALUE!</v>
      </c>
      <c r="AD7" s="137" t="e">
        <f>OR(U7=31,U7=32,U7=63,U7=64,U7=53,U7=54,)</f>
        <v>#VALUE!</v>
      </c>
      <c r="AE7" s="137" t="e">
        <f>OR(U7=21,U7=22,)</f>
        <v>#VALUE!</v>
      </c>
      <c r="AF7" s="137" t="e">
        <f>OR(U7=11,U7=12,U7=13,U7=23,)</f>
        <v>#VALUE!</v>
      </c>
      <c r="AG7" s="141" t="str">
        <f>IF(COUNTA(E7:F7:H7)&lt;3,"",(IF(AB7=TRUE,$AB$5,IF(AC7=TRUE,$AC$5,IF(AD7=TRUE,$AD$5,IF(AE7=TRUE,$AE$5,IF(AF7=TRUE,$AF$5,"Aucune")))))))</f>
        <v/>
      </c>
      <c r="AH7" s="137" t="e">
        <f>OR(U7=62,U7=52,U7=42)</f>
        <v>#VALUE!</v>
      </c>
      <c r="AI7" s="137" t="e">
        <f>OR(U7=63,U7=53,U7=43,U7=64,U7=54)</f>
        <v>#VALUE!</v>
      </c>
      <c r="AJ7" s="137" t="e">
        <f>OR(U7=61,U7=51,U7=41)</f>
        <v>#VALUE!</v>
      </c>
      <c r="AK7" s="137" t="e">
        <f>OR(U7=44,U7=32,U7=33,U7=34)</f>
        <v>#VALUE!</v>
      </c>
      <c r="AL7" s="137" t="e">
        <f>OR(U7=22,U7=23,U7=24,U7=12,U7=13,U7=14)</f>
        <v>#VALUE!</v>
      </c>
      <c r="AM7" s="141" t="str">
        <f>IF(COUNTA(E7:F7:H7)&lt;3,"",(IF(AH7=TRUE,$AH$5,IF(AI7=TRUE,$AI$5,IF(AJ7=TRUE,$AJ$5,IF(AK7=TRUE,$AK$5,IF(AL7=TRUE,$AL$5,"Aucune")))))))</f>
        <v/>
      </c>
      <c r="AN7" s="137" t="e">
        <f>OR(U7=61,U7=62,U7=63,U7=51,U7=52,U7=53)</f>
        <v>#VALUE!</v>
      </c>
      <c r="AO7" s="137" t="e">
        <f>OR(U7=41,U7=42,U7=43,U7=31,U7=32,U7=33)</f>
        <v>#VALUE!</v>
      </c>
      <c r="AP7" s="137" t="e">
        <f>OR(U7=21,U7=22,U7=23,U7=11,U7=12,U7=13)</f>
        <v>#VALUE!</v>
      </c>
      <c r="AQ7" s="141" t="str">
        <f>IF(COUNTA(E7:F7:H7)&lt;3,"",(IF(AN7=TRUE,$AN$5,IF(AO7=TRUE,$AO$5,IF(AP7=TRUE,$AP$5,"Aucune action requise")))))</f>
        <v/>
      </c>
      <c r="AR7" s="137" t="e">
        <f>OR(U7=61,U7=51,U7=41,U7=31,U7=21)</f>
        <v>#VALUE!</v>
      </c>
      <c r="AS7" s="137" t="e">
        <f>OR(U7=62,U7=52,U7=42,U7=32,U7=22,U7=63,U7=53)</f>
        <v>#VALUE!</v>
      </c>
      <c r="AT7" s="137" t="e">
        <f>OR(U7=43,U7=33,U7=23,U7=34,U7=24)</f>
        <v>#VALUE!</v>
      </c>
      <c r="AU7" s="137" t="e">
        <f>OR(U7=64,U7=54,U7=44)</f>
        <v>#VALUE!</v>
      </c>
      <c r="AV7" s="141" t="str">
        <f>IF(COUNTA(E7:F7:H7)&lt;3,"",(IF(AR7=TRUE,$AR$5,IF(AS7=TRUE,$AS$5,IF(AT7=TRUE,$AT$5,IF(AU7=TRUE,$AU$5,"Aucun"))))))</f>
        <v/>
      </c>
      <c r="AW7" s="142"/>
      <c r="AX7" s="309"/>
      <c r="AY7" s="69"/>
    </row>
    <row r="8" spans="1:51" s="57" customFormat="1" ht="114" customHeight="1" x14ac:dyDescent="0.35">
      <c r="A8" s="56"/>
      <c r="B8" s="374" t="s">
        <v>68</v>
      </c>
      <c r="C8" s="380" t="s">
        <v>321</v>
      </c>
      <c r="D8" s="255"/>
      <c r="E8" s="255"/>
      <c r="F8" s="273"/>
      <c r="G8" s="273"/>
      <c r="H8" s="291"/>
      <c r="I8" s="291"/>
      <c r="J8" s="136" t="str">
        <f t="shared" ref="J8:J19" si="3">S8</f>
        <v/>
      </c>
      <c r="K8" s="137">
        <f t="shared" ref="K8:K14" si="4">E8*10+F8</f>
        <v>0</v>
      </c>
      <c r="L8" s="137" t="b">
        <f t="shared" ref="L8:L14" si="5">OR(K8=31)</f>
        <v>0</v>
      </c>
      <c r="M8" s="137" t="b">
        <f t="shared" ref="M8:M14" si="6">OR(K8=21,K8=32)</f>
        <v>0</v>
      </c>
      <c r="N8" s="137" t="b">
        <f t="shared" ref="N8:N14" si="7">OR(K8=22,K8=33)</f>
        <v>0</v>
      </c>
      <c r="O8" s="137" t="b">
        <f t="shared" ref="O8:O14" si="8">OR(K8=11,K8=12)</f>
        <v>0</v>
      </c>
      <c r="P8" s="137" t="b">
        <f t="shared" ref="P8:P14" si="9">OR(K8=23,K8=34)</f>
        <v>0</v>
      </c>
      <c r="Q8" s="137" t="b">
        <f t="shared" ref="Q8:Q14" si="10">OR(K8=13,K8=14,K8=24)</f>
        <v>0</v>
      </c>
      <c r="R8" s="137" t="b">
        <f t="shared" ref="R8:R14" si="11">OR(K8=1,K8=2,K8=3,K8=4)</f>
        <v>0</v>
      </c>
      <c r="S8" s="138" t="str">
        <f t="shared" si="0"/>
        <v/>
      </c>
      <c r="T8" s="139" t="str">
        <f t="shared" si="1"/>
        <v/>
      </c>
      <c r="U8" s="140" t="e">
        <f t="shared" si="2"/>
        <v>#VALUE!</v>
      </c>
      <c r="V8" s="137" t="e">
        <f t="shared" ref="V8:V14" si="12">OR(U8=61,U8=62,U8=63)</f>
        <v>#VALUE!</v>
      </c>
      <c r="W8" s="137" t="e">
        <f t="shared" ref="W8:W14" si="13">OR(U8=51,U8=52)</f>
        <v>#VALUE!</v>
      </c>
      <c r="X8" s="137" t="e">
        <f t="shared" ref="X8:X14" si="14">OR(U8=31,U8=41,U8=42,U8=53)</f>
        <v>#VALUE!</v>
      </c>
      <c r="Y8" s="137" t="e">
        <f t="shared" ref="Y8:Y14" si="15">OR(U8=21,U8=32)</f>
        <v>#VALUE!</v>
      </c>
      <c r="Z8" s="137" t="e">
        <f t="shared" ref="Z8:Z14" si="16">AND(V8=FALSE,W8=FALSE,X8=FALSE,Y8=FALSE)</f>
        <v>#VALUE!</v>
      </c>
      <c r="AA8" s="141" t="str">
        <f>IF(COUNTA(E8:F8:H8)&lt;3,"",(IF(V8=TRUE,$V$5,IF(W8=TRUE,$W$5,IF(X8=TRUE,$X$5,IF(Y8=TRUE,$Y$5,"Non"))))))</f>
        <v/>
      </c>
      <c r="AB8" s="137" t="e">
        <f t="shared" ref="AB8:AB14" si="17">OR(U8=61,U8=62,U8=51,U8=52)</f>
        <v>#VALUE!</v>
      </c>
      <c r="AC8" s="137" t="e">
        <f t="shared" ref="AC8:AC14" si="18">OR(U8=41,U8=42)</f>
        <v>#VALUE!</v>
      </c>
      <c r="AD8" s="137" t="e">
        <f t="shared" ref="AD8:AD14" si="19">OR(U8=31,U8=32,U8=63,U8=64,U8=53,U8=54,)</f>
        <v>#VALUE!</v>
      </c>
      <c r="AE8" s="137" t="e">
        <f t="shared" ref="AE8:AE14" si="20">OR(U8=21,U8=22,)</f>
        <v>#VALUE!</v>
      </c>
      <c r="AF8" s="137" t="e">
        <f t="shared" ref="AF8:AF14" si="21">OR(U8=11,U8=12,U8=13,U8=23,)</f>
        <v>#VALUE!</v>
      </c>
      <c r="AG8" s="141" t="str">
        <f>IF(COUNTA(E8:F8:H8)&lt;3,"",(IF(AB8=TRUE,$AB$5,IF(AC8=TRUE,$AC$5,IF(AD8=TRUE,$AD$5,IF(AE8=TRUE,$AE$5,IF(AF8=TRUE,$AF$5,"Aucune")))))))</f>
        <v/>
      </c>
      <c r="AH8" s="137" t="e">
        <f t="shared" ref="AH8:AH14" si="22">OR(U8=62,U8=52,U8=42)</f>
        <v>#VALUE!</v>
      </c>
      <c r="AI8" s="137" t="e">
        <f t="shared" ref="AI8:AI14" si="23">OR(U8=63,U8=53,U8=43,U8=64,U8=54)</f>
        <v>#VALUE!</v>
      </c>
      <c r="AJ8" s="137" t="e">
        <f t="shared" ref="AJ8:AJ14" si="24">OR(U8=61,U8=51,U8=41)</f>
        <v>#VALUE!</v>
      </c>
      <c r="AK8" s="137" t="e">
        <f t="shared" ref="AK8:AK14" si="25">OR(U8=44,U8=32,U8=33,U8=34)</f>
        <v>#VALUE!</v>
      </c>
      <c r="AL8" s="137" t="e">
        <f t="shared" ref="AL8:AL14" si="26">OR(U8=22,U8=23,U8=24,U8=12,U8=13,U8=14)</f>
        <v>#VALUE!</v>
      </c>
      <c r="AM8" s="141" t="str">
        <f>IF(COUNTA(E8:F8:H8)&lt;3,"",(IF(AH8=TRUE,$AH$5,IF(AI8=TRUE,$AI$5,IF(AJ8=TRUE,$AJ$5,IF(AK8=TRUE,$AK$5,IF(AL8=TRUE,$AL$5,"Aucune")))))))</f>
        <v/>
      </c>
      <c r="AN8" s="137" t="e">
        <f t="shared" ref="AN8:AN14" si="27">OR(U8=61,U8=62,U8=63,U8=51,U8=52,U8=53)</f>
        <v>#VALUE!</v>
      </c>
      <c r="AO8" s="137" t="e">
        <f t="shared" ref="AO8:AO14" si="28">OR(U8=41,U8=42,U8=43,U8=31,U8=32,U8=33)</f>
        <v>#VALUE!</v>
      </c>
      <c r="AP8" s="137" t="e">
        <f t="shared" ref="AP8:AP14" si="29">OR(U8=21,U8=22,U8=23,U8=11,U8=12,U8=13)</f>
        <v>#VALUE!</v>
      </c>
      <c r="AQ8" s="141" t="str">
        <f>IF(COUNTA(E8:F8:H8)&lt;3,"",(IF(AN8=TRUE,$AN$5,IF(AO8=TRUE,$AO$5,IF(AP8=TRUE,$AP$5,"Aucune action requise")))))</f>
        <v/>
      </c>
      <c r="AR8" s="137" t="e">
        <f t="shared" ref="AR8:AR14" si="30">OR(U8=61,U8=51,U8=41,U8=31,U8=21)</f>
        <v>#VALUE!</v>
      </c>
      <c r="AS8" s="137" t="e">
        <f t="shared" ref="AS8:AS14" si="31">OR(U8=62,U8=52,U8=42,U8=32,U8=22,U8=63,U8=53)</f>
        <v>#VALUE!</v>
      </c>
      <c r="AT8" s="137" t="e">
        <f t="shared" ref="AT8:AT14" si="32">OR(U8=43,U8=33,U8=23,U8=34,U8=24)</f>
        <v>#VALUE!</v>
      </c>
      <c r="AU8" s="137" t="e">
        <f t="shared" ref="AU8:AU14" si="33">OR(U8=64,U8=54,U8=44)</f>
        <v>#VALUE!</v>
      </c>
      <c r="AV8" s="141" t="str">
        <f>IF(COUNTA(E8:F8:H8)&lt;3,"",(IF(AR8=TRUE,$AR$5,IF(AS8=TRUE,$AS$5,IF(AT8=TRUE,$AT$5,IF(AU8=TRUE,$AU$5,"Aucun"))))))</f>
        <v/>
      </c>
      <c r="AW8" s="142"/>
      <c r="AX8" s="309"/>
      <c r="AY8" s="70"/>
    </row>
    <row r="9" spans="1:51" s="57" customFormat="1" ht="114" customHeight="1" x14ac:dyDescent="0.35">
      <c r="A9" s="56"/>
      <c r="B9" s="374" t="s">
        <v>69</v>
      </c>
      <c r="C9" s="380" t="s">
        <v>322</v>
      </c>
      <c r="D9" s="255"/>
      <c r="E9" s="255"/>
      <c r="F9" s="273"/>
      <c r="G9" s="273"/>
      <c r="H9" s="291"/>
      <c r="I9" s="291"/>
      <c r="J9" s="136" t="str">
        <f t="shared" si="3"/>
        <v/>
      </c>
      <c r="K9" s="137">
        <f t="shared" si="4"/>
        <v>0</v>
      </c>
      <c r="L9" s="137" t="b">
        <f t="shared" si="5"/>
        <v>0</v>
      </c>
      <c r="M9" s="137" t="b">
        <f t="shared" si="6"/>
        <v>0</v>
      </c>
      <c r="N9" s="137" t="b">
        <f t="shared" si="7"/>
        <v>0</v>
      </c>
      <c r="O9" s="137" t="b">
        <f t="shared" si="8"/>
        <v>0</v>
      </c>
      <c r="P9" s="137" t="b">
        <f t="shared" si="9"/>
        <v>0</v>
      </c>
      <c r="Q9" s="137" t="b">
        <f t="shared" si="10"/>
        <v>0</v>
      </c>
      <c r="R9" s="137" t="b">
        <f t="shared" si="11"/>
        <v>0</v>
      </c>
      <c r="S9" s="138" t="str">
        <f t="shared" si="0"/>
        <v/>
      </c>
      <c r="T9" s="139" t="str">
        <f t="shared" si="1"/>
        <v/>
      </c>
      <c r="U9" s="140" t="e">
        <f t="shared" si="2"/>
        <v>#VALUE!</v>
      </c>
      <c r="V9" s="137" t="e">
        <f t="shared" si="12"/>
        <v>#VALUE!</v>
      </c>
      <c r="W9" s="137" t="e">
        <f t="shared" si="13"/>
        <v>#VALUE!</v>
      </c>
      <c r="X9" s="137" t="e">
        <f t="shared" si="14"/>
        <v>#VALUE!</v>
      </c>
      <c r="Y9" s="137" t="e">
        <f t="shared" si="15"/>
        <v>#VALUE!</v>
      </c>
      <c r="Z9" s="137" t="e">
        <f t="shared" si="16"/>
        <v>#VALUE!</v>
      </c>
      <c r="AA9" s="141" t="str">
        <f>IF(COUNTA(E9:F9:H9)&lt;3,"",(IF(V9=TRUE,$V$5,IF(W9=TRUE,$W$5,IF(X9=TRUE,$X$5,IF(Y9=TRUE,$Y$5,"Non"))))))</f>
        <v/>
      </c>
      <c r="AB9" s="137" t="e">
        <f t="shared" si="17"/>
        <v>#VALUE!</v>
      </c>
      <c r="AC9" s="137" t="e">
        <f t="shared" si="18"/>
        <v>#VALUE!</v>
      </c>
      <c r="AD9" s="137" t="e">
        <f t="shared" si="19"/>
        <v>#VALUE!</v>
      </c>
      <c r="AE9" s="137" t="e">
        <f t="shared" si="20"/>
        <v>#VALUE!</v>
      </c>
      <c r="AF9" s="137" t="e">
        <f t="shared" si="21"/>
        <v>#VALUE!</v>
      </c>
      <c r="AG9" s="141" t="str">
        <f>IF(COUNTA(E9:F9:H9)&lt;3,"",(IF(AB9=TRUE,$AB$5,IF(AC9=TRUE,$AC$5,IF(AD9=TRUE,$AD$5,IF(AE9=TRUE,$AE$5,IF(AF9=TRUE,$AF$5,"Aucune")))))))</f>
        <v/>
      </c>
      <c r="AH9" s="137" t="e">
        <f t="shared" si="22"/>
        <v>#VALUE!</v>
      </c>
      <c r="AI9" s="137" t="e">
        <f t="shared" si="23"/>
        <v>#VALUE!</v>
      </c>
      <c r="AJ9" s="137" t="e">
        <f t="shared" si="24"/>
        <v>#VALUE!</v>
      </c>
      <c r="AK9" s="137" t="e">
        <f t="shared" si="25"/>
        <v>#VALUE!</v>
      </c>
      <c r="AL9" s="137" t="e">
        <f t="shared" si="26"/>
        <v>#VALUE!</v>
      </c>
      <c r="AM9" s="141" t="str">
        <f>IF(COUNTA(E9:F9:H9)&lt;3,"",(IF(AH9=TRUE,$AH$5,IF(AI9=TRUE,$AI$5,IF(AJ9=TRUE,$AJ$5,IF(AK9=TRUE,$AK$5,IF(AL9=TRUE,$AL$5,"Aucune")))))))</f>
        <v/>
      </c>
      <c r="AN9" s="137" t="e">
        <f t="shared" si="27"/>
        <v>#VALUE!</v>
      </c>
      <c r="AO9" s="137" t="e">
        <f t="shared" si="28"/>
        <v>#VALUE!</v>
      </c>
      <c r="AP9" s="137" t="e">
        <f t="shared" si="29"/>
        <v>#VALUE!</v>
      </c>
      <c r="AQ9" s="141" t="str">
        <f>IF(COUNTA(E9:F9:H9)&lt;3,"",(IF(AN9=TRUE,$AN$5,IF(AO9=TRUE,$AO$5,IF(AP9=TRUE,$AP$5,"Aucune action requise")))))</f>
        <v/>
      </c>
      <c r="AR9" s="137" t="e">
        <f t="shared" si="30"/>
        <v>#VALUE!</v>
      </c>
      <c r="AS9" s="137" t="e">
        <f t="shared" si="31"/>
        <v>#VALUE!</v>
      </c>
      <c r="AT9" s="137" t="e">
        <f t="shared" si="32"/>
        <v>#VALUE!</v>
      </c>
      <c r="AU9" s="137" t="e">
        <f t="shared" si="33"/>
        <v>#VALUE!</v>
      </c>
      <c r="AV9" s="141" t="str">
        <f>IF(COUNTA(E9:F9:H9)&lt;3,"",(IF(AR9=TRUE,$AR$5,IF(AS9=TRUE,$AS$5,IF(AT9=TRUE,$AT$5,IF(AU9=TRUE,$AU$5,"Aucun"))))))</f>
        <v/>
      </c>
      <c r="AW9" s="142"/>
      <c r="AX9" s="309"/>
      <c r="AY9" s="70"/>
    </row>
    <row r="10" spans="1:51" s="57" customFormat="1" ht="114" customHeight="1" x14ac:dyDescent="0.35">
      <c r="A10" s="56"/>
      <c r="B10" s="378" t="s">
        <v>70</v>
      </c>
      <c r="C10" s="384" t="s">
        <v>323</v>
      </c>
      <c r="D10" s="258"/>
      <c r="E10" s="258"/>
      <c r="F10" s="277"/>
      <c r="G10" s="277"/>
      <c r="H10" s="295"/>
      <c r="I10" s="295"/>
      <c r="J10" s="157" t="str">
        <f>S10</f>
        <v/>
      </c>
      <c r="K10" s="158">
        <f>E10*10+F10</f>
        <v>0</v>
      </c>
      <c r="L10" s="158" t="b">
        <f>OR(K10=31)</f>
        <v>0</v>
      </c>
      <c r="M10" s="158" t="b">
        <f>OR(K10=21,K10=32)</f>
        <v>0</v>
      </c>
      <c r="N10" s="158" t="b">
        <f>OR(K10=22,K10=33)</f>
        <v>0</v>
      </c>
      <c r="O10" s="158" t="b">
        <f>OR(K10=11,K10=12)</f>
        <v>0</v>
      </c>
      <c r="P10" s="158" t="b">
        <f>OR(K10=23,K10=34)</f>
        <v>0</v>
      </c>
      <c r="Q10" s="158" t="b">
        <f>OR(K10=13,K10=14,K10=24)</f>
        <v>0</v>
      </c>
      <c r="R10" s="158" t="b">
        <f>OR(K10=1,K10=2,K10=3,K10=4)</f>
        <v>0</v>
      </c>
      <c r="S10" s="159" t="str">
        <f t="shared" si="0"/>
        <v/>
      </c>
      <c r="T10" s="160" t="str">
        <f t="shared" si="1"/>
        <v/>
      </c>
      <c r="U10" s="161" t="e">
        <f t="shared" si="2"/>
        <v>#VALUE!</v>
      </c>
      <c r="V10" s="158" t="e">
        <f>OR(U10=61,U10=62,U10=63)</f>
        <v>#VALUE!</v>
      </c>
      <c r="W10" s="158" t="e">
        <f>OR(U10=51,U10=52)</f>
        <v>#VALUE!</v>
      </c>
      <c r="X10" s="158" t="e">
        <f>OR(U10=31,U10=41,U10=42,U10=53)</f>
        <v>#VALUE!</v>
      </c>
      <c r="Y10" s="158" t="e">
        <f>OR(U10=21,U10=32)</f>
        <v>#VALUE!</v>
      </c>
      <c r="Z10" s="158" t="e">
        <f>AND(V10=FALSE,W10=FALSE,X10=FALSE,Y10=FALSE)</f>
        <v>#VALUE!</v>
      </c>
      <c r="AA10" s="162" t="str">
        <f>IF(COUNTA(E10:F10:H10)&lt;3,"",(IF(V10=TRUE,$V$5,IF(W10=TRUE,$W$5,IF(X10=TRUE,$X$5,IF(Y10=TRUE,$Y$5,"Non"))))))</f>
        <v/>
      </c>
      <c r="AB10" s="158" t="e">
        <f>OR(U10=61,U10=62,U10=51,U10=52)</f>
        <v>#VALUE!</v>
      </c>
      <c r="AC10" s="158" t="e">
        <f>OR(U10=41,U10=42)</f>
        <v>#VALUE!</v>
      </c>
      <c r="AD10" s="158" t="e">
        <f>OR(U10=31,U10=32,U10=63,U10=64,U10=53,U10=54,)</f>
        <v>#VALUE!</v>
      </c>
      <c r="AE10" s="158" t="e">
        <f>OR(U10=21,U10=22,)</f>
        <v>#VALUE!</v>
      </c>
      <c r="AF10" s="158" t="e">
        <f>OR(U10=11,U10=12,U10=13,U10=23,)</f>
        <v>#VALUE!</v>
      </c>
      <c r="AG10" s="162" t="str">
        <f>IF(COUNTA(E10:F10:H10)&lt;3,"",(IF(AB10=TRUE,$AB$5,IF(AC10=TRUE,$AC$5,IF(AD10=TRUE,$AD$5,IF(AE10=TRUE,$AE$5,IF(AF10=TRUE,$AF$5,"Aucune")))))))</f>
        <v/>
      </c>
      <c r="AH10" s="158" t="e">
        <f>OR(U10=62,U10=52,U10=42)</f>
        <v>#VALUE!</v>
      </c>
      <c r="AI10" s="158" t="e">
        <f>OR(U10=63,U10=53,U10=43,U10=64,U10=54)</f>
        <v>#VALUE!</v>
      </c>
      <c r="AJ10" s="158" t="e">
        <f>OR(U10=61,U10=51,U10=41)</f>
        <v>#VALUE!</v>
      </c>
      <c r="AK10" s="158" t="e">
        <f>OR(U10=44,U10=32,U10=33,U10=34)</f>
        <v>#VALUE!</v>
      </c>
      <c r="AL10" s="158" t="e">
        <f>OR(U10=22,U10=23,U10=24,U10=12,U10=13,U10=14)</f>
        <v>#VALUE!</v>
      </c>
      <c r="AM10" s="162" t="str">
        <f>IF(COUNTA(E10:F10:H10)&lt;3,"",(IF(AH10=TRUE,$AH$5,IF(AI10=TRUE,$AI$5,IF(AJ10=TRUE,$AJ$5,IF(AK10=TRUE,$AK$5,IF(AL10=TRUE,$AL$5,"Aucune")))))))</f>
        <v/>
      </c>
      <c r="AN10" s="158" t="e">
        <f>OR(U10=61,U10=62,U10=63,U10=51,U10=52,U10=53)</f>
        <v>#VALUE!</v>
      </c>
      <c r="AO10" s="158" t="e">
        <f>OR(U10=41,U10=42,U10=43,U10=31,U10=32,U10=33)</f>
        <v>#VALUE!</v>
      </c>
      <c r="AP10" s="158" t="e">
        <f>OR(U10=21,U10=22,U10=23,U10=11,U10=12,U10=13)</f>
        <v>#VALUE!</v>
      </c>
      <c r="AQ10" s="162" t="str">
        <f>IF(COUNTA(E10:F10:H10)&lt;3,"",(IF(AN10=TRUE,$AN$5,IF(AO10=TRUE,$AO$5,IF(AP10=TRUE,$AP$5,"Aucune action requise")))))</f>
        <v/>
      </c>
      <c r="AR10" s="158" t="e">
        <f>OR(U10=61,U10=51,U10=41,U10=31,U10=21)</f>
        <v>#VALUE!</v>
      </c>
      <c r="AS10" s="158" t="e">
        <f>OR(U10=62,U10=52,U10=42,U10=32,U10=22,U10=63,U10=53)</f>
        <v>#VALUE!</v>
      </c>
      <c r="AT10" s="158" t="e">
        <f>OR(U10=43,U10=33,U10=23,U10=34,U10=24)</f>
        <v>#VALUE!</v>
      </c>
      <c r="AU10" s="158" t="e">
        <f>OR(U10=64,U10=54,U10=44)</f>
        <v>#VALUE!</v>
      </c>
      <c r="AV10" s="162" t="str">
        <f>IF(COUNTA(E10:F10:H10)&lt;3,"",(IF(AR10=TRUE,$AR$5,IF(AS10=TRUE,$AS$5,IF(AT10=TRUE,$AT$5,IF(AU10=TRUE,$AU$5,"Aucun"))))))</f>
        <v/>
      </c>
      <c r="AW10" s="163"/>
      <c r="AX10" s="313"/>
      <c r="AY10" s="67"/>
    </row>
    <row r="11" spans="1:51" s="57" customFormat="1" ht="114" customHeight="1" x14ac:dyDescent="0.35">
      <c r="A11" s="56"/>
      <c r="B11" s="378" t="s">
        <v>71</v>
      </c>
      <c r="C11" s="384" t="s">
        <v>324</v>
      </c>
      <c r="D11" s="258"/>
      <c r="E11" s="258"/>
      <c r="F11" s="277"/>
      <c r="G11" s="277"/>
      <c r="H11" s="295"/>
      <c r="I11" s="295"/>
      <c r="J11" s="157" t="str">
        <f t="shared" si="3"/>
        <v/>
      </c>
      <c r="K11" s="158">
        <f t="shared" si="4"/>
        <v>0</v>
      </c>
      <c r="L11" s="158" t="b">
        <f t="shared" si="5"/>
        <v>0</v>
      </c>
      <c r="M11" s="158" t="b">
        <f t="shared" si="6"/>
        <v>0</v>
      </c>
      <c r="N11" s="158" t="b">
        <f t="shared" si="7"/>
        <v>0</v>
      </c>
      <c r="O11" s="158" t="b">
        <f t="shared" si="8"/>
        <v>0</v>
      </c>
      <c r="P11" s="158" t="b">
        <f t="shared" si="9"/>
        <v>0</v>
      </c>
      <c r="Q11" s="158" t="b">
        <f t="shared" si="10"/>
        <v>0</v>
      </c>
      <c r="R11" s="158" t="b">
        <f t="shared" si="11"/>
        <v>0</v>
      </c>
      <c r="S11" s="159" t="str">
        <f t="shared" si="0"/>
        <v/>
      </c>
      <c r="T11" s="160" t="str">
        <f t="shared" si="1"/>
        <v/>
      </c>
      <c r="U11" s="161" t="e">
        <f t="shared" si="2"/>
        <v>#VALUE!</v>
      </c>
      <c r="V11" s="158" t="e">
        <f t="shared" si="12"/>
        <v>#VALUE!</v>
      </c>
      <c r="W11" s="158" t="e">
        <f t="shared" si="13"/>
        <v>#VALUE!</v>
      </c>
      <c r="X11" s="158" t="e">
        <f t="shared" si="14"/>
        <v>#VALUE!</v>
      </c>
      <c r="Y11" s="158" t="e">
        <f t="shared" si="15"/>
        <v>#VALUE!</v>
      </c>
      <c r="Z11" s="158" t="e">
        <f t="shared" si="16"/>
        <v>#VALUE!</v>
      </c>
      <c r="AA11" s="162" t="str">
        <f>IF(COUNTA(E11:F11:H11)&lt;3,"",(IF(V11=TRUE,$V$5,IF(W11=TRUE,$W$5,IF(X11=TRUE,$X$5,IF(Y11=TRUE,$Y$5,"Non"))))))</f>
        <v/>
      </c>
      <c r="AB11" s="158" t="e">
        <f t="shared" si="17"/>
        <v>#VALUE!</v>
      </c>
      <c r="AC11" s="158" t="e">
        <f t="shared" si="18"/>
        <v>#VALUE!</v>
      </c>
      <c r="AD11" s="158" t="e">
        <f t="shared" si="19"/>
        <v>#VALUE!</v>
      </c>
      <c r="AE11" s="158" t="e">
        <f t="shared" si="20"/>
        <v>#VALUE!</v>
      </c>
      <c r="AF11" s="158" t="e">
        <f t="shared" si="21"/>
        <v>#VALUE!</v>
      </c>
      <c r="AG11" s="162" t="str">
        <f>IF(COUNTA(E11:F11:H11)&lt;3,"",(IF(AB11=TRUE,$AB$5,IF(AC11=TRUE,$AC$5,IF(AD11=TRUE,$AD$5,IF(AE11=TRUE,$AE$5,IF(AF11=TRUE,$AF$5,"Aucune")))))))</f>
        <v/>
      </c>
      <c r="AH11" s="158" t="e">
        <f t="shared" si="22"/>
        <v>#VALUE!</v>
      </c>
      <c r="AI11" s="158" t="e">
        <f t="shared" si="23"/>
        <v>#VALUE!</v>
      </c>
      <c r="AJ11" s="158" t="e">
        <f t="shared" si="24"/>
        <v>#VALUE!</v>
      </c>
      <c r="AK11" s="158" t="e">
        <f t="shared" si="25"/>
        <v>#VALUE!</v>
      </c>
      <c r="AL11" s="158" t="e">
        <f t="shared" si="26"/>
        <v>#VALUE!</v>
      </c>
      <c r="AM11" s="162" t="str">
        <f>IF(COUNTA(E11:F11:H11)&lt;3,"",(IF(AH11=TRUE,$AH$5,IF(AI11=TRUE,$AI$5,IF(AJ11=TRUE,$AJ$5,IF(AK11=TRUE,$AK$5,IF(AL11=TRUE,$AL$5,"Aucune")))))))</f>
        <v/>
      </c>
      <c r="AN11" s="158" t="e">
        <f t="shared" si="27"/>
        <v>#VALUE!</v>
      </c>
      <c r="AO11" s="158" t="e">
        <f t="shared" si="28"/>
        <v>#VALUE!</v>
      </c>
      <c r="AP11" s="158" t="e">
        <f t="shared" si="29"/>
        <v>#VALUE!</v>
      </c>
      <c r="AQ11" s="162" t="str">
        <f>IF(COUNTA(E11:F11:H11)&lt;3,"",(IF(AN11=TRUE,$AN$5,IF(AO11=TRUE,$AO$5,IF(AP11=TRUE,$AP$5,"Aucune action requise")))))</f>
        <v/>
      </c>
      <c r="AR11" s="158" t="e">
        <f t="shared" si="30"/>
        <v>#VALUE!</v>
      </c>
      <c r="AS11" s="158" t="e">
        <f t="shared" si="31"/>
        <v>#VALUE!</v>
      </c>
      <c r="AT11" s="158" t="e">
        <f t="shared" si="32"/>
        <v>#VALUE!</v>
      </c>
      <c r="AU11" s="158" t="e">
        <f t="shared" si="33"/>
        <v>#VALUE!</v>
      </c>
      <c r="AV11" s="162" t="str">
        <f>IF(COUNTA(E11:F11:H11)&lt;3,"",(IF(AR11=TRUE,$AR$5,IF(AS11=TRUE,$AS$5,IF(AT11=TRUE,$AT$5,IF(AU11=TRUE,$AU$5,"Aucun"))))))</f>
        <v/>
      </c>
      <c r="AW11" s="163"/>
      <c r="AX11" s="313"/>
      <c r="AY11" s="67"/>
    </row>
    <row r="12" spans="1:51" s="57" customFormat="1" ht="114" customHeight="1" x14ac:dyDescent="0.35">
      <c r="A12" s="56"/>
      <c r="B12" s="374" t="s">
        <v>72</v>
      </c>
      <c r="C12" s="380" t="s">
        <v>325</v>
      </c>
      <c r="D12" s="259"/>
      <c r="E12" s="259"/>
      <c r="F12" s="279"/>
      <c r="G12" s="279"/>
      <c r="H12" s="297"/>
      <c r="I12" s="297"/>
      <c r="J12" s="150" t="str">
        <f t="shared" si="3"/>
        <v/>
      </c>
      <c r="K12" s="151">
        <f t="shared" si="4"/>
        <v>0</v>
      </c>
      <c r="L12" s="151" t="b">
        <f t="shared" si="5"/>
        <v>0</v>
      </c>
      <c r="M12" s="151" t="b">
        <f t="shared" si="6"/>
        <v>0</v>
      </c>
      <c r="N12" s="151" t="b">
        <f t="shared" si="7"/>
        <v>0</v>
      </c>
      <c r="O12" s="151" t="b">
        <f t="shared" si="8"/>
        <v>0</v>
      </c>
      <c r="P12" s="151" t="b">
        <f t="shared" si="9"/>
        <v>0</v>
      </c>
      <c r="Q12" s="151" t="b">
        <f t="shared" si="10"/>
        <v>0</v>
      </c>
      <c r="R12" s="151" t="b">
        <f t="shared" si="11"/>
        <v>0</v>
      </c>
      <c r="S12" s="152" t="str">
        <f t="shared" si="0"/>
        <v/>
      </c>
      <c r="T12" s="153" t="str">
        <f t="shared" si="1"/>
        <v/>
      </c>
      <c r="U12" s="154" t="e">
        <f t="shared" si="2"/>
        <v>#VALUE!</v>
      </c>
      <c r="V12" s="151" t="e">
        <f t="shared" si="12"/>
        <v>#VALUE!</v>
      </c>
      <c r="W12" s="151" t="e">
        <f t="shared" si="13"/>
        <v>#VALUE!</v>
      </c>
      <c r="X12" s="151" t="e">
        <f t="shared" si="14"/>
        <v>#VALUE!</v>
      </c>
      <c r="Y12" s="151" t="e">
        <f t="shared" si="15"/>
        <v>#VALUE!</v>
      </c>
      <c r="Z12" s="151" t="e">
        <f t="shared" si="16"/>
        <v>#VALUE!</v>
      </c>
      <c r="AA12" s="155" t="str">
        <f>IF(COUNTA(E12:F12:H12)&lt;3,"",(IF(V12=TRUE,$V$5,IF(W12=TRUE,$W$5,IF(X12=TRUE,$X$5,IF(Y12=TRUE,$Y$5,"Non"))))))</f>
        <v/>
      </c>
      <c r="AB12" s="151" t="e">
        <f t="shared" si="17"/>
        <v>#VALUE!</v>
      </c>
      <c r="AC12" s="151" t="e">
        <f t="shared" si="18"/>
        <v>#VALUE!</v>
      </c>
      <c r="AD12" s="151" t="e">
        <f t="shared" si="19"/>
        <v>#VALUE!</v>
      </c>
      <c r="AE12" s="151" t="e">
        <f t="shared" si="20"/>
        <v>#VALUE!</v>
      </c>
      <c r="AF12" s="151" t="e">
        <f t="shared" si="21"/>
        <v>#VALUE!</v>
      </c>
      <c r="AG12" s="155" t="str">
        <f>IF(COUNTA(E12:F12:H12)&lt;3,"",(IF(AB12=TRUE,$AB$5,IF(AC12=TRUE,$AC$5,IF(AD12=TRUE,$AD$5,IF(AE12=TRUE,$AE$5,IF(AF12=TRUE,$AF$5,"Aucune")))))))</f>
        <v/>
      </c>
      <c r="AH12" s="151" t="e">
        <f t="shared" si="22"/>
        <v>#VALUE!</v>
      </c>
      <c r="AI12" s="151" t="e">
        <f t="shared" si="23"/>
        <v>#VALUE!</v>
      </c>
      <c r="AJ12" s="151" t="e">
        <f t="shared" si="24"/>
        <v>#VALUE!</v>
      </c>
      <c r="AK12" s="151" t="e">
        <f t="shared" si="25"/>
        <v>#VALUE!</v>
      </c>
      <c r="AL12" s="151" t="e">
        <f t="shared" si="26"/>
        <v>#VALUE!</v>
      </c>
      <c r="AM12" s="155" t="str">
        <f>IF(COUNTA(E12:F12:H12)&lt;3,"",(IF(AH12=TRUE,$AH$5,IF(AI12=TRUE,$AI$5,IF(AJ12=TRUE,$AJ$5,IF(AK12=TRUE,$AK$5,IF(AL12=TRUE,$AL$5,"Aucune")))))))</f>
        <v/>
      </c>
      <c r="AN12" s="151" t="e">
        <f t="shared" si="27"/>
        <v>#VALUE!</v>
      </c>
      <c r="AO12" s="151" t="e">
        <f t="shared" si="28"/>
        <v>#VALUE!</v>
      </c>
      <c r="AP12" s="151" t="e">
        <f t="shared" si="29"/>
        <v>#VALUE!</v>
      </c>
      <c r="AQ12" s="155" t="str">
        <f>IF(COUNTA(E12:F12:H12)&lt;3,"",(IF(AN12=TRUE,$AN$5,IF(AO12=TRUE,$AO$5,IF(AP12=TRUE,$AP$5,"Aucune action requise")))))</f>
        <v/>
      </c>
      <c r="AR12" s="151" t="e">
        <f t="shared" si="30"/>
        <v>#VALUE!</v>
      </c>
      <c r="AS12" s="151" t="e">
        <f t="shared" si="31"/>
        <v>#VALUE!</v>
      </c>
      <c r="AT12" s="151" t="e">
        <f t="shared" si="32"/>
        <v>#VALUE!</v>
      </c>
      <c r="AU12" s="151" t="e">
        <f t="shared" si="33"/>
        <v>#VALUE!</v>
      </c>
      <c r="AV12" s="155" t="str">
        <f>IF(COUNTA(E12:F12:H12)&lt;3,"",(IF(AR12=TRUE,$AR$5,IF(AS12=TRUE,$AS$5,IF(AT12=TRUE,$AT$5,IF(AU12=TRUE,$AU$5,"Aucun"))))))</f>
        <v/>
      </c>
      <c r="AW12" s="156"/>
      <c r="AX12" s="315"/>
      <c r="AY12" s="164"/>
    </row>
    <row r="13" spans="1:51" s="57" customFormat="1" ht="114" customHeight="1" x14ac:dyDescent="0.35">
      <c r="A13" s="56"/>
      <c r="B13" s="374" t="s">
        <v>73</v>
      </c>
      <c r="C13" s="380" t="s">
        <v>326</v>
      </c>
      <c r="D13" s="259"/>
      <c r="E13" s="259"/>
      <c r="F13" s="279"/>
      <c r="G13" s="279"/>
      <c r="H13" s="297"/>
      <c r="I13" s="297"/>
      <c r="J13" s="150" t="str">
        <f t="shared" si="3"/>
        <v/>
      </c>
      <c r="K13" s="151">
        <f t="shared" si="4"/>
        <v>0</v>
      </c>
      <c r="L13" s="151" t="b">
        <f t="shared" si="5"/>
        <v>0</v>
      </c>
      <c r="M13" s="151" t="b">
        <f t="shared" si="6"/>
        <v>0</v>
      </c>
      <c r="N13" s="151" t="b">
        <f t="shared" si="7"/>
        <v>0</v>
      </c>
      <c r="O13" s="151" t="b">
        <f t="shared" si="8"/>
        <v>0</v>
      </c>
      <c r="P13" s="151" t="b">
        <f t="shared" si="9"/>
        <v>0</v>
      </c>
      <c r="Q13" s="151" t="b">
        <f t="shared" si="10"/>
        <v>0</v>
      </c>
      <c r="R13" s="151" t="b">
        <f t="shared" si="11"/>
        <v>0</v>
      </c>
      <c r="S13" s="152" t="str">
        <f t="shared" si="0"/>
        <v/>
      </c>
      <c r="T13" s="153" t="str">
        <f t="shared" si="1"/>
        <v/>
      </c>
      <c r="U13" s="154" t="e">
        <f t="shared" si="2"/>
        <v>#VALUE!</v>
      </c>
      <c r="V13" s="151" t="e">
        <f t="shared" si="12"/>
        <v>#VALUE!</v>
      </c>
      <c r="W13" s="151" t="e">
        <f t="shared" si="13"/>
        <v>#VALUE!</v>
      </c>
      <c r="X13" s="151" t="e">
        <f t="shared" si="14"/>
        <v>#VALUE!</v>
      </c>
      <c r="Y13" s="151" t="e">
        <f t="shared" si="15"/>
        <v>#VALUE!</v>
      </c>
      <c r="Z13" s="151" t="e">
        <f t="shared" si="16"/>
        <v>#VALUE!</v>
      </c>
      <c r="AA13" s="155" t="str">
        <f>IF(COUNTA(E13:F13:H13)&lt;3,"",(IF(V13=TRUE,$V$5,IF(W13=TRUE,$W$5,IF(X13=TRUE,$X$5,IF(Y13=TRUE,$Y$5,"Non"))))))</f>
        <v/>
      </c>
      <c r="AB13" s="151" t="e">
        <f t="shared" si="17"/>
        <v>#VALUE!</v>
      </c>
      <c r="AC13" s="151" t="e">
        <f t="shared" si="18"/>
        <v>#VALUE!</v>
      </c>
      <c r="AD13" s="151" t="e">
        <f t="shared" si="19"/>
        <v>#VALUE!</v>
      </c>
      <c r="AE13" s="151" t="e">
        <f t="shared" si="20"/>
        <v>#VALUE!</v>
      </c>
      <c r="AF13" s="151" t="e">
        <f t="shared" si="21"/>
        <v>#VALUE!</v>
      </c>
      <c r="AG13" s="155" t="str">
        <f>IF(COUNTA(E13:F13:H13)&lt;3,"",(IF(AB13=TRUE,$AB$5,IF(AC13=TRUE,$AC$5,IF(AD13=TRUE,$AD$5,IF(AE13=TRUE,$AE$5,IF(AF13=TRUE,$AF$5,"Aucune")))))))</f>
        <v/>
      </c>
      <c r="AH13" s="151" t="e">
        <f t="shared" si="22"/>
        <v>#VALUE!</v>
      </c>
      <c r="AI13" s="151" t="e">
        <f t="shared" si="23"/>
        <v>#VALUE!</v>
      </c>
      <c r="AJ13" s="151" t="e">
        <f t="shared" si="24"/>
        <v>#VALUE!</v>
      </c>
      <c r="AK13" s="151" t="e">
        <f t="shared" si="25"/>
        <v>#VALUE!</v>
      </c>
      <c r="AL13" s="151" t="e">
        <f t="shared" si="26"/>
        <v>#VALUE!</v>
      </c>
      <c r="AM13" s="155" t="str">
        <f>IF(COUNTA(E13:F13:H13)&lt;3,"",(IF(AH13=TRUE,$AH$5,IF(AI13=TRUE,$AI$5,IF(AJ13=TRUE,$AJ$5,IF(AK13=TRUE,$AK$5,IF(AL13=TRUE,$AL$5,"Aucune")))))))</f>
        <v/>
      </c>
      <c r="AN13" s="151" t="e">
        <f t="shared" si="27"/>
        <v>#VALUE!</v>
      </c>
      <c r="AO13" s="151" t="e">
        <f t="shared" si="28"/>
        <v>#VALUE!</v>
      </c>
      <c r="AP13" s="151" t="e">
        <f t="shared" si="29"/>
        <v>#VALUE!</v>
      </c>
      <c r="AQ13" s="155" t="str">
        <f>IF(COUNTA(E13:F13:H13)&lt;3,"",(IF(AN13=TRUE,$AN$5,IF(AO13=TRUE,$AO$5,IF(AP13=TRUE,$AP$5,"Aucune action requise")))))</f>
        <v/>
      </c>
      <c r="AR13" s="151" t="e">
        <f t="shared" si="30"/>
        <v>#VALUE!</v>
      </c>
      <c r="AS13" s="151" t="e">
        <f t="shared" si="31"/>
        <v>#VALUE!</v>
      </c>
      <c r="AT13" s="151" t="e">
        <f t="shared" si="32"/>
        <v>#VALUE!</v>
      </c>
      <c r="AU13" s="151" t="e">
        <f t="shared" si="33"/>
        <v>#VALUE!</v>
      </c>
      <c r="AV13" s="155" t="str">
        <f>IF(COUNTA(E13:F13:H13)&lt;3,"",(IF(AR13=TRUE,$AR$5,IF(AS13=TRUE,$AS$5,IF(AT13=TRUE,$AT$5,IF(AU13=TRUE,$AU$5,"Aucun"))))))</f>
        <v/>
      </c>
      <c r="AW13" s="156"/>
      <c r="AX13" s="315"/>
      <c r="AY13" s="164"/>
    </row>
    <row r="14" spans="1:51" s="57" customFormat="1" ht="114" customHeight="1" x14ac:dyDescent="0.35">
      <c r="A14" s="56"/>
      <c r="B14" s="378" t="s">
        <v>74</v>
      </c>
      <c r="C14" s="386" t="s">
        <v>341</v>
      </c>
      <c r="D14" s="258"/>
      <c r="E14" s="258"/>
      <c r="F14" s="277"/>
      <c r="G14" s="277"/>
      <c r="H14" s="295"/>
      <c r="I14" s="295"/>
      <c r="J14" s="157" t="str">
        <f t="shared" si="3"/>
        <v/>
      </c>
      <c r="K14" s="158">
        <f t="shared" si="4"/>
        <v>0</v>
      </c>
      <c r="L14" s="158" t="b">
        <f t="shared" si="5"/>
        <v>0</v>
      </c>
      <c r="M14" s="158" t="b">
        <f t="shared" si="6"/>
        <v>0</v>
      </c>
      <c r="N14" s="158" t="b">
        <f t="shared" si="7"/>
        <v>0</v>
      </c>
      <c r="O14" s="158" t="b">
        <f t="shared" si="8"/>
        <v>0</v>
      </c>
      <c r="P14" s="158" t="b">
        <f t="shared" si="9"/>
        <v>0</v>
      </c>
      <c r="Q14" s="158" t="b">
        <f t="shared" si="10"/>
        <v>0</v>
      </c>
      <c r="R14" s="158" t="b">
        <f t="shared" si="11"/>
        <v>0</v>
      </c>
      <c r="S14" s="159" t="str">
        <f t="shared" si="0"/>
        <v/>
      </c>
      <c r="T14" s="160" t="str">
        <f t="shared" si="1"/>
        <v/>
      </c>
      <c r="U14" s="161" t="e">
        <f t="shared" si="2"/>
        <v>#VALUE!</v>
      </c>
      <c r="V14" s="158" t="e">
        <f t="shared" si="12"/>
        <v>#VALUE!</v>
      </c>
      <c r="W14" s="158" t="e">
        <f t="shared" si="13"/>
        <v>#VALUE!</v>
      </c>
      <c r="X14" s="158" t="e">
        <f t="shared" si="14"/>
        <v>#VALUE!</v>
      </c>
      <c r="Y14" s="158" t="e">
        <f t="shared" si="15"/>
        <v>#VALUE!</v>
      </c>
      <c r="Z14" s="158" t="e">
        <f t="shared" si="16"/>
        <v>#VALUE!</v>
      </c>
      <c r="AA14" s="162" t="str">
        <f>IF(COUNTA(E14:F14:H14)&lt;3,"",(IF(V14=TRUE,$V$5,IF(W14=TRUE,$W$5,IF(X14=TRUE,$X$5,IF(Y14=TRUE,$Y$5,"Non"))))))</f>
        <v/>
      </c>
      <c r="AB14" s="158" t="e">
        <f t="shared" si="17"/>
        <v>#VALUE!</v>
      </c>
      <c r="AC14" s="158" t="e">
        <f t="shared" si="18"/>
        <v>#VALUE!</v>
      </c>
      <c r="AD14" s="158" t="e">
        <f t="shared" si="19"/>
        <v>#VALUE!</v>
      </c>
      <c r="AE14" s="158" t="e">
        <f t="shared" si="20"/>
        <v>#VALUE!</v>
      </c>
      <c r="AF14" s="158" t="e">
        <f t="shared" si="21"/>
        <v>#VALUE!</v>
      </c>
      <c r="AG14" s="162" t="str">
        <f>IF(COUNTA(E14:F14:H14)&lt;3,"",(IF(AB14=TRUE,$AB$5,IF(AC14=TRUE,$AC$5,IF(AD14=TRUE,$AD$5,IF(AE14=TRUE,$AE$5,IF(AF14=TRUE,$AF$5,"Aucune")))))))</f>
        <v/>
      </c>
      <c r="AH14" s="158" t="e">
        <f t="shared" si="22"/>
        <v>#VALUE!</v>
      </c>
      <c r="AI14" s="158" t="e">
        <f t="shared" si="23"/>
        <v>#VALUE!</v>
      </c>
      <c r="AJ14" s="158" t="e">
        <f t="shared" si="24"/>
        <v>#VALUE!</v>
      </c>
      <c r="AK14" s="158" t="e">
        <f t="shared" si="25"/>
        <v>#VALUE!</v>
      </c>
      <c r="AL14" s="158" t="e">
        <f t="shared" si="26"/>
        <v>#VALUE!</v>
      </c>
      <c r="AM14" s="162" t="str">
        <f>IF(COUNTA(E14:F14:H14)&lt;3,"",(IF(AH14=TRUE,$AH$5,IF(AI14=TRUE,$AI$5,IF(AJ14=TRUE,$AJ$5,IF(AK14=TRUE,$AK$5,IF(AL14=TRUE,$AL$5,"Aucune")))))))</f>
        <v/>
      </c>
      <c r="AN14" s="158" t="e">
        <f t="shared" si="27"/>
        <v>#VALUE!</v>
      </c>
      <c r="AO14" s="158" t="e">
        <f t="shared" si="28"/>
        <v>#VALUE!</v>
      </c>
      <c r="AP14" s="158" t="e">
        <f t="shared" si="29"/>
        <v>#VALUE!</v>
      </c>
      <c r="AQ14" s="162" t="str">
        <f>IF(COUNTA(E14:F14:H14)&lt;3,"",(IF(AN14=TRUE,$AN$5,IF(AO14=TRUE,$AO$5,IF(AP14=TRUE,$AP$5,"Aucune action requise")))))</f>
        <v/>
      </c>
      <c r="AR14" s="158" t="e">
        <f t="shared" si="30"/>
        <v>#VALUE!</v>
      </c>
      <c r="AS14" s="158" t="e">
        <f t="shared" si="31"/>
        <v>#VALUE!</v>
      </c>
      <c r="AT14" s="158" t="e">
        <f t="shared" si="32"/>
        <v>#VALUE!</v>
      </c>
      <c r="AU14" s="158" t="e">
        <f t="shared" si="33"/>
        <v>#VALUE!</v>
      </c>
      <c r="AV14" s="162" t="str">
        <f>IF(COUNTA(E14:F14:H14)&lt;3,"",(IF(AR14=TRUE,$AR$5,IF(AS14=TRUE,$AS$5,IF(AT14=TRUE,$AT$5,IF(AU14=TRUE,$AU$5,"Aucun"))))))</f>
        <v/>
      </c>
      <c r="AW14" s="163"/>
      <c r="AX14" s="313"/>
      <c r="AY14" s="67"/>
    </row>
    <row r="15" spans="1:51" ht="114" customHeight="1" thickBot="1" x14ac:dyDescent="0.3">
      <c r="B15" s="376" t="s">
        <v>75</v>
      </c>
      <c r="C15" s="382" t="s">
        <v>342</v>
      </c>
      <c r="D15" s="260"/>
      <c r="E15" s="260"/>
      <c r="F15" s="275"/>
      <c r="G15" s="275"/>
      <c r="H15" s="293"/>
      <c r="I15" s="293"/>
      <c r="J15" s="192" t="str">
        <f>S15</f>
        <v/>
      </c>
      <c r="K15" s="194">
        <f>E15*10+F15</f>
        <v>0</v>
      </c>
      <c r="L15" s="194" t="b">
        <f>OR(K15=31)</f>
        <v>0</v>
      </c>
      <c r="M15" s="194" t="b">
        <f>OR(K15=21,K15=32)</f>
        <v>0</v>
      </c>
      <c r="N15" s="194" t="b">
        <f>OR(K15=22,K15=33)</f>
        <v>0</v>
      </c>
      <c r="O15" s="194" t="b">
        <f>OR(K15=11,K15=12)</f>
        <v>0</v>
      </c>
      <c r="P15" s="194" t="b">
        <f>OR(K15=23,K15=34)</f>
        <v>0</v>
      </c>
      <c r="Q15" s="194" t="b">
        <f>OR(K15=13,K15=14,K15=24)</f>
        <v>0</v>
      </c>
      <c r="R15" s="194" t="b">
        <f>OR(K15=1,K15=2,K15=3,K15=4)</f>
        <v>0</v>
      </c>
      <c r="S15" s="195" t="str">
        <f t="shared" si="0"/>
        <v/>
      </c>
      <c r="T15" s="196" t="str">
        <f t="shared" si="1"/>
        <v/>
      </c>
      <c r="U15" s="197" t="e">
        <f t="shared" si="2"/>
        <v>#VALUE!</v>
      </c>
      <c r="V15" s="194" t="e">
        <f>OR(U15=61,U15=62,U15=63)</f>
        <v>#VALUE!</v>
      </c>
      <c r="W15" s="194" t="e">
        <f>OR(U15=51,U15=52)</f>
        <v>#VALUE!</v>
      </c>
      <c r="X15" s="194" t="e">
        <f>OR(U15=31,U15=41,U15=42,U15=53)</f>
        <v>#VALUE!</v>
      </c>
      <c r="Y15" s="194" t="e">
        <f>OR(U15=21,U15=32)</f>
        <v>#VALUE!</v>
      </c>
      <c r="Z15" s="194" t="e">
        <f>AND(V15=FALSE,W15=FALSE,X15=FALSE,Y15=FALSE)</f>
        <v>#VALUE!</v>
      </c>
      <c r="AA15" s="198" t="str">
        <f>IF(COUNTA(E15:F15:H15)&lt;3,"",(IF(V15=TRUE,$V$5,IF(W15=TRUE,$W$5,IF(X15=TRUE,$X$5,IF(Y15=TRUE,$Y$5,"Non"))))))</f>
        <v/>
      </c>
      <c r="AB15" s="194" t="e">
        <f>OR(U15=61,U15=62,U15=51,U15=52)</f>
        <v>#VALUE!</v>
      </c>
      <c r="AC15" s="194" t="e">
        <f>OR(U15=41,U15=42)</f>
        <v>#VALUE!</v>
      </c>
      <c r="AD15" s="194" t="e">
        <f>OR(U15=31,U15=32,U15=63,U15=64,U15=53,U15=54,)</f>
        <v>#VALUE!</v>
      </c>
      <c r="AE15" s="194" t="e">
        <f>OR(U15=21,U15=22,)</f>
        <v>#VALUE!</v>
      </c>
      <c r="AF15" s="194" t="e">
        <f>OR(U15=11,U15=12,U15=13,U15=23,)</f>
        <v>#VALUE!</v>
      </c>
      <c r="AG15" s="198" t="str">
        <f>IF(COUNTA(E15:F15:H15)&lt;3,"",(IF(AB15=TRUE,$AB$5,IF(AC15=TRUE,$AC$5,IF(AD15=TRUE,$AD$5,IF(AE15=TRUE,$AE$5,IF(AF15=TRUE,$AF$5,"Aucune")))))))</f>
        <v/>
      </c>
      <c r="AH15" s="194" t="e">
        <f>OR(U15=62,U15=52,U15=42)</f>
        <v>#VALUE!</v>
      </c>
      <c r="AI15" s="194" t="e">
        <f>OR(U15=63,U15=53,U15=43,U15=64,U15=54)</f>
        <v>#VALUE!</v>
      </c>
      <c r="AJ15" s="194" t="e">
        <f>OR(U15=61,U15=51,U15=41)</f>
        <v>#VALUE!</v>
      </c>
      <c r="AK15" s="194" t="e">
        <f>OR(U15=44,U15=32,U15=33,U15=34)</f>
        <v>#VALUE!</v>
      </c>
      <c r="AL15" s="194" t="e">
        <f>OR(U15=22,U15=23,U15=24,U15=12,U15=13,U15=14)</f>
        <v>#VALUE!</v>
      </c>
      <c r="AM15" s="198" t="str">
        <f>IF(COUNTA(E15:F15:H15)&lt;3,"",(IF(AH15=TRUE,$AH$5,IF(AI15=TRUE,$AI$5,IF(AJ15=TRUE,$AJ$5,IF(AK15=TRUE,$AK$5,IF(AL15=TRUE,$AL$5,"Aucune")))))))</f>
        <v/>
      </c>
      <c r="AN15" s="194" t="e">
        <f>OR(U15=61,U15=62,U15=63,U15=51,U15=52,U15=53)</f>
        <v>#VALUE!</v>
      </c>
      <c r="AO15" s="194" t="e">
        <f>OR(U15=41,U15=42,U15=43,U15=31,U15=32,U15=33)</f>
        <v>#VALUE!</v>
      </c>
      <c r="AP15" s="194" t="e">
        <f>OR(U15=21,U15=22,U15=23,U15=11,U15=12,U15=13)</f>
        <v>#VALUE!</v>
      </c>
      <c r="AQ15" s="198" t="str">
        <f>IF(COUNTA(E15:F15:H15)&lt;3,"",(IF(AN15=TRUE,$AN$5,IF(AO15=TRUE,$AO$5,IF(AP15=TRUE,$AP$5,"Aucune action requise")))))</f>
        <v/>
      </c>
      <c r="AR15" s="194" t="e">
        <f>OR(U15=61,U15=51,U15=41,U15=31,U15=21)</f>
        <v>#VALUE!</v>
      </c>
      <c r="AS15" s="194" t="e">
        <f>OR(U15=62,U15=52,U15=42,U15=32,U15=22,U15=63,U15=53)</f>
        <v>#VALUE!</v>
      </c>
      <c r="AT15" s="194" t="e">
        <f>OR(U15=43,U15=33,U15=23,U15=34,U15=24)</f>
        <v>#VALUE!</v>
      </c>
      <c r="AU15" s="194" t="e">
        <f>OR(U15=64,U15=54,U15=44)</f>
        <v>#VALUE!</v>
      </c>
      <c r="AV15" s="198" t="str">
        <f>IF(COUNTA(E15:F15:H15)&lt;3,"",(IF(AR15=TRUE,$AR$5,IF(AS15=TRUE,$AS$5,IF(AT15=TRUE,$AT$5,IF(AU15=TRUE,$AU$5,"Aucun"))))))</f>
        <v/>
      </c>
      <c r="AW15" s="199"/>
      <c r="AX15" s="311"/>
      <c r="AY15" s="164"/>
    </row>
    <row r="16" spans="1:51" ht="114" customHeight="1" x14ac:dyDescent="0.25">
      <c r="B16" s="377" t="s">
        <v>76</v>
      </c>
      <c r="C16" s="383" t="s">
        <v>327</v>
      </c>
      <c r="D16" s="257"/>
      <c r="E16" s="257"/>
      <c r="F16" s="276"/>
      <c r="G16" s="276"/>
      <c r="H16" s="294"/>
      <c r="I16" s="294"/>
      <c r="J16" s="214" t="str">
        <f t="shared" si="3"/>
        <v/>
      </c>
      <c r="K16" s="201">
        <f>E16*10+F16</f>
        <v>0</v>
      </c>
      <c r="L16" s="201" t="b">
        <f>OR(K16=31)</f>
        <v>0</v>
      </c>
      <c r="M16" s="201" t="b">
        <f>OR(K16=21,K16=32)</f>
        <v>0</v>
      </c>
      <c r="N16" s="201" t="b">
        <f>OR(K16=22,K16=33)</f>
        <v>0</v>
      </c>
      <c r="O16" s="201" t="b">
        <f>OR(K16=11,K16=12)</f>
        <v>0</v>
      </c>
      <c r="P16" s="201" t="b">
        <f>OR(K16=23,K16=34)</f>
        <v>0</v>
      </c>
      <c r="Q16" s="201" t="b">
        <f>OR(K16=13,K16=14,K16=24)</f>
        <v>0</v>
      </c>
      <c r="R16" s="201" t="b">
        <f>OR(K16=1,K16=2,K16=3,K16=4)</f>
        <v>0</v>
      </c>
      <c r="S16" s="202" t="str">
        <f>IF(COUNTA(E16:F16)&lt;2,"",(IF(L16=TRUE,$L$5,IF(M16=TRUE,$M$5,IF(N16=TRUE,$N$5,IF(O16=TRUE,$O$5,IF(P16=TRUE,$P$5,IF(Q16=TRUE,$Q$5,IF(R16=TRUE,$R$5,0)))))))))</f>
        <v/>
      </c>
      <c r="T16" s="203" t="str">
        <f>IF(COUNTA(E16:F16)&lt;2,"",(IF(L16=TRUE,6,IF(M16=TRUE,5,IF(N16=TRUE,4,IF(O16=TRUE,3,IF(P16=TRUE,2,IF(Q16=TRUE,1,IF(R16=TRUE,0,0)))))))))</f>
        <v/>
      </c>
      <c r="U16" s="204" t="e">
        <f>T16*10+H16</f>
        <v>#VALUE!</v>
      </c>
      <c r="V16" s="201" t="e">
        <f>OR(U16=61,U16=62,U16=63)</f>
        <v>#VALUE!</v>
      </c>
      <c r="W16" s="201" t="e">
        <f>OR(U16=51,U16=52)</f>
        <v>#VALUE!</v>
      </c>
      <c r="X16" s="201" t="e">
        <f>OR(U16=31,U16=41,U16=42,U16=53)</f>
        <v>#VALUE!</v>
      </c>
      <c r="Y16" s="201" t="e">
        <f>OR(U16=21,U16=32)</f>
        <v>#VALUE!</v>
      </c>
      <c r="Z16" s="201" t="e">
        <f>AND(V16=FALSE,W16=FALSE,X16=FALSE,Y16=FALSE)</f>
        <v>#VALUE!</v>
      </c>
      <c r="AA16" s="205" t="str">
        <f>IF(COUNTA(E16:F16:H16)&lt;3,"",(IF(V16=TRUE,$V$5,IF(W16=TRUE,$W$5,IF(X16=TRUE,$X$5,IF(Y16=TRUE,$Y$5,"Non"))))))</f>
        <v/>
      </c>
      <c r="AB16" s="201" t="e">
        <f>OR(U16=61,U16=62,U16=51,U16=52)</f>
        <v>#VALUE!</v>
      </c>
      <c r="AC16" s="201" t="e">
        <f>OR(U16=41,U16=42)</f>
        <v>#VALUE!</v>
      </c>
      <c r="AD16" s="201" t="e">
        <f>OR(U16=31,U16=32,U16=63,U16=64,U16=53,U16=54,)</f>
        <v>#VALUE!</v>
      </c>
      <c r="AE16" s="201" t="e">
        <f>OR(U16=21,U16=22,)</f>
        <v>#VALUE!</v>
      </c>
      <c r="AF16" s="201" t="e">
        <f>OR(U16=11,U16=12,U16=13,U16=23,)</f>
        <v>#VALUE!</v>
      </c>
      <c r="AG16" s="205" t="str">
        <f>IF(COUNTA(E16:F16:H16)&lt;3,"",(IF(AB16=TRUE,$AB$5,IF(AC16=TRUE,$AC$5,IF(AD16=TRUE,$AD$5,IF(AE16=TRUE,$AE$5,IF(AF16=TRUE,$AF$5,"Aucune")))))))</f>
        <v/>
      </c>
      <c r="AH16" s="201" t="e">
        <f>OR(U16=62,U16=52,U16=42)</f>
        <v>#VALUE!</v>
      </c>
      <c r="AI16" s="201" t="e">
        <f>OR(U16=63,U16=53,U16=43,U16=64,U16=54)</f>
        <v>#VALUE!</v>
      </c>
      <c r="AJ16" s="201" t="e">
        <f>OR(U16=61,U16=51,U16=41)</f>
        <v>#VALUE!</v>
      </c>
      <c r="AK16" s="201" t="e">
        <f>OR(U16=44,U16=32,U16=33,U16=34)</f>
        <v>#VALUE!</v>
      </c>
      <c r="AL16" s="201" t="e">
        <f>OR(U16=22,U16=23,U16=24,U16=12,U16=13,U16=14)</f>
        <v>#VALUE!</v>
      </c>
      <c r="AM16" s="205" t="str">
        <f>IF(COUNTA(E16:F16:H16)&lt;3,"",(IF(AH16=TRUE,$AH$5,IF(AI16=TRUE,$AI$5,IF(AJ16=TRUE,$AJ$5,IF(AK16=TRUE,$AK$5,IF(AL16=TRUE,$AL$5,"Aucune")))))))</f>
        <v/>
      </c>
      <c r="AN16" s="201" t="e">
        <f>OR(U16=61,U16=62,U16=63,U16=51,U16=52,U16=53)</f>
        <v>#VALUE!</v>
      </c>
      <c r="AO16" s="201" t="e">
        <f>OR(U16=41,U16=42,U16=43,U16=31,U16=32,U16=33)</f>
        <v>#VALUE!</v>
      </c>
      <c r="AP16" s="201" t="e">
        <f>OR(U16=21,U16=22,U16=23,U16=11,U16=12,U16=13)</f>
        <v>#VALUE!</v>
      </c>
      <c r="AQ16" s="205" t="str">
        <f>IF(COUNTA(E16:F16:H16)&lt;3,"",(IF(AN16=TRUE,$AN$5,IF(AO16=TRUE,$AO$5,IF(AP16=TRUE,$AP$5,"Aucune action requise")))))</f>
        <v/>
      </c>
      <c r="AR16" s="201" t="e">
        <f>OR(U16=61,U16=51,U16=41,U16=31,U16=21)</f>
        <v>#VALUE!</v>
      </c>
      <c r="AS16" s="201" t="e">
        <f>OR(U16=62,U16=52,U16=42,U16=32,U16=22,U16=63,U16=53)</f>
        <v>#VALUE!</v>
      </c>
      <c r="AT16" s="201" t="e">
        <f>OR(U16=43,U16=33,U16=23,U16=34,U16=24)</f>
        <v>#VALUE!</v>
      </c>
      <c r="AU16" s="201" t="e">
        <f>OR(U16=64,U16=54,U16=44)</f>
        <v>#VALUE!</v>
      </c>
      <c r="AV16" s="205" t="str">
        <f>IF(COUNTA(E16:F16:H16)&lt;3,"",(IF(AR16=TRUE,$AR$5,IF(AS16=TRUE,$AS$5,IF(AT16=TRUE,$AT$5,IF(AU16=TRUE,$AU$5,"Aucun"))))))</f>
        <v/>
      </c>
      <c r="AW16" s="206"/>
      <c r="AX16" s="312"/>
      <c r="AY16" s="66"/>
    </row>
    <row r="17" spans="2:51" ht="153.75" customHeight="1" x14ac:dyDescent="0.25">
      <c r="B17" s="378" t="s">
        <v>77</v>
      </c>
      <c r="C17" s="384" t="s">
        <v>328</v>
      </c>
      <c r="D17" s="258"/>
      <c r="E17" s="258"/>
      <c r="F17" s="277"/>
      <c r="G17" s="277"/>
      <c r="H17" s="295"/>
      <c r="I17" s="295"/>
      <c r="J17" s="136" t="str">
        <f t="shared" si="3"/>
        <v/>
      </c>
      <c r="K17" s="158">
        <f>E17*10+F17</f>
        <v>0</v>
      </c>
      <c r="L17" s="158" t="b">
        <f>OR(K17=31)</f>
        <v>0</v>
      </c>
      <c r="M17" s="158" t="b">
        <f>OR(K17=21,K17=32)</f>
        <v>0</v>
      </c>
      <c r="N17" s="158" t="b">
        <f>OR(K17=22,K17=33)</f>
        <v>0</v>
      </c>
      <c r="O17" s="158" t="b">
        <f>OR(K17=11,K17=12)</f>
        <v>0</v>
      </c>
      <c r="P17" s="158" t="b">
        <f>OR(K17=23,K17=34)</f>
        <v>0</v>
      </c>
      <c r="Q17" s="158" t="b">
        <f>OR(K17=13,K17=14,K17=24)</f>
        <v>0</v>
      </c>
      <c r="R17" s="158" t="b">
        <f>OR(K17=1,K17=2,K17=3,K17=4)</f>
        <v>0</v>
      </c>
      <c r="S17" s="159" t="str">
        <f>IF(COUNTA(E17:F17)&lt;2,"",(IF(L17=TRUE,$L$5,IF(M17=TRUE,$M$5,IF(N17=TRUE,$N$5,IF(O17=TRUE,$O$5,IF(P17=TRUE,$P$5,IF(Q17=TRUE,$Q$5,IF(R17=TRUE,$R$5,0)))))))))</f>
        <v/>
      </c>
      <c r="T17" s="160" t="str">
        <f>IF(COUNTA(E17:F17)&lt;2,"",(IF(L17=TRUE,6,IF(M17=TRUE,5,IF(N17=TRUE,4,IF(O17=TRUE,3,IF(P17=TRUE,2,IF(Q17=TRUE,1,IF(R17=TRUE,0,0)))))))))</f>
        <v/>
      </c>
      <c r="U17" s="161" t="e">
        <f>T17*10+H17</f>
        <v>#VALUE!</v>
      </c>
      <c r="V17" s="158" t="e">
        <f>OR(U17=61,U17=62,U17=63)</f>
        <v>#VALUE!</v>
      </c>
      <c r="W17" s="158" t="e">
        <f>OR(U17=51,U17=52)</f>
        <v>#VALUE!</v>
      </c>
      <c r="X17" s="158" t="e">
        <f>OR(U17=31,U17=41,U17=42,U17=53)</f>
        <v>#VALUE!</v>
      </c>
      <c r="Y17" s="158" t="e">
        <f>OR(U17=21,U17=32)</f>
        <v>#VALUE!</v>
      </c>
      <c r="Z17" s="158" t="e">
        <f>AND(V17=FALSE,W17=FALSE,X17=FALSE,Y17=FALSE)</f>
        <v>#VALUE!</v>
      </c>
      <c r="AA17" s="162" t="str">
        <f>IF(COUNTA(E17:F17:H17)&lt;3,"",(IF(V17=TRUE,$V$5,IF(W17=TRUE,$W$5,IF(X17=TRUE,$X$5,IF(Y17=TRUE,$Y$5,"Non"))))))</f>
        <v/>
      </c>
      <c r="AB17" s="158" t="e">
        <f>OR(U17=61,U17=62,U17=51,U17=52)</f>
        <v>#VALUE!</v>
      </c>
      <c r="AC17" s="158" t="e">
        <f>OR(U17=41,U17=42)</f>
        <v>#VALUE!</v>
      </c>
      <c r="AD17" s="158" t="e">
        <f>OR(U17=31,U17=32,U17=63,U17=64,U17=53,U17=54,)</f>
        <v>#VALUE!</v>
      </c>
      <c r="AE17" s="158" t="e">
        <f>OR(U17=21,U17=22,)</f>
        <v>#VALUE!</v>
      </c>
      <c r="AF17" s="158" t="e">
        <f>OR(U17=11,U17=12,U17=13,U17=23,)</f>
        <v>#VALUE!</v>
      </c>
      <c r="AG17" s="162" t="str">
        <f>IF(COUNTA(E17:F17:H17)&lt;3,"",(IF(AB17=TRUE,$AB$5,IF(AC17=TRUE,$AC$5,IF(AD17=TRUE,$AD$5,IF(AE17=TRUE,$AE$5,IF(AF17=TRUE,$AF$5,"Aucune")))))))</f>
        <v/>
      </c>
      <c r="AH17" s="158" t="e">
        <f>OR(U17=62,U17=52,U17=42)</f>
        <v>#VALUE!</v>
      </c>
      <c r="AI17" s="158" t="e">
        <f>OR(U17=63,U17=53,U17=43,U17=64,U17=54)</f>
        <v>#VALUE!</v>
      </c>
      <c r="AJ17" s="158" t="e">
        <f>OR(U17=61,U17=51,U17=41)</f>
        <v>#VALUE!</v>
      </c>
      <c r="AK17" s="158" t="e">
        <f>OR(U17=44,U17=32,U17=33,U17=34)</f>
        <v>#VALUE!</v>
      </c>
      <c r="AL17" s="158" t="e">
        <f>OR(U17=22,U17=23,U17=24,U17=12,U17=13,U17=14)</f>
        <v>#VALUE!</v>
      </c>
      <c r="AM17" s="162" t="str">
        <f>IF(COUNTA(E17:F17:H17)&lt;3,"",(IF(AH17=TRUE,$AH$5,IF(AI17=TRUE,$AI$5,IF(AJ17=TRUE,$AJ$5,IF(AK17=TRUE,$AK$5,IF(AL17=TRUE,$AL$5,"Aucune")))))))</f>
        <v/>
      </c>
      <c r="AN17" s="158" t="e">
        <f>OR(U17=61,U17=62,U17=63,U17=51,U17=52,U17=53)</f>
        <v>#VALUE!</v>
      </c>
      <c r="AO17" s="158" t="e">
        <f>OR(U17=41,U17=42,U17=43,U17=31,U17=32,U17=33)</f>
        <v>#VALUE!</v>
      </c>
      <c r="AP17" s="158" t="e">
        <f>OR(U17=21,U17=22,U17=23,U17=11,U17=12,U17=13)</f>
        <v>#VALUE!</v>
      </c>
      <c r="AQ17" s="162" t="str">
        <f>IF(COUNTA(E17:F17:H17)&lt;3,"",(IF(AN17=TRUE,$AN$5,IF(AO17=TRUE,$AO$5,IF(AP17=TRUE,$AP$5,"Aucune action requise")))))</f>
        <v/>
      </c>
      <c r="AR17" s="158" t="e">
        <f>OR(U17=61,U17=51,U17=41,U17=31,U17=21)</f>
        <v>#VALUE!</v>
      </c>
      <c r="AS17" s="158" t="e">
        <f>OR(U17=62,U17=52,U17=42,U17=32,U17=22,U17=63,U17=53)</f>
        <v>#VALUE!</v>
      </c>
      <c r="AT17" s="158" t="e">
        <f>OR(U17=43,U17=33,U17=23,U17=34,U17=24)</f>
        <v>#VALUE!</v>
      </c>
      <c r="AU17" s="158" t="e">
        <f>OR(U17=64,U17=54,U17=44)</f>
        <v>#VALUE!</v>
      </c>
      <c r="AV17" s="162" t="str">
        <f>IF(COUNTA(E17:F17:H17)&lt;3,"",(IF(AR17=TRUE,$AR$5,IF(AS17=TRUE,$AS$5,IF(AT17=TRUE,$AT$5,IF(AU17=TRUE,$AU$5,"Aucun"))))))</f>
        <v/>
      </c>
      <c r="AW17" s="163"/>
      <c r="AX17" s="313"/>
      <c r="AY17" s="67"/>
    </row>
    <row r="18" spans="2:51" ht="114" customHeight="1" x14ac:dyDescent="0.25">
      <c r="B18" s="378" t="s">
        <v>78</v>
      </c>
      <c r="C18" s="384" t="s">
        <v>329</v>
      </c>
      <c r="D18" s="258"/>
      <c r="E18" s="258"/>
      <c r="F18" s="277"/>
      <c r="G18" s="277"/>
      <c r="H18" s="295"/>
      <c r="I18" s="295"/>
      <c r="J18" s="157" t="str">
        <f t="shared" si="3"/>
        <v/>
      </c>
      <c r="K18" s="158">
        <f>E18*10+F18</f>
        <v>0</v>
      </c>
      <c r="L18" s="158" t="b">
        <f>OR(K18=31)</f>
        <v>0</v>
      </c>
      <c r="M18" s="158" t="b">
        <f>OR(K18=21,K18=32)</f>
        <v>0</v>
      </c>
      <c r="N18" s="158" t="b">
        <f>OR(K18=22,K18=33)</f>
        <v>0</v>
      </c>
      <c r="O18" s="158" t="b">
        <f>OR(K18=11,K18=12)</f>
        <v>0</v>
      </c>
      <c r="P18" s="158" t="b">
        <f>OR(K18=23,K18=34)</f>
        <v>0</v>
      </c>
      <c r="Q18" s="158" t="b">
        <f>OR(K18=13,K18=14,K18=24)</f>
        <v>0</v>
      </c>
      <c r="R18" s="158" t="b">
        <f>OR(K18=1,K18=2,K18=3,K18=4)</f>
        <v>0</v>
      </c>
      <c r="S18" s="159" t="str">
        <f>IF(COUNTA(E18:F18)&lt;2,"",(IF(L18=TRUE,$L$5,IF(M18=TRUE,$M$5,IF(N18=TRUE,$N$5,IF(O18=TRUE,$O$5,IF(P18=TRUE,$P$5,IF(Q18=TRUE,$Q$5,IF(R18=TRUE,$R$5,0)))))))))</f>
        <v/>
      </c>
      <c r="T18" s="160" t="str">
        <f>IF(COUNTA(E18:F18)&lt;2,"",(IF(L18=TRUE,6,IF(M18=TRUE,5,IF(N18=TRUE,4,IF(O18=TRUE,3,IF(P18=TRUE,2,IF(Q18=TRUE,1,IF(R18=TRUE,0,0)))))))))</f>
        <v/>
      </c>
      <c r="U18" s="161" t="e">
        <f>T18*10+H18</f>
        <v>#VALUE!</v>
      </c>
      <c r="V18" s="158" t="e">
        <f>OR(U18=61,U18=62,U18=63)</f>
        <v>#VALUE!</v>
      </c>
      <c r="W18" s="158" t="e">
        <f>OR(U18=51,U18=52)</f>
        <v>#VALUE!</v>
      </c>
      <c r="X18" s="158" t="e">
        <f>OR(U18=31,U18=41,U18=42,U18=53)</f>
        <v>#VALUE!</v>
      </c>
      <c r="Y18" s="158" t="e">
        <f>OR(U18=21,U18=32)</f>
        <v>#VALUE!</v>
      </c>
      <c r="Z18" s="158" t="e">
        <f>AND(V18=FALSE,W18=FALSE,X18=FALSE,Y18=FALSE)</f>
        <v>#VALUE!</v>
      </c>
      <c r="AA18" s="162" t="str">
        <f>IF(COUNTA(E18:F18:H18)&lt;3,"",(IF(V18=TRUE,$V$5,IF(W18=TRUE,$W$5,IF(X18=TRUE,$X$5,IF(Y18=TRUE,$Y$5,"Non"))))))</f>
        <v/>
      </c>
      <c r="AB18" s="158" t="e">
        <f>OR(U18=61,U18=62,U18=51,U18=52)</f>
        <v>#VALUE!</v>
      </c>
      <c r="AC18" s="158" t="e">
        <f>OR(U18=41,U18=42)</f>
        <v>#VALUE!</v>
      </c>
      <c r="AD18" s="158" t="e">
        <f>OR(U18=31,U18=32,U18=63,U18=64,U18=53,U18=54,)</f>
        <v>#VALUE!</v>
      </c>
      <c r="AE18" s="158" t="e">
        <f>OR(U18=21,U18=22,)</f>
        <v>#VALUE!</v>
      </c>
      <c r="AF18" s="158" t="e">
        <f>OR(U18=11,U18=12,U18=13,U18=23,)</f>
        <v>#VALUE!</v>
      </c>
      <c r="AG18" s="162" t="str">
        <f>IF(COUNTA(E18:F18:H18)&lt;3,"",(IF(AB18=TRUE,$AB$5,IF(AC18=TRUE,$AC$5,IF(AD18=TRUE,$AD$5,IF(AE18=TRUE,$AE$5,IF(AF18=TRUE,$AF$5,"Aucune")))))))</f>
        <v/>
      </c>
      <c r="AH18" s="158" t="e">
        <f>OR(U18=62,U18=52,U18=42)</f>
        <v>#VALUE!</v>
      </c>
      <c r="AI18" s="158" t="e">
        <f>OR(U18=63,U18=53,U18=43,U18=64,U18=54)</f>
        <v>#VALUE!</v>
      </c>
      <c r="AJ18" s="158" t="e">
        <f>OR(U18=61,U18=51,U18=41)</f>
        <v>#VALUE!</v>
      </c>
      <c r="AK18" s="158" t="e">
        <f>OR(U18=44,U18=32,U18=33,U18=34)</f>
        <v>#VALUE!</v>
      </c>
      <c r="AL18" s="158" t="e">
        <f>OR(U18=22,U18=23,U18=24,U18=12,U18=13,U18=14)</f>
        <v>#VALUE!</v>
      </c>
      <c r="AM18" s="162" t="str">
        <f>IF(COUNTA(E18:F18:H18)&lt;3,"",(IF(AH18=TRUE,$AH$5,IF(AI18=TRUE,$AI$5,IF(AJ18=TRUE,$AJ$5,IF(AK18=TRUE,$AK$5,IF(AL18=TRUE,$AL$5,"Aucune")))))))</f>
        <v/>
      </c>
      <c r="AN18" s="158" t="e">
        <f>OR(U18=61,U18=62,U18=63,U18=51,U18=52,U18=53)</f>
        <v>#VALUE!</v>
      </c>
      <c r="AO18" s="158" t="e">
        <f>OR(U18=41,U18=42,U18=43,U18=31,U18=32,U18=33)</f>
        <v>#VALUE!</v>
      </c>
      <c r="AP18" s="158" t="e">
        <f>OR(U18=21,U18=22,U18=23,U18=11,U18=12,U18=13)</f>
        <v>#VALUE!</v>
      </c>
      <c r="AQ18" s="162" t="str">
        <f>IF(COUNTA(E18:F18:H18)&lt;3,"",(IF(AN18=TRUE,$AN$5,IF(AO18=TRUE,$AO$5,IF(AP18=TRUE,$AP$5,"Aucune action requise")))))</f>
        <v/>
      </c>
      <c r="AR18" s="158" t="e">
        <f>OR(U18=61,U18=51,U18=41,U18=31,U18=21)</f>
        <v>#VALUE!</v>
      </c>
      <c r="AS18" s="158" t="e">
        <f>OR(U18=62,U18=52,U18=42,U18=32,U18=22,U18=63,U18=53)</f>
        <v>#VALUE!</v>
      </c>
      <c r="AT18" s="158" t="e">
        <f>OR(U18=43,U18=33,U18=23,U18=34,U18=24)</f>
        <v>#VALUE!</v>
      </c>
      <c r="AU18" s="158" t="e">
        <f>OR(U18=64,U18=54,U18=44)</f>
        <v>#VALUE!</v>
      </c>
      <c r="AV18" s="162" t="str">
        <f>IF(COUNTA(E18:F18:H18)&lt;3,"",(IF(AR18=TRUE,$AR$5,IF(AS18=TRUE,$AS$5,IF(AT18=TRUE,$AT$5,IF(AU18=TRUE,$AU$5,"Aucun"))))))</f>
        <v/>
      </c>
      <c r="AW18" s="163"/>
      <c r="AX18" s="313"/>
      <c r="AY18" s="67"/>
    </row>
    <row r="19" spans="2:51" ht="114" customHeight="1" thickBot="1" x14ac:dyDescent="0.3">
      <c r="B19" s="378" t="s">
        <v>79</v>
      </c>
      <c r="C19" s="384" t="s">
        <v>330</v>
      </c>
      <c r="D19" s="258"/>
      <c r="E19" s="258"/>
      <c r="F19" s="277"/>
      <c r="G19" s="277"/>
      <c r="H19" s="295"/>
      <c r="I19" s="295"/>
      <c r="J19" s="157" t="str">
        <f t="shared" si="3"/>
        <v/>
      </c>
      <c r="K19" s="158">
        <f>E19*10+F19</f>
        <v>0</v>
      </c>
      <c r="L19" s="158" t="b">
        <f>OR(K19=31)</f>
        <v>0</v>
      </c>
      <c r="M19" s="158" t="b">
        <f>OR(K19=21,K19=32)</f>
        <v>0</v>
      </c>
      <c r="N19" s="158" t="b">
        <f>OR(K19=22,K19=33)</f>
        <v>0</v>
      </c>
      <c r="O19" s="158" t="b">
        <f>OR(K19=11,K19=12)</f>
        <v>0</v>
      </c>
      <c r="P19" s="158" t="b">
        <f>OR(K19=23,K19=34)</f>
        <v>0</v>
      </c>
      <c r="Q19" s="158" t="b">
        <f>OR(K19=13,K19=14,K19=24)</f>
        <v>0</v>
      </c>
      <c r="R19" s="158" t="b">
        <f>OR(K19=1,K19=2,K19=3,K19=4)</f>
        <v>0</v>
      </c>
      <c r="S19" s="159" t="str">
        <f>IF(COUNTA(E19:F19)&lt;2,"",(IF(L19=TRUE,$L$5,IF(M19=TRUE,$M$5,IF(N19=TRUE,$N$5,IF(O19=TRUE,$O$5,IF(P19=TRUE,$P$5,IF(Q19=TRUE,$Q$5,IF(R19=TRUE,$R$5,0)))))))))</f>
        <v/>
      </c>
      <c r="T19" s="160" t="str">
        <f>IF(COUNTA(E19:F19)&lt;2,"",(IF(L19=TRUE,6,IF(M19=TRUE,5,IF(N19=TRUE,4,IF(O19=TRUE,3,IF(P19=TRUE,2,IF(Q19=TRUE,1,IF(R19=TRUE,0,0)))))))))</f>
        <v/>
      </c>
      <c r="U19" s="161" t="e">
        <f>T19*10+H19</f>
        <v>#VALUE!</v>
      </c>
      <c r="V19" s="158" t="e">
        <f>OR(U19=61,U19=62,U19=63)</f>
        <v>#VALUE!</v>
      </c>
      <c r="W19" s="158" t="e">
        <f>OR(U19=51,U19=52)</f>
        <v>#VALUE!</v>
      </c>
      <c r="X19" s="158" t="e">
        <f>OR(U19=31,U19=41,U19=42,U19=53)</f>
        <v>#VALUE!</v>
      </c>
      <c r="Y19" s="158" t="e">
        <f>OR(U19=21,U19=32)</f>
        <v>#VALUE!</v>
      </c>
      <c r="Z19" s="158" t="e">
        <f>AND(V19=FALSE,W19=FALSE,X19=FALSE,Y19=FALSE)</f>
        <v>#VALUE!</v>
      </c>
      <c r="AA19" s="162" t="str">
        <f>IF(COUNTA(E19:F19:H19)&lt;3,"",(IF(V19=TRUE,$V$5,IF(W19=TRUE,$W$5,IF(X19=TRUE,$X$5,IF(Y19=TRUE,$Y$5,"Non"))))))</f>
        <v/>
      </c>
      <c r="AB19" s="158" t="e">
        <f>OR(U19=61,U19=62,U19=51,U19=52)</f>
        <v>#VALUE!</v>
      </c>
      <c r="AC19" s="158" t="e">
        <f>OR(U19=41,U19=42)</f>
        <v>#VALUE!</v>
      </c>
      <c r="AD19" s="158" t="e">
        <f>OR(U19=31,U19=32,U19=63,U19=64,U19=53,U19=54,)</f>
        <v>#VALUE!</v>
      </c>
      <c r="AE19" s="158" t="e">
        <f>OR(U19=21,U19=22,)</f>
        <v>#VALUE!</v>
      </c>
      <c r="AF19" s="158" t="e">
        <f>OR(U19=11,U19=12,U19=13,U19=23,)</f>
        <v>#VALUE!</v>
      </c>
      <c r="AG19" s="162" t="str">
        <f>IF(COUNTA(E19:F19:H19)&lt;3,"",(IF(AB19=TRUE,$AB$5,IF(AC19=TRUE,$AC$5,IF(AD19=TRUE,$AD$5,IF(AE19=TRUE,$AE$5,IF(AF19=TRUE,$AF$5,"Aucune")))))))</f>
        <v/>
      </c>
      <c r="AH19" s="158" t="e">
        <f>OR(U19=62,U19=52,U19=42)</f>
        <v>#VALUE!</v>
      </c>
      <c r="AI19" s="158" t="e">
        <f>OR(U19=63,U19=53,U19=43,U19=64,U19=54)</f>
        <v>#VALUE!</v>
      </c>
      <c r="AJ19" s="158" t="e">
        <f>OR(U19=61,U19=51,U19=41)</f>
        <v>#VALUE!</v>
      </c>
      <c r="AK19" s="158" t="e">
        <f>OR(U19=44,U19=32,U19=33,U19=34)</f>
        <v>#VALUE!</v>
      </c>
      <c r="AL19" s="158" t="e">
        <f>OR(U19=22,U19=23,U19=24,U19=12,U19=13,U19=14)</f>
        <v>#VALUE!</v>
      </c>
      <c r="AM19" s="162" t="str">
        <f>IF(COUNTA(E19:F19:H19)&lt;3,"",(IF(AH19=TRUE,$AH$5,IF(AI19=TRUE,$AI$5,IF(AJ19=TRUE,$AJ$5,IF(AK19=TRUE,$AK$5,IF(AL19=TRUE,$AL$5,"Aucune")))))))</f>
        <v/>
      </c>
      <c r="AN19" s="158" t="e">
        <f>OR(U19=61,U19=62,U19=63,U19=51,U19=52,U19=53)</f>
        <v>#VALUE!</v>
      </c>
      <c r="AO19" s="158" t="e">
        <f>OR(U19=41,U19=42,U19=43,U19=31,U19=32,U19=33)</f>
        <v>#VALUE!</v>
      </c>
      <c r="AP19" s="158" t="e">
        <f>OR(U19=21,U19=22,U19=23,U19=11,U19=12,U19=13)</f>
        <v>#VALUE!</v>
      </c>
      <c r="AQ19" s="162" t="str">
        <f>IF(COUNTA(E19:F19:H19)&lt;3,"",(IF(AN19=TRUE,$AN$5,IF(AO19=TRUE,$AO$5,IF(AP19=TRUE,$AP$5,"Aucune action requise")))))</f>
        <v/>
      </c>
      <c r="AR19" s="158" t="e">
        <f>OR(U19=61,U19=51,U19=41,U19=31,U19=21)</f>
        <v>#VALUE!</v>
      </c>
      <c r="AS19" s="158" t="e">
        <f>OR(U19=62,U19=52,U19=42,U19=32,U19=22,U19=63,U19=53)</f>
        <v>#VALUE!</v>
      </c>
      <c r="AT19" s="158" t="e">
        <f>OR(U19=43,U19=33,U19=23,U19=34,U19=24)</f>
        <v>#VALUE!</v>
      </c>
      <c r="AU19" s="158" t="e">
        <f>OR(U19=64,U19=54,U19=44)</f>
        <v>#VALUE!</v>
      </c>
      <c r="AV19" s="162" t="str">
        <f>IF(COUNTA(E19:F19:H19)&lt;3,"",(IF(AR19=TRUE,$AR$5,IF(AS19=TRUE,$AS$5,IF(AT19=TRUE,$AT$5,IF(AU19=TRUE,$AU$5,"Aucun"))))))</f>
        <v/>
      </c>
      <c r="AW19" s="163"/>
      <c r="AX19" s="313"/>
      <c r="AY19" s="68"/>
    </row>
  </sheetData>
  <mergeCells count="8">
    <mergeCell ref="B2:G2"/>
    <mergeCell ref="B6:AY6"/>
    <mergeCell ref="B3:AY3"/>
    <mergeCell ref="B4:C5"/>
    <mergeCell ref="D4:E4"/>
    <mergeCell ref="F4:G4"/>
    <mergeCell ref="H4:I4"/>
    <mergeCell ref="AX4:AY4"/>
  </mergeCells>
  <conditionalFormatting sqref="A4 I7:I14">
    <cfRule type="expression" dxfId="8644" priority="298" stopIfTrue="1">
      <formula>ISTEXT(A4)</formula>
    </cfRule>
    <cfRule type="expression" dxfId="8643" priority="299">
      <formula>FIND("Agir",B4)</formula>
    </cfRule>
    <cfRule type="expression" dxfId="8642" priority="300">
      <formula>FIND("Réagir",B4)</formula>
    </cfRule>
  </conditionalFormatting>
  <conditionalFormatting sqref="A4">
    <cfRule type="expression" dxfId="8641" priority="295" stopIfTrue="1">
      <formula>ISTEXT(A4)</formula>
    </cfRule>
    <cfRule type="expression" dxfId="8640" priority="296">
      <formula>FIND("Agir",B4)</formula>
    </cfRule>
    <cfRule type="expression" dxfId="8639" priority="297">
      <formula>FIND("Réagir",B4)</formula>
    </cfRule>
  </conditionalFormatting>
  <conditionalFormatting sqref="A4">
    <cfRule type="expression" dxfId="8638" priority="292" stopIfTrue="1">
      <formula>ISTEXT(A4)</formula>
    </cfRule>
    <cfRule type="expression" dxfId="8637" priority="293">
      <formula>FIND("Agir",B4)</formula>
    </cfRule>
    <cfRule type="expression" dxfId="8636" priority="294">
      <formula>FIND("Réagir",B4)</formula>
    </cfRule>
  </conditionalFormatting>
  <conditionalFormatting sqref="I7 AA7:AA14 AG7:AG14 AM7:AM14 AQ7:AQ14 AV7:AY14 I8:J14">
    <cfRule type="containsText" dxfId="8635" priority="289" stopIfTrue="1" operator="containsText" text="Première">
      <formula>NOT(ISERROR(SEARCH("Première",I7)))</formula>
    </cfRule>
    <cfRule type="containsText" dxfId="8634" priority="290" stopIfTrue="1" operator="containsText" text="Seconde">
      <formula>NOT(ISERROR(SEARCH("Seconde",I7)))</formula>
    </cfRule>
    <cfRule type="containsText" dxfId="8633" priority="291" stopIfTrue="1" operator="containsText" text="Terme">
      <formula>NOT(ISERROR(SEARCH("Terme",I7)))</formula>
    </cfRule>
  </conditionalFormatting>
  <conditionalFormatting sqref="F7:F14">
    <cfRule type="expression" dxfId="8632" priority="287" stopIfTrue="1">
      <formula>ISTEXT(F7)</formula>
    </cfRule>
    <cfRule type="expression" dxfId="8631" priority="288">
      <formula>FIND("Conforter",I7)</formula>
    </cfRule>
  </conditionalFormatting>
  <conditionalFormatting sqref="G7:G14">
    <cfRule type="expression" dxfId="8630" priority="284" stopIfTrue="1">
      <formula>ISTEXT(G7)</formula>
    </cfRule>
    <cfRule type="expression" dxfId="8629" priority="285">
      <formula>FIND("Agir",I7)</formula>
    </cfRule>
    <cfRule type="expression" dxfId="8628" priority="286">
      <formula>FIND("Réagir",I7)</formula>
    </cfRule>
  </conditionalFormatting>
  <conditionalFormatting sqref="G7:H14">
    <cfRule type="expression" dxfId="8627" priority="282" stopIfTrue="1">
      <formula>ISTEXT(G7)</formula>
    </cfRule>
    <cfRule type="expression" dxfId="8626" priority="283">
      <formula>FIND("Conforter",J7)</formula>
    </cfRule>
  </conditionalFormatting>
  <conditionalFormatting sqref="J8:J14">
    <cfRule type="containsText" dxfId="8625" priority="281" stopIfTrue="1" operator="containsText" text="Non">
      <formula>NOT(ISERROR(SEARCH("Non",J8)))</formula>
    </cfRule>
  </conditionalFormatting>
  <conditionalFormatting sqref="I9">
    <cfRule type="expression" dxfId="8624" priority="278" stopIfTrue="1">
      <formula>ISTEXT(I9)</formula>
    </cfRule>
    <cfRule type="expression" dxfId="8623" priority="279">
      <formula>FIND("Agir",J9)</formula>
    </cfRule>
    <cfRule type="expression" dxfId="8622" priority="280">
      <formula>FIND("Réagir",J9)</formula>
    </cfRule>
  </conditionalFormatting>
  <conditionalFormatting sqref="G9:H9">
    <cfRule type="expression" dxfId="8621" priority="276" stopIfTrue="1">
      <formula>ISTEXT(G9)</formula>
    </cfRule>
    <cfRule type="expression" dxfId="8620" priority="277">
      <formula>FIND("Conforter",J9)</formula>
    </cfRule>
  </conditionalFormatting>
  <conditionalFormatting sqref="I10">
    <cfRule type="expression" dxfId="8619" priority="273" stopIfTrue="1">
      <formula>ISTEXT(I10)</formula>
    </cfRule>
    <cfRule type="expression" dxfId="8618" priority="274">
      <formula>FIND("Agir",J10)</formula>
    </cfRule>
    <cfRule type="expression" dxfId="8617" priority="275">
      <formula>FIND("Réagir",J10)</formula>
    </cfRule>
  </conditionalFormatting>
  <conditionalFormatting sqref="G10:H10">
    <cfRule type="expression" dxfId="8616" priority="271" stopIfTrue="1">
      <formula>ISTEXT(G10)</formula>
    </cfRule>
    <cfRule type="expression" dxfId="8615" priority="272">
      <formula>FIND("Conforter",J10)</formula>
    </cfRule>
  </conditionalFormatting>
  <conditionalFormatting sqref="I11">
    <cfRule type="expression" dxfId="8614" priority="268" stopIfTrue="1">
      <formula>ISTEXT(I11)</formula>
    </cfRule>
    <cfRule type="expression" dxfId="8613" priority="269">
      <formula>FIND("Agir",J11)</formula>
    </cfRule>
    <cfRule type="expression" dxfId="8612" priority="270">
      <formula>FIND("Réagir",J11)</formula>
    </cfRule>
  </conditionalFormatting>
  <conditionalFormatting sqref="G11:H11">
    <cfRule type="expression" dxfId="8611" priority="266" stopIfTrue="1">
      <formula>ISTEXT(G11)</formula>
    </cfRule>
    <cfRule type="expression" dxfId="8610" priority="267">
      <formula>FIND("Conforter",J11)</formula>
    </cfRule>
  </conditionalFormatting>
  <conditionalFormatting sqref="I12">
    <cfRule type="expression" dxfId="8609" priority="263" stopIfTrue="1">
      <formula>ISTEXT(I12)</formula>
    </cfRule>
    <cfRule type="expression" dxfId="8608" priority="264">
      <formula>FIND("Agir",J12)</formula>
    </cfRule>
    <cfRule type="expression" dxfId="8607" priority="265">
      <formula>FIND("Réagir",J12)</formula>
    </cfRule>
  </conditionalFormatting>
  <conditionalFormatting sqref="G12:H12">
    <cfRule type="expression" dxfId="8606" priority="261" stopIfTrue="1">
      <formula>ISTEXT(G12)</formula>
    </cfRule>
    <cfRule type="expression" dxfId="8605" priority="262">
      <formula>FIND("Conforter",J12)</formula>
    </cfRule>
  </conditionalFormatting>
  <conditionalFormatting sqref="I13">
    <cfRule type="expression" dxfId="8604" priority="258" stopIfTrue="1">
      <formula>ISTEXT(I13)</formula>
    </cfRule>
    <cfRule type="expression" dxfId="8603" priority="259">
      <formula>FIND("Agir",J13)</formula>
    </cfRule>
    <cfRule type="expression" dxfId="8602" priority="260">
      <formula>FIND("Réagir",J13)</formula>
    </cfRule>
  </conditionalFormatting>
  <conditionalFormatting sqref="G13:H13">
    <cfRule type="expression" dxfId="8601" priority="256" stopIfTrue="1">
      <formula>ISTEXT(G13)</formula>
    </cfRule>
    <cfRule type="expression" dxfId="8600" priority="257">
      <formula>FIND("Conforter",J13)</formula>
    </cfRule>
  </conditionalFormatting>
  <conditionalFormatting sqref="I14">
    <cfRule type="expression" dxfId="8599" priority="253" stopIfTrue="1">
      <formula>ISTEXT(I14)</formula>
    </cfRule>
    <cfRule type="expression" dxfId="8598" priority="254">
      <formula>FIND("Agir",J14)</formula>
    </cfRule>
    <cfRule type="expression" dxfId="8597" priority="255">
      <formula>FIND("Réagir",J14)</formula>
    </cfRule>
  </conditionalFormatting>
  <conditionalFormatting sqref="G14:H14">
    <cfRule type="expression" dxfId="8596" priority="251" stopIfTrue="1">
      <formula>ISTEXT(G14)</formula>
    </cfRule>
    <cfRule type="expression" dxfId="8595" priority="252">
      <formula>FIND("Conforter",J14)</formula>
    </cfRule>
  </conditionalFormatting>
  <conditionalFormatting sqref="I8">
    <cfRule type="expression" dxfId="8594" priority="248" stopIfTrue="1">
      <formula>ISTEXT(I8)</formula>
    </cfRule>
    <cfRule type="expression" dxfId="8593" priority="249">
      <formula>FIND("Agir",J8)</formula>
    </cfRule>
    <cfRule type="expression" dxfId="8592" priority="250">
      <formula>FIND("Réagir",J8)</formula>
    </cfRule>
  </conditionalFormatting>
  <conditionalFormatting sqref="J7:J14">
    <cfRule type="containsText" dxfId="8591" priority="241" operator="containsText" text="Intervention prioritaire">
      <formula>NOT(ISERROR(SEARCH("Intervention prioritaire",J7)))</formula>
    </cfRule>
    <cfRule type="containsText" dxfId="8590" priority="242" stopIfTrue="1" operator="containsText" text="Non pertinent">
      <formula>NOT(ISERROR(SEARCH("Non pertinent",J7)))</formula>
    </cfRule>
    <cfRule type="containsText" dxfId="8589" priority="243" stopIfTrue="1" operator="containsText" text="consolidation">
      <formula>NOT(ISERROR(SEARCH("consolidation",J7)))</formula>
    </cfRule>
    <cfRule type="containsText" dxfId="8588" priority="244" stopIfTrue="1" operator="containsText" text="Non Prioritaire">
      <formula>NOT(ISERROR(SEARCH("Non Prioritaire",J7)))</formula>
    </cfRule>
    <cfRule type="containsText" dxfId="8587" priority="245" stopIfTrue="1" operator="containsText" text="Urgent">
      <formula>NOT(ISERROR(SEARCH("Urgent",J7)))</formula>
    </cfRule>
    <cfRule type="containsText" dxfId="8586" priority="246" stopIfTrue="1" operator="containsText" text="moyen">
      <formula>NOT(ISERROR(SEARCH("moyen",J7)))</formula>
    </cfRule>
  </conditionalFormatting>
  <conditionalFormatting sqref="D7:D14">
    <cfRule type="expression" dxfId="8585" priority="238" stopIfTrue="1">
      <formula>ISTEXT(D7)</formula>
    </cfRule>
    <cfRule type="expression" dxfId="8584" priority="239">
      <formula>FIND("Agir",E7)</formula>
    </cfRule>
    <cfRule type="expression" dxfId="8583" priority="240">
      <formula>FIND("Réagir",E7)</formula>
    </cfRule>
  </conditionalFormatting>
  <conditionalFormatting sqref="D8:D14">
    <cfRule type="expression" dxfId="8582" priority="236" stopIfTrue="1">
      <formula>ISTEXT(D8)</formula>
    </cfRule>
    <cfRule type="expression" dxfId="8581" priority="237">
      <formula>FIND("Conforter",F8)</formula>
    </cfRule>
  </conditionalFormatting>
  <conditionalFormatting sqref="D7">
    <cfRule type="expression" dxfId="8580" priority="234" stopIfTrue="1">
      <formula>ISTEXT(D7)</formula>
    </cfRule>
    <cfRule type="expression" dxfId="8579" priority="235">
      <formula>FIND("Conforter",F7)</formula>
    </cfRule>
  </conditionalFormatting>
  <conditionalFormatting sqref="D9">
    <cfRule type="expression" dxfId="8578" priority="232" stopIfTrue="1">
      <formula>ISTEXT(D9)</formula>
    </cfRule>
    <cfRule type="expression" dxfId="8577" priority="233">
      <formula>FIND("Conforter",F9)</formula>
    </cfRule>
  </conditionalFormatting>
  <conditionalFormatting sqref="D10">
    <cfRule type="expression" dxfId="8576" priority="230" stopIfTrue="1">
      <formula>ISTEXT(D10)</formula>
    </cfRule>
    <cfRule type="expression" dxfId="8575" priority="231">
      <formula>FIND("Conforter",F10)</formula>
    </cfRule>
  </conditionalFormatting>
  <conditionalFormatting sqref="D11">
    <cfRule type="expression" dxfId="8574" priority="228" stopIfTrue="1">
      <formula>ISTEXT(D11)</formula>
    </cfRule>
    <cfRule type="expression" dxfId="8573" priority="229">
      <formula>FIND("Conforter",F11)</formula>
    </cfRule>
  </conditionalFormatting>
  <conditionalFormatting sqref="D12">
    <cfRule type="expression" dxfId="8572" priority="226" stopIfTrue="1">
      <formula>ISTEXT(D12)</formula>
    </cfRule>
    <cfRule type="expression" dxfId="8571" priority="227">
      <formula>FIND("Conforter",F12)</formula>
    </cfRule>
  </conditionalFormatting>
  <conditionalFormatting sqref="D13">
    <cfRule type="expression" dxfId="8570" priority="224" stopIfTrue="1">
      <formula>ISTEXT(D13)</formula>
    </cfRule>
    <cfRule type="expression" dxfId="8569" priority="225">
      <formula>FIND("Conforter",F13)</formula>
    </cfRule>
  </conditionalFormatting>
  <conditionalFormatting sqref="D14">
    <cfRule type="expression" dxfId="8568" priority="222" stopIfTrue="1">
      <formula>ISTEXT(D14)</formula>
    </cfRule>
    <cfRule type="expression" dxfId="8567" priority="223">
      <formula>FIND("Conforter",F14)</formula>
    </cfRule>
  </conditionalFormatting>
  <conditionalFormatting sqref="H7:H14">
    <cfRule type="expression" dxfId="8566" priority="219" stopIfTrue="1">
      <formula>ISTEXT(H7)</formula>
    </cfRule>
    <cfRule type="expression" dxfId="8565" priority="220">
      <formula>FIND("Agir",J7)</formula>
    </cfRule>
    <cfRule type="expression" dxfId="8564" priority="221">
      <formula>FIND("Réagir",J7)</formula>
    </cfRule>
  </conditionalFormatting>
  <conditionalFormatting sqref="AX7:AY14">
    <cfRule type="expression" dxfId="8563" priority="216" stopIfTrue="1">
      <formula>ISTEXT(AX7)</formula>
    </cfRule>
    <cfRule type="expression" dxfId="8562" priority="217">
      <formula>FIND("Agir",#REF!)</formula>
    </cfRule>
    <cfRule type="expression" dxfId="8561" priority="218">
      <formula>FIND("Réagir",#REF!)</formula>
    </cfRule>
  </conditionalFormatting>
  <conditionalFormatting sqref="AM7:AM14 AQ7:AQ14 AV7:AV14">
    <cfRule type="expression" dxfId="8560" priority="213" stopIfTrue="1">
      <formula>ISTEXT(AM7)</formula>
    </cfRule>
    <cfRule type="expression" dxfId="8559" priority="214">
      <formula>FIND("Agir",#REF!)</formula>
    </cfRule>
    <cfRule type="expression" dxfId="8558" priority="215">
      <formula>FIND("Réagir",#REF!)</formula>
    </cfRule>
  </conditionalFormatting>
  <conditionalFormatting sqref="H7">
    <cfRule type="expression" dxfId="8557" priority="211" stopIfTrue="1">
      <formula>ISTEXT(H7)</formula>
    </cfRule>
    <cfRule type="expression" dxfId="8556" priority="212">
      <formula>FIND("Conforter",J7)</formula>
    </cfRule>
  </conditionalFormatting>
  <conditionalFormatting sqref="AQ7:AQ14">
    <cfRule type="expression" dxfId="8555" priority="208" stopIfTrue="1">
      <formula>ISTEXT(AQ7)</formula>
    </cfRule>
    <cfRule type="expression" dxfId="8554" priority="209">
      <formula>FIND("Agir",AV7)</formula>
    </cfRule>
    <cfRule type="expression" dxfId="8553" priority="210">
      <formula>FIND("Réagir",AV7)</formula>
    </cfRule>
  </conditionalFormatting>
  <conditionalFormatting sqref="AQ9">
    <cfRule type="expression" dxfId="8552" priority="205" stopIfTrue="1">
      <formula>ISTEXT(AQ9)</formula>
    </cfRule>
    <cfRule type="expression" dxfId="8551" priority="206">
      <formula>FIND("Agir",AV9)</formula>
    </cfRule>
    <cfRule type="expression" dxfId="8550" priority="207">
      <formula>FIND("Réagir",AV9)</formula>
    </cfRule>
  </conditionalFormatting>
  <conditionalFormatting sqref="AQ10">
    <cfRule type="expression" dxfId="8549" priority="202" stopIfTrue="1">
      <formula>ISTEXT(AQ10)</formula>
    </cfRule>
    <cfRule type="expression" dxfId="8548" priority="203">
      <formula>FIND("Agir",AV10)</formula>
    </cfRule>
    <cfRule type="expression" dxfId="8547" priority="204">
      <formula>FIND("Réagir",AV10)</formula>
    </cfRule>
  </conditionalFormatting>
  <conditionalFormatting sqref="AQ11">
    <cfRule type="expression" dxfId="8546" priority="199" stopIfTrue="1">
      <formula>ISTEXT(AQ11)</formula>
    </cfRule>
    <cfRule type="expression" dxfId="8545" priority="200">
      <formula>FIND("Agir",AV11)</formula>
    </cfRule>
    <cfRule type="expression" dxfId="8544" priority="201">
      <formula>FIND("Réagir",AV11)</formula>
    </cfRule>
  </conditionalFormatting>
  <conditionalFormatting sqref="AQ12">
    <cfRule type="expression" dxfId="8543" priority="196" stopIfTrue="1">
      <formula>ISTEXT(AQ12)</formula>
    </cfRule>
    <cfRule type="expression" dxfId="8542" priority="197">
      <formula>FIND("Agir",AV12)</formula>
    </cfRule>
    <cfRule type="expression" dxfId="8541" priority="198">
      <formula>FIND("Réagir",AV12)</formula>
    </cfRule>
  </conditionalFormatting>
  <conditionalFormatting sqref="AQ13">
    <cfRule type="expression" dxfId="8540" priority="193" stopIfTrue="1">
      <formula>ISTEXT(AQ13)</formula>
    </cfRule>
    <cfRule type="expression" dxfId="8539" priority="194">
      <formula>FIND("Agir",AV13)</formula>
    </cfRule>
    <cfRule type="expression" dxfId="8538" priority="195">
      <formula>FIND("Réagir",AV13)</formula>
    </cfRule>
  </conditionalFormatting>
  <conditionalFormatting sqref="AQ14">
    <cfRule type="expression" dxfId="8537" priority="190" stopIfTrue="1">
      <formula>ISTEXT(AQ14)</formula>
    </cfRule>
    <cfRule type="expression" dxfId="8536" priority="191">
      <formula>FIND("Agir",AV14)</formula>
    </cfRule>
    <cfRule type="expression" dxfId="8535" priority="192">
      <formula>FIND("Réagir",AV14)</formula>
    </cfRule>
  </conditionalFormatting>
  <conditionalFormatting sqref="AQ8">
    <cfRule type="expression" dxfId="8534" priority="187" stopIfTrue="1">
      <formula>ISTEXT(AQ8)</formula>
    </cfRule>
    <cfRule type="expression" dxfId="8533" priority="188">
      <formula>FIND("Agir",AV8)</formula>
    </cfRule>
    <cfRule type="expression" dxfId="8532" priority="189">
      <formula>FIND("Réagir",AV8)</formula>
    </cfRule>
  </conditionalFormatting>
  <conditionalFormatting sqref="AA7:AA14">
    <cfRule type="expression" dxfId="8531" priority="184" stopIfTrue="1">
      <formula>ISTEXT(AA7)</formula>
    </cfRule>
    <cfRule type="expression" dxfId="8530" priority="185">
      <formula>FIND("Agir",AV7)</formula>
    </cfRule>
    <cfRule type="expression" dxfId="8529" priority="186">
      <formula>FIND("Réagir",AV7)</formula>
    </cfRule>
  </conditionalFormatting>
  <conditionalFormatting sqref="AG7:AG14 AM7:AM14 AQ7:AQ14 AV7:AV14">
    <cfRule type="expression" dxfId="8528" priority="181" stopIfTrue="1">
      <formula>ISTEXT(AG7)</formula>
    </cfRule>
    <cfRule type="expression" dxfId="8527" priority="182">
      <formula>FIND("Agir",#REF!)</formula>
    </cfRule>
    <cfRule type="expression" dxfId="8526" priority="183">
      <formula>FIND("Réagir",#REF!)</formula>
    </cfRule>
  </conditionalFormatting>
  <conditionalFormatting sqref="AM7:AM14 AQ7:AQ14 AV7:AV14">
    <cfRule type="expression" dxfId="8525" priority="178" stopIfTrue="1">
      <formula>ISTEXT(AM7)</formula>
    </cfRule>
    <cfRule type="expression" dxfId="8524" priority="179">
      <formula>FIND("Agir",#REF!)</formula>
    </cfRule>
    <cfRule type="expression" dxfId="8523" priority="180">
      <formula>FIND("Réagir",#REF!)</formula>
    </cfRule>
  </conditionalFormatting>
  <conditionalFormatting sqref="AV7:AV14">
    <cfRule type="expression" dxfId="8522" priority="175" stopIfTrue="1">
      <formula>ISTEXT(AV7)</formula>
    </cfRule>
    <cfRule type="expression" dxfId="8521" priority="176">
      <formula>FIND("Agir",#REF!)</formula>
    </cfRule>
    <cfRule type="expression" dxfId="8520" priority="177">
      <formula>FIND("Réagir",#REF!)</formula>
    </cfRule>
  </conditionalFormatting>
  <conditionalFormatting sqref="AG7:AG14">
    <cfRule type="expression" dxfId="8519" priority="172" stopIfTrue="1">
      <formula>ISTEXT(AG7)</formula>
    </cfRule>
    <cfRule type="expression" dxfId="8518" priority="173">
      <formula>FIND("Agir",#REF!)</formula>
    </cfRule>
    <cfRule type="expression" dxfId="8517" priority="174">
      <formula>FIND("Réagir",#REF!)</formula>
    </cfRule>
  </conditionalFormatting>
  <conditionalFormatting sqref="AW7:AW14">
    <cfRule type="expression" dxfId="8516" priority="169" stopIfTrue="1">
      <formula>ISTEXT(AW7)</formula>
    </cfRule>
    <cfRule type="expression" dxfId="8515" priority="170">
      <formula>FIND("Agir",#REF!)</formula>
    </cfRule>
    <cfRule type="expression" dxfId="8514" priority="171">
      <formula>FIND("Réagir",#REF!)</formula>
    </cfRule>
  </conditionalFormatting>
  <conditionalFormatting sqref="I15:I19">
    <cfRule type="expression" dxfId="8513" priority="166" stopIfTrue="1">
      <formula>ISTEXT(I15)</formula>
    </cfRule>
    <cfRule type="expression" dxfId="8512" priority="167">
      <formula>FIND("Agir",J15)</formula>
    </cfRule>
    <cfRule type="expression" dxfId="8511" priority="168">
      <formula>FIND("Réagir",J15)</formula>
    </cfRule>
  </conditionalFormatting>
  <conditionalFormatting sqref="AA15:AA19 AG15:AG19 AM15:AM19 AQ15:AQ19 AV15:AY19 I15:J19">
    <cfRule type="containsText" dxfId="8510" priority="163" stopIfTrue="1" operator="containsText" text="Première">
      <formula>NOT(ISERROR(SEARCH("Première",I15)))</formula>
    </cfRule>
    <cfRule type="containsText" dxfId="8509" priority="164" stopIfTrue="1" operator="containsText" text="Seconde">
      <formula>NOT(ISERROR(SEARCH("Seconde",I15)))</formula>
    </cfRule>
    <cfRule type="containsText" dxfId="8508" priority="165" stopIfTrue="1" operator="containsText" text="Terme">
      <formula>NOT(ISERROR(SEARCH("Terme",I15)))</formula>
    </cfRule>
  </conditionalFormatting>
  <conditionalFormatting sqref="F15:F19">
    <cfRule type="expression" dxfId="8507" priority="161" stopIfTrue="1">
      <formula>ISTEXT(F15)</formula>
    </cfRule>
    <cfRule type="expression" dxfId="8506" priority="162">
      <formula>FIND("Conforter",I15)</formula>
    </cfRule>
  </conditionalFormatting>
  <conditionalFormatting sqref="G15:G19">
    <cfRule type="expression" dxfId="8505" priority="158" stopIfTrue="1">
      <formula>ISTEXT(G15)</formula>
    </cfRule>
    <cfRule type="expression" dxfId="8504" priority="159">
      <formula>FIND("Agir",I15)</formula>
    </cfRule>
    <cfRule type="expression" dxfId="8503" priority="160">
      <formula>FIND("Réagir",I15)</formula>
    </cfRule>
  </conditionalFormatting>
  <conditionalFormatting sqref="G15:H19">
    <cfRule type="expression" dxfId="8502" priority="156" stopIfTrue="1">
      <formula>ISTEXT(G15)</formula>
    </cfRule>
    <cfRule type="expression" dxfId="8501" priority="157">
      <formula>FIND("Conforter",J15)</formula>
    </cfRule>
  </conditionalFormatting>
  <conditionalFormatting sqref="J15:J19">
    <cfRule type="containsText" dxfId="8500" priority="155" stopIfTrue="1" operator="containsText" text="Non">
      <formula>NOT(ISERROR(SEARCH("Non",J15)))</formula>
    </cfRule>
  </conditionalFormatting>
  <conditionalFormatting sqref="I15:I19">
    <cfRule type="expression" dxfId="8499" priority="152" stopIfTrue="1">
      <formula>ISTEXT(I15)</formula>
    </cfRule>
    <cfRule type="expression" dxfId="8498" priority="153">
      <formula>FIND("Agir",J15)</formula>
    </cfRule>
    <cfRule type="expression" dxfId="8497" priority="154">
      <formula>FIND("Réagir",J15)</formula>
    </cfRule>
  </conditionalFormatting>
  <conditionalFormatting sqref="G15:H19">
    <cfRule type="expression" dxfId="8496" priority="150" stopIfTrue="1">
      <formula>ISTEXT(G15)</formula>
    </cfRule>
    <cfRule type="expression" dxfId="8495" priority="151">
      <formula>FIND("Conforter",J15)</formula>
    </cfRule>
  </conditionalFormatting>
  <conditionalFormatting sqref="J15:J19">
    <cfRule type="containsText" dxfId="8494" priority="143" operator="containsText" text="Intervention prioritaire">
      <formula>NOT(ISERROR(SEARCH("Intervention prioritaire",J15)))</formula>
    </cfRule>
    <cfRule type="containsText" dxfId="8493" priority="144" stopIfTrue="1" operator="containsText" text="Non pertinent">
      <formula>NOT(ISERROR(SEARCH("Non pertinent",J15)))</formula>
    </cfRule>
    <cfRule type="containsText" dxfId="8492" priority="145" stopIfTrue="1" operator="containsText" text="consolidation">
      <formula>NOT(ISERROR(SEARCH("consolidation",J15)))</formula>
    </cfRule>
    <cfRule type="containsText" dxfId="8491" priority="146" stopIfTrue="1" operator="containsText" text="Non Prioritaire">
      <formula>NOT(ISERROR(SEARCH("Non Prioritaire",J15)))</formula>
    </cfRule>
    <cfRule type="containsText" dxfId="8490" priority="147" stopIfTrue="1" operator="containsText" text="Urgent">
      <formula>NOT(ISERROR(SEARCH("Urgent",J15)))</formula>
    </cfRule>
    <cfRule type="containsText" dxfId="8489" priority="148" stopIfTrue="1" operator="containsText" text="long">
      <formula>NOT(ISERROR(SEARCH("long",J15)))</formula>
    </cfRule>
  </conditionalFormatting>
  <conditionalFormatting sqref="D15:D19">
    <cfRule type="expression" dxfId="8488" priority="140" stopIfTrue="1">
      <formula>ISTEXT(D15)</formula>
    </cfRule>
    <cfRule type="expression" dxfId="8487" priority="141">
      <formula>FIND("Agir",E15)</formula>
    </cfRule>
    <cfRule type="expression" dxfId="8486" priority="142">
      <formula>FIND("Réagir",E15)</formula>
    </cfRule>
  </conditionalFormatting>
  <conditionalFormatting sqref="D15:D19">
    <cfRule type="expression" dxfId="8485" priority="138" stopIfTrue="1">
      <formula>ISTEXT(D15)</formula>
    </cfRule>
    <cfRule type="expression" dxfId="8484" priority="139">
      <formula>FIND("Conforter",F15)</formula>
    </cfRule>
  </conditionalFormatting>
  <conditionalFormatting sqref="D15:D19">
    <cfRule type="expression" dxfId="8483" priority="136" stopIfTrue="1">
      <formula>ISTEXT(D15)</formula>
    </cfRule>
    <cfRule type="expression" dxfId="8482" priority="137">
      <formula>FIND("Conforter",F15)</formula>
    </cfRule>
  </conditionalFormatting>
  <conditionalFormatting sqref="H15:H19">
    <cfRule type="expression" dxfId="8481" priority="133" stopIfTrue="1">
      <formula>ISTEXT(H15)</formula>
    </cfRule>
    <cfRule type="expression" dxfId="8480" priority="134">
      <formula>FIND("Agir",J15)</formula>
    </cfRule>
    <cfRule type="expression" dxfId="8479" priority="135">
      <formula>FIND("Réagir",J15)</formula>
    </cfRule>
  </conditionalFormatting>
  <conditionalFormatting sqref="AX15:AY19">
    <cfRule type="expression" dxfId="8478" priority="130" stopIfTrue="1">
      <formula>ISTEXT(AX15)</formula>
    </cfRule>
    <cfRule type="expression" dxfId="8477" priority="131">
      <formula>FIND("Agir",#REF!)</formula>
    </cfRule>
    <cfRule type="expression" dxfId="8476" priority="132">
      <formula>FIND("Réagir",#REF!)</formula>
    </cfRule>
  </conditionalFormatting>
  <conditionalFormatting sqref="AM15:AM19 AQ15:AQ19 AV15:AV19">
    <cfRule type="expression" dxfId="8475" priority="127" stopIfTrue="1">
      <formula>ISTEXT(AM15)</formula>
    </cfRule>
    <cfRule type="expression" dxfId="8474" priority="128">
      <formula>FIND("Agir",#REF!)</formula>
    </cfRule>
    <cfRule type="expression" dxfId="8473" priority="129">
      <formula>FIND("Réagir",#REF!)</formula>
    </cfRule>
  </conditionalFormatting>
  <conditionalFormatting sqref="AQ15:AQ19">
    <cfRule type="expression" dxfId="8472" priority="124" stopIfTrue="1">
      <formula>ISTEXT(AQ15)</formula>
    </cfRule>
    <cfRule type="expression" dxfId="8471" priority="125">
      <formula>FIND("Agir",AV15)</formula>
    </cfRule>
    <cfRule type="expression" dxfId="8470" priority="126">
      <formula>FIND("Réagir",AV15)</formula>
    </cfRule>
  </conditionalFormatting>
  <conditionalFormatting sqref="AQ15:AQ19">
    <cfRule type="expression" dxfId="8469" priority="121" stopIfTrue="1">
      <formula>ISTEXT(AQ15)</formula>
    </cfRule>
    <cfRule type="expression" dxfId="8468" priority="122">
      <formula>FIND("Agir",AV15)</formula>
    </cfRule>
    <cfRule type="expression" dxfId="8467" priority="123">
      <formula>FIND("Réagir",AV15)</formula>
    </cfRule>
  </conditionalFormatting>
  <conditionalFormatting sqref="AA15:AA19">
    <cfRule type="expression" dxfId="8466" priority="118" stopIfTrue="1">
      <formula>ISTEXT(AA15)</formula>
    </cfRule>
    <cfRule type="expression" dxfId="8465" priority="119">
      <formula>FIND("Agir",AV15)</formula>
    </cfRule>
    <cfRule type="expression" dxfId="8464" priority="120">
      <formula>FIND("Réagir",AV15)</formula>
    </cfRule>
  </conditionalFormatting>
  <conditionalFormatting sqref="AG15:AG19 AM15:AM19 AQ15:AQ19 AV15:AV19">
    <cfRule type="expression" dxfId="8463" priority="115" stopIfTrue="1">
      <formula>ISTEXT(AG15)</formula>
    </cfRule>
    <cfRule type="expression" dxfId="8462" priority="116">
      <formula>FIND("Agir",#REF!)</formula>
    </cfRule>
    <cfRule type="expression" dxfId="8461" priority="117">
      <formula>FIND("Réagir",#REF!)</formula>
    </cfRule>
  </conditionalFormatting>
  <conditionalFormatting sqref="AM15:AM19 AQ15:AQ19 AV15:AV19">
    <cfRule type="expression" dxfId="8460" priority="112" stopIfTrue="1">
      <formula>ISTEXT(AM15)</formula>
    </cfRule>
    <cfRule type="expression" dxfId="8459" priority="113">
      <formula>FIND("Agir",#REF!)</formula>
    </cfRule>
    <cfRule type="expression" dxfId="8458" priority="114">
      <formula>FIND("Réagir",#REF!)</formula>
    </cfRule>
  </conditionalFormatting>
  <conditionalFormatting sqref="AV15:AV19">
    <cfRule type="expression" dxfId="8457" priority="109" stopIfTrue="1">
      <formula>ISTEXT(AV15)</formula>
    </cfRule>
    <cfRule type="expression" dxfId="8456" priority="110">
      <formula>FIND("Agir",#REF!)</formula>
    </cfRule>
    <cfRule type="expression" dxfId="8455" priority="111">
      <formula>FIND("Réagir",#REF!)</formula>
    </cfRule>
  </conditionalFormatting>
  <conditionalFormatting sqref="AG15:AG19">
    <cfRule type="expression" dxfId="8454" priority="106" stopIfTrue="1">
      <formula>ISTEXT(AG15)</formula>
    </cfRule>
    <cfRule type="expression" dxfId="8453" priority="107">
      <formula>FIND("Agir",#REF!)</formula>
    </cfRule>
    <cfRule type="expression" dxfId="8452" priority="108">
      <formula>FIND("Réagir",#REF!)</formula>
    </cfRule>
  </conditionalFormatting>
  <conditionalFormatting sqref="AW15:AW19">
    <cfRule type="expression" dxfId="8451" priority="103" stopIfTrue="1">
      <formula>ISTEXT(AW15)</formula>
    </cfRule>
    <cfRule type="expression" dxfId="8450" priority="104">
      <formula>FIND("Agir",#REF!)</formula>
    </cfRule>
    <cfRule type="expression" dxfId="8449" priority="105">
      <formula>FIND("Réagir",#REF!)</formula>
    </cfRule>
  </conditionalFormatting>
  <conditionalFormatting sqref="I10">
    <cfRule type="expression" dxfId="8448" priority="100" stopIfTrue="1">
      <formula>ISTEXT(I10)</formula>
    </cfRule>
    <cfRule type="expression" dxfId="8447" priority="101">
      <formula>FIND("Agir",J10)</formula>
    </cfRule>
    <cfRule type="expression" dxfId="8446" priority="102">
      <formula>FIND("Réagir",J10)</formula>
    </cfRule>
  </conditionalFormatting>
  <conditionalFormatting sqref="G10:H10">
    <cfRule type="expression" dxfId="8445" priority="98" stopIfTrue="1">
      <formula>ISTEXT(G10)</formula>
    </cfRule>
    <cfRule type="expression" dxfId="8444" priority="99">
      <formula>FIND("Conforter",J10)</formula>
    </cfRule>
  </conditionalFormatting>
  <conditionalFormatting sqref="D10">
    <cfRule type="expression" dxfId="8443" priority="96" stopIfTrue="1">
      <formula>ISTEXT(D10)</formula>
    </cfRule>
    <cfRule type="expression" dxfId="8442" priority="97">
      <formula>FIND("Conforter",F10)</formula>
    </cfRule>
  </conditionalFormatting>
  <conditionalFormatting sqref="AQ10">
    <cfRule type="expression" dxfId="8441" priority="93" stopIfTrue="1">
      <formula>ISTEXT(AQ10)</formula>
    </cfRule>
    <cfRule type="expression" dxfId="8440" priority="94">
      <formula>FIND("Agir",AV10)</formula>
    </cfRule>
    <cfRule type="expression" dxfId="8439" priority="95">
      <formula>FIND("Réagir",AV10)</formula>
    </cfRule>
  </conditionalFormatting>
  <conditionalFormatting sqref="I15">
    <cfRule type="expression" dxfId="8438" priority="90" stopIfTrue="1">
      <formula>ISTEXT(I15)</formula>
    </cfRule>
    <cfRule type="expression" dxfId="8437" priority="91">
      <formula>FIND("Agir",J15)</formula>
    </cfRule>
    <cfRule type="expression" dxfId="8436" priority="92">
      <formula>FIND("Réagir",J15)</formula>
    </cfRule>
  </conditionalFormatting>
  <conditionalFormatting sqref="AA15 AG15 AM15 AQ15 AV15:AY15 I15:J15">
    <cfRule type="containsText" dxfId="8435" priority="87" stopIfTrue="1" operator="containsText" text="Première">
      <formula>NOT(ISERROR(SEARCH("Première",I15)))</formula>
    </cfRule>
    <cfRule type="containsText" dxfId="8434" priority="88" stopIfTrue="1" operator="containsText" text="Seconde">
      <formula>NOT(ISERROR(SEARCH("Seconde",I15)))</formula>
    </cfRule>
    <cfRule type="containsText" dxfId="8433" priority="89" stopIfTrue="1" operator="containsText" text="Terme">
      <formula>NOT(ISERROR(SEARCH("Terme",I15)))</formula>
    </cfRule>
  </conditionalFormatting>
  <conditionalFormatting sqref="F15">
    <cfRule type="expression" dxfId="8432" priority="85" stopIfTrue="1">
      <formula>ISTEXT(F15)</formula>
    </cfRule>
    <cfRule type="expression" dxfId="8431" priority="86">
      <formula>FIND("Conforter",I15)</formula>
    </cfRule>
  </conditionalFormatting>
  <conditionalFormatting sqref="G15">
    <cfRule type="expression" dxfId="8430" priority="82" stopIfTrue="1">
      <formula>ISTEXT(G15)</formula>
    </cfRule>
    <cfRule type="expression" dxfId="8429" priority="83">
      <formula>FIND("Agir",I15)</formula>
    </cfRule>
    <cfRule type="expression" dxfId="8428" priority="84">
      <formula>FIND("Réagir",I15)</formula>
    </cfRule>
  </conditionalFormatting>
  <conditionalFormatting sqref="G15:H15">
    <cfRule type="expression" dxfId="8427" priority="80" stopIfTrue="1">
      <formula>ISTEXT(G15)</formula>
    </cfRule>
    <cfRule type="expression" dxfId="8426" priority="81">
      <formula>FIND("Conforter",J15)</formula>
    </cfRule>
  </conditionalFormatting>
  <conditionalFormatting sqref="J15">
    <cfRule type="containsText" dxfId="8425" priority="79" stopIfTrue="1" operator="containsText" text="Non">
      <formula>NOT(ISERROR(SEARCH("Non",J15)))</formula>
    </cfRule>
  </conditionalFormatting>
  <conditionalFormatting sqref="I15">
    <cfRule type="expression" dxfId="8424" priority="76" stopIfTrue="1">
      <formula>ISTEXT(I15)</formula>
    </cfRule>
    <cfRule type="expression" dxfId="8423" priority="77">
      <formula>FIND("Agir",J15)</formula>
    </cfRule>
    <cfRule type="expression" dxfId="8422" priority="78">
      <formula>FIND("Réagir",J15)</formula>
    </cfRule>
  </conditionalFormatting>
  <conditionalFormatting sqref="G15:H15">
    <cfRule type="expression" dxfId="8421" priority="74" stopIfTrue="1">
      <formula>ISTEXT(G15)</formula>
    </cfRule>
    <cfRule type="expression" dxfId="8420" priority="75">
      <formula>FIND("Conforter",J15)</formula>
    </cfRule>
  </conditionalFormatting>
  <conditionalFormatting sqref="J15">
    <cfRule type="containsText" dxfId="8419" priority="67" operator="containsText" text="Intervention prioritaire">
      <formula>NOT(ISERROR(SEARCH("Intervention prioritaire",J15)))</formula>
    </cfRule>
    <cfRule type="containsText" dxfId="8418" priority="68" stopIfTrue="1" operator="containsText" text="Non pertinent">
      <formula>NOT(ISERROR(SEARCH("Non pertinent",J15)))</formula>
    </cfRule>
    <cfRule type="containsText" dxfId="8417" priority="69" stopIfTrue="1" operator="containsText" text="consolidation">
      <formula>NOT(ISERROR(SEARCH("consolidation",J15)))</formula>
    </cfRule>
    <cfRule type="containsText" dxfId="8416" priority="70" stopIfTrue="1" operator="containsText" text="Non Prioritaire">
      <formula>NOT(ISERROR(SEARCH("Non Prioritaire",J15)))</formula>
    </cfRule>
    <cfRule type="containsText" dxfId="8415" priority="71" stopIfTrue="1" operator="containsText" text="Urgent">
      <formula>NOT(ISERROR(SEARCH("Urgent",J15)))</formula>
    </cfRule>
    <cfRule type="containsText" dxfId="8414" priority="72" stopIfTrue="1" operator="containsText" text="long">
      <formula>NOT(ISERROR(SEARCH("long",J15)))</formula>
    </cfRule>
  </conditionalFormatting>
  <conditionalFormatting sqref="D15">
    <cfRule type="expression" dxfId="8413" priority="64" stopIfTrue="1">
      <formula>ISTEXT(D15)</formula>
    </cfRule>
    <cfRule type="expression" dxfId="8412" priority="65">
      <formula>FIND("Agir",E15)</formula>
    </cfRule>
    <cfRule type="expression" dxfId="8411" priority="66">
      <formula>FIND("Réagir",E15)</formula>
    </cfRule>
  </conditionalFormatting>
  <conditionalFormatting sqref="D15">
    <cfRule type="expression" dxfId="8410" priority="62" stopIfTrue="1">
      <formula>ISTEXT(D15)</formula>
    </cfRule>
    <cfRule type="expression" dxfId="8409" priority="63">
      <formula>FIND("Conforter",F15)</formula>
    </cfRule>
  </conditionalFormatting>
  <conditionalFormatting sqref="D15">
    <cfRule type="expression" dxfId="8408" priority="60" stopIfTrue="1">
      <formula>ISTEXT(D15)</formula>
    </cfRule>
    <cfRule type="expression" dxfId="8407" priority="61">
      <formula>FIND("Conforter",F15)</formula>
    </cfRule>
  </conditionalFormatting>
  <conditionalFormatting sqref="H15">
    <cfRule type="expression" dxfId="8406" priority="57" stopIfTrue="1">
      <formula>ISTEXT(H15)</formula>
    </cfRule>
    <cfRule type="expression" dxfId="8405" priority="58">
      <formula>FIND("Agir",J15)</formula>
    </cfRule>
    <cfRule type="expression" dxfId="8404" priority="59">
      <formula>FIND("Réagir",J15)</formula>
    </cfRule>
  </conditionalFormatting>
  <conditionalFormatting sqref="AX15:AY15">
    <cfRule type="expression" dxfId="8403" priority="54" stopIfTrue="1">
      <formula>ISTEXT(AX15)</formula>
    </cfRule>
    <cfRule type="expression" dxfId="8402" priority="55">
      <formula>FIND("Agir",#REF!)</formula>
    </cfRule>
    <cfRule type="expression" dxfId="8401" priority="56">
      <formula>FIND("Réagir",#REF!)</formula>
    </cfRule>
  </conditionalFormatting>
  <conditionalFormatting sqref="AM15 AQ15 AV15">
    <cfRule type="expression" dxfId="8400" priority="51" stopIfTrue="1">
      <formula>ISTEXT(AM15)</formula>
    </cfRule>
    <cfRule type="expression" dxfId="8399" priority="52">
      <formula>FIND("Agir",#REF!)</formula>
    </cfRule>
    <cfRule type="expression" dxfId="8398" priority="53">
      <formula>FIND("Réagir",#REF!)</formula>
    </cfRule>
  </conditionalFormatting>
  <conditionalFormatting sqref="AQ15">
    <cfRule type="expression" dxfId="8397" priority="48" stopIfTrue="1">
      <formula>ISTEXT(AQ15)</formula>
    </cfRule>
    <cfRule type="expression" dxfId="8396" priority="49">
      <formula>FIND("Agir",AV15)</formula>
    </cfRule>
    <cfRule type="expression" dxfId="8395" priority="50">
      <formula>FIND("Réagir",AV15)</formula>
    </cfRule>
  </conditionalFormatting>
  <conditionalFormatting sqref="AQ15">
    <cfRule type="expression" dxfId="8394" priority="45" stopIfTrue="1">
      <formula>ISTEXT(AQ15)</formula>
    </cfRule>
    <cfRule type="expression" dxfId="8393" priority="46">
      <formula>FIND("Agir",AV15)</formula>
    </cfRule>
    <cfRule type="expression" dxfId="8392" priority="47">
      <formula>FIND("Réagir",AV15)</formula>
    </cfRule>
  </conditionalFormatting>
  <conditionalFormatting sqref="AA15">
    <cfRule type="expression" dxfId="8391" priority="42" stopIfTrue="1">
      <formula>ISTEXT(AA15)</formula>
    </cfRule>
    <cfRule type="expression" dxfId="8390" priority="43">
      <formula>FIND("Agir",AV15)</formula>
    </cfRule>
    <cfRule type="expression" dxfId="8389" priority="44">
      <formula>FIND("Réagir",AV15)</formula>
    </cfRule>
  </conditionalFormatting>
  <conditionalFormatting sqref="AG15 AM15 AQ15 AV15">
    <cfRule type="expression" dxfId="8388" priority="39" stopIfTrue="1">
      <formula>ISTEXT(AG15)</formula>
    </cfRule>
    <cfRule type="expression" dxfId="8387" priority="40">
      <formula>FIND("Agir",#REF!)</formula>
    </cfRule>
    <cfRule type="expression" dxfId="8386" priority="41">
      <formula>FIND("Réagir",#REF!)</formula>
    </cfRule>
  </conditionalFormatting>
  <conditionalFormatting sqref="AM15 AQ15 AV15">
    <cfRule type="expression" dxfId="8385" priority="36" stopIfTrue="1">
      <formula>ISTEXT(AM15)</formula>
    </cfRule>
    <cfRule type="expression" dxfId="8384" priority="37">
      <formula>FIND("Agir",#REF!)</formula>
    </cfRule>
    <cfRule type="expression" dxfId="8383" priority="38">
      <formula>FIND("Réagir",#REF!)</formula>
    </cfRule>
  </conditionalFormatting>
  <conditionalFormatting sqref="AV15">
    <cfRule type="expression" dxfId="8382" priority="33" stopIfTrue="1">
      <formula>ISTEXT(AV15)</formula>
    </cfRule>
    <cfRule type="expression" dxfId="8381" priority="34">
      <formula>FIND("Agir",#REF!)</formula>
    </cfRule>
    <cfRule type="expression" dxfId="8380" priority="35">
      <formula>FIND("Réagir",#REF!)</formula>
    </cfRule>
  </conditionalFormatting>
  <conditionalFormatting sqref="AG15">
    <cfRule type="expression" dxfId="8379" priority="30" stopIfTrue="1">
      <formula>ISTEXT(AG15)</formula>
    </cfRule>
    <cfRule type="expression" dxfId="8378" priority="31">
      <formula>FIND("Agir",#REF!)</formula>
    </cfRule>
    <cfRule type="expression" dxfId="8377" priority="32">
      <formula>FIND("Réagir",#REF!)</formula>
    </cfRule>
  </conditionalFormatting>
  <conditionalFormatting sqref="AW15">
    <cfRule type="expression" dxfId="8376" priority="27" stopIfTrue="1">
      <formula>ISTEXT(AW15)</formula>
    </cfRule>
    <cfRule type="expression" dxfId="8375" priority="28">
      <formula>FIND("Agir",#REF!)</formula>
    </cfRule>
    <cfRule type="expression" dxfId="8374" priority="29">
      <formula>FIND("Réagir",#REF!)</formula>
    </cfRule>
  </conditionalFormatting>
  <conditionalFormatting sqref="AA5 AG5 AM5 AQ5 AV5:AY5 AW4 I5:J5">
    <cfRule type="containsText" dxfId="8373" priority="15" stopIfTrue="1" operator="containsText" text="Première">
      <formula>NOT(ISERROR(SEARCH("Première",I4)))</formula>
    </cfRule>
    <cfRule type="containsText" dxfId="8372" priority="16" stopIfTrue="1" operator="containsText" text="Seconde">
      <formula>NOT(ISERROR(SEARCH("Seconde",I4)))</formula>
    </cfRule>
    <cfRule type="containsText" dxfId="8371" priority="17" stopIfTrue="1" operator="containsText" text="Terme">
      <formula>NOT(ISERROR(SEARCH("Terme",I4)))</formula>
    </cfRule>
  </conditionalFormatting>
  <conditionalFormatting sqref="AX4">
    <cfRule type="containsText" dxfId="8370" priority="12" stopIfTrue="1" operator="containsText" text="Première">
      <formula>NOT(ISERROR(SEARCH("Première",AX4)))</formula>
    </cfRule>
    <cfRule type="containsText" dxfId="8369" priority="13" stopIfTrue="1" operator="containsText" text="Seconde">
      <formula>NOT(ISERROR(SEARCH("Seconde",AX4)))</formula>
    </cfRule>
    <cfRule type="containsText" dxfId="8368" priority="14" stopIfTrue="1" operator="containsText" text="Terme">
      <formula>NOT(ISERROR(SEARCH("Terme",AX4)))</formula>
    </cfRule>
  </conditionalFormatting>
  <conditionalFormatting sqref="J16:J19">
    <cfRule type="containsText" dxfId="8367" priority="9" stopIfTrue="1" operator="containsText" text="Première">
      <formula>NOT(ISERROR(SEARCH("Première",J16)))</formula>
    </cfRule>
    <cfRule type="containsText" dxfId="8366" priority="10" stopIfTrue="1" operator="containsText" text="Seconde">
      <formula>NOT(ISERROR(SEARCH("Seconde",J16)))</formula>
    </cfRule>
  </conditionalFormatting>
  <conditionalFormatting sqref="J16:J19">
    <cfRule type="containsText" dxfId="8365" priority="8" stopIfTrue="1" operator="containsText" text="Non">
      <formula>NOT(ISERROR(SEARCH("Non",J16)))</formula>
    </cfRule>
  </conditionalFormatting>
  <conditionalFormatting sqref="J15:J19">
    <cfRule type="containsText" dxfId="8364" priority="1" operator="containsText" text="Intervention prioritaire">
      <formula>NOT(ISERROR(SEARCH("Intervention prioritaire",J15)))</formula>
    </cfRule>
    <cfRule type="containsText" dxfId="8363" priority="2" stopIfTrue="1" operator="containsText" text="Non pertinent">
      <formula>NOT(ISERROR(SEARCH("Non pertinent",J15)))</formula>
    </cfRule>
    <cfRule type="containsText" dxfId="8362" priority="3" stopIfTrue="1" operator="containsText" text="consolidation">
      <formula>NOT(ISERROR(SEARCH("consolidation",J15)))</formula>
    </cfRule>
    <cfRule type="containsText" dxfId="8361" priority="4" stopIfTrue="1" operator="containsText" text="Non Prioritaire">
      <formula>NOT(ISERROR(SEARCH("Non Prioritaire",J15)))</formula>
    </cfRule>
    <cfRule type="containsText" dxfId="8360" priority="5" stopIfTrue="1" operator="containsText" text="Urgent">
      <formula>NOT(ISERROR(SEARCH("Urgent",J15)))</formula>
    </cfRule>
    <cfRule type="containsText" dxfId="8359" priority="6" stopIfTrue="1" operator="containsText" text="moyen">
      <formula>NOT(ISERROR(SEARCH("moyen",J15)))</formula>
    </cfRule>
  </conditionalFormatting>
  <conditionalFormatting sqref="J7:J19">
    <cfRule type="containsText" dxfId="8358" priority="7" stopIfTrue="1" operator="containsText" text="long">
      <formula>NOT(ISERROR(SEARCH("long",J7)))</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9" xr:uid="{00000000-0002-0000-0600-000000000000}">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9" xr:uid="{00000000-0002-0000-0600-000001000000}">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9" xr:uid="{00000000-0002-0000-0600-000002000000}">
      <formula1>$M$1:$P$1</formula1>
    </dataValidation>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15968"/>
  </sheetPr>
  <dimension ref="A1:AY16"/>
  <sheetViews>
    <sheetView showGridLines="0" zoomScale="60" zoomScaleNormal="60" workbookViewId="0"/>
  </sheetViews>
  <sheetFormatPr baseColWidth="10" defaultColWidth="10.453125" defaultRowHeight="11.5" x14ac:dyDescent="0.25"/>
  <cols>
    <col min="1" max="1" width="1.453125" style="50" customWidth="1"/>
    <col min="2" max="2" width="10.453125" style="59" customWidth="1"/>
    <col min="3" max="3" width="83" style="60" customWidth="1"/>
    <col min="4" max="4" width="46" style="61" customWidth="1"/>
    <col min="5" max="5" width="9.81640625" style="50" customWidth="1"/>
    <col min="6" max="6" width="9.81640625" style="62" customWidth="1"/>
    <col min="7" max="7" width="46" style="61" customWidth="1"/>
    <col min="8" max="8" width="8.81640625" style="61" customWidth="1"/>
    <col min="9" max="9" width="45.453125" style="61" customWidth="1"/>
    <col min="10" max="10" width="20.453125" style="61" customWidth="1"/>
    <col min="11" max="26" width="5.453125" style="50" hidden="1" customWidth="1"/>
    <col min="27" max="27" width="20.453125" style="61" hidden="1" customWidth="1"/>
    <col min="28" max="32" width="10.453125" style="50" hidden="1" customWidth="1"/>
    <col min="33" max="33" width="20.453125" style="61" hidden="1" customWidth="1"/>
    <col min="34" max="38" width="10.453125" style="50" hidden="1" customWidth="1"/>
    <col min="39" max="39" width="20.453125" style="61" hidden="1" customWidth="1"/>
    <col min="40" max="42" width="10.453125" style="50" hidden="1" customWidth="1"/>
    <col min="43" max="43" width="20.453125" style="61" hidden="1" customWidth="1"/>
    <col min="44" max="47" width="10.453125" style="50" hidden="1" customWidth="1"/>
    <col min="48" max="48" width="20.453125" style="61" hidden="1" customWidth="1"/>
    <col min="49" max="49" width="45.453125" style="61" hidden="1" customWidth="1"/>
    <col min="50" max="50" width="45.453125" style="61" customWidth="1"/>
    <col min="51" max="51" width="45.453125" style="61" hidden="1" customWidth="1"/>
    <col min="52" max="16384" width="10.453125" style="50"/>
  </cols>
  <sheetData>
    <row r="1" spans="1:51" s="45" customFormat="1" ht="13" customHeight="1" x14ac:dyDescent="0.3">
      <c r="B1" s="46"/>
      <c r="C1" s="47"/>
      <c r="D1" s="48"/>
      <c r="F1" s="49"/>
      <c r="G1" s="48"/>
      <c r="H1" s="48"/>
      <c r="I1" s="48"/>
      <c r="J1" s="48"/>
      <c r="L1" s="45">
        <v>0</v>
      </c>
      <c r="M1" s="45">
        <v>1</v>
      </c>
      <c r="N1" s="45">
        <v>2</v>
      </c>
      <c r="O1" s="45">
        <v>3</v>
      </c>
      <c r="P1" s="45">
        <v>4</v>
      </c>
      <c r="Q1" s="45">
        <v>5</v>
      </c>
      <c r="AA1" s="37"/>
      <c r="AG1" s="37"/>
      <c r="AM1" s="37"/>
      <c r="AQ1" s="37"/>
      <c r="AV1" s="37"/>
      <c r="AW1" s="48"/>
      <c r="AX1" s="48"/>
      <c r="AY1" s="48"/>
    </row>
    <row r="2" spans="1:51" s="45" customFormat="1" ht="30" customHeight="1" x14ac:dyDescent="0.3">
      <c r="B2" s="431" t="s">
        <v>80</v>
      </c>
      <c r="C2" s="431"/>
      <c r="D2" s="431"/>
      <c r="E2" s="431"/>
      <c r="F2" s="431"/>
      <c r="G2" s="431"/>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83"/>
    </row>
    <row r="3" spans="1:51" s="45" customFormat="1" ht="13" customHeight="1" x14ac:dyDescent="0.25">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row>
    <row r="4" spans="1:51" ht="30" customHeight="1" x14ac:dyDescent="0.25">
      <c r="A4" s="45"/>
      <c r="B4" s="435"/>
      <c r="C4" s="435"/>
      <c r="D4" s="436" t="s">
        <v>0</v>
      </c>
      <c r="E4" s="437"/>
      <c r="F4" s="438" t="s">
        <v>261</v>
      </c>
      <c r="G4" s="439"/>
      <c r="H4" s="440" t="s">
        <v>335</v>
      </c>
      <c r="I4" s="441"/>
      <c r="J4" s="108" t="s">
        <v>274</v>
      </c>
      <c r="K4" s="106"/>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6"/>
      <c r="AX4" s="442" t="s">
        <v>265</v>
      </c>
      <c r="AY4" s="443"/>
    </row>
    <row r="5" spans="1:51" s="52" customFormat="1" ht="170" customHeight="1" x14ac:dyDescent="0.3">
      <c r="A5" s="51"/>
      <c r="B5" s="435"/>
      <c r="C5" s="435"/>
      <c r="D5" s="87" t="s">
        <v>510</v>
      </c>
      <c r="E5" s="101" t="s">
        <v>0</v>
      </c>
      <c r="F5" s="103" t="s">
        <v>261</v>
      </c>
      <c r="G5" s="104" t="s">
        <v>260</v>
      </c>
      <c r="H5" s="102" t="s">
        <v>273</v>
      </c>
      <c r="I5" s="105" t="s">
        <v>271</v>
      </c>
      <c r="J5" s="109" t="s">
        <v>266</v>
      </c>
      <c r="K5" s="107" t="s">
        <v>23</v>
      </c>
      <c r="L5" s="88" t="s">
        <v>12</v>
      </c>
      <c r="M5" s="89" t="s">
        <v>13</v>
      </c>
      <c r="N5" s="90" t="s">
        <v>14</v>
      </c>
      <c r="O5" s="91" t="s">
        <v>15</v>
      </c>
      <c r="P5" s="92" t="s">
        <v>16</v>
      </c>
      <c r="Q5" s="93" t="s">
        <v>17</v>
      </c>
      <c r="R5" s="94" t="s">
        <v>18</v>
      </c>
      <c r="S5" s="95" t="s">
        <v>34</v>
      </c>
      <c r="T5" s="95" t="s">
        <v>35</v>
      </c>
      <c r="U5" s="95" t="s">
        <v>24</v>
      </c>
      <c r="V5" s="95" t="s">
        <v>44</v>
      </c>
      <c r="W5" s="95" t="s">
        <v>45</v>
      </c>
      <c r="X5" s="95" t="s">
        <v>47</v>
      </c>
      <c r="Y5" s="95" t="s">
        <v>46</v>
      </c>
      <c r="Z5" s="95" t="s">
        <v>33</v>
      </c>
      <c r="AA5" s="96" t="s">
        <v>19</v>
      </c>
      <c r="AB5" s="97" t="s">
        <v>36</v>
      </c>
      <c r="AC5" s="97" t="s">
        <v>37</v>
      </c>
      <c r="AD5" s="97" t="s">
        <v>25</v>
      </c>
      <c r="AE5" s="97" t="s">
        <v>38</v>
      </c>
      <c r="AF5" s="97" t="s">
        <v>26</v>
      </c>
      <c r="AG5" s="96" t="s">
        <v>22</v>
      </c>
      <c r="AH5" s="97" t="s">
        <v>39</v>
      </c>
      <c r="AI5" s="97" t="s">
        <v>41</v>
      </c>
      <c r="AJ5" s="97" t="s">
        <v>42</v>
      </c>
      <c r="AK5" s="97" t="s">
        <v>30</v>
      </c>
      <c r="AL5" s="97" t="s">
        <v>40</v>
      </c>
      <c r="AM5" s="96" t="s">
        <v>31</v>
      </c>
      <c r="AN5" s="97" t="s">
        <v>27</v>
      </c>
      <c r="AO5" s="97" t="s">
        <v>28</v>
      </c>
      <c r="AP5" s="97" t="s">
        <v>29</v>
      </c>
      <c r="AQ5" s="96" t="s">
        <v>43</v>
      </c>
      <c r="AR5" s="97" t="s">
        <v>48</v>
      </c>
      <c r="AS5" s="97" t="s">
        <v>49</v>
      </c>
      <c r="AT5" s="97" t="s">
        <v>50</v>
      </c>
      <c r="AU5" s="97" t="s">
        <v>51</v>
      </c>
      <c r="AV5" s="96" t="s">
        <v>32</v>
      </c>
      <c r="AW5" s="98" t="s">
        <v>11</v>
      </c>
      <c r="AX5" s="99" t="s">
        <v>511</v>
      </c>
      <c r="AY5" s="100" t="s">
        <v>52</v>
      </c>
    </row>
    <row r="6" spans="1:51" s="65" customFormat="1" ht="30" customHeight="1" x14ac:dyDescent="0.35">
      <c r="A6" s="64"/>
      <c r="B6" s="433" t="s">
        <v>513</v>
      </c>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row>
    <row r="7" spans="1:51" s="57" customFormat="1" ht="114" customHeight="1" x14ac:dyDescent="0.35">
      <c r="A7" s="56"/>
      <c r="B7" s="374" t="s">
        <v>81</v>
      </c>
      <c r="C7" s="380" t="s">
        <v>343</v>
      </c>
      <c r="D7" s="255"/>
      <c r="E7" s="255"/>
      <c r="F7" s="273"/>
      <c r="G7" s="273"/>
      <c r="H7" s="291"/>
      <c r="I7" s="291"/>
      <c r="J7" s="136" t="str">
        <f>S7</f>
        <v/>
      </c>
      <c r="K7" s="137">
        <f t="shared" ref="K7:K16" si="0">E7*10+F7</f>
        <v>0</v>
      </c>
      <c r="L7" s="137" t="b">
        <f t="shared" ref="L7:L16" si="1">OR(K7=31)</f>
        <v>0</v>
      </c>
      <c r="M7" s="137" t="b">
        <f t="shared" ref="M7:M16" si="2">OR(K7=21,K7=32)</f>
        <v>0</v>
      </c>
      <c r="N7" s="137" t="b">
        <f t="shared" ref="N7:N16" si="3">OR(K7=22,K7=33)</f>
        <v>0</v>
      </c>
      <c r="O7" s="137" t="b">
        <f t="shared" ref="O7:O16" si="4">OR(K7=11,K7=12)</f>
        <v>0</v>
      </c>
      <c r="P7" s="137" t="b">
        <f t="shared" ref="P7:P16" si="5">OR(K7=23,K7=34)</f>
        <v>0</v>
      </c>
      <c r="Q7" s="137" t="b">
        <f t="shared" ref="Q7:Q16" si="6">OR(K7=13,K7=14,K7=24)</f>
        <v>0</v>
      </c>
      <c r="R7" s="137" t="b">
        <f t="shared" ref="R7:R16" si="7">OR(K7=1,K7=2,K7=3,K7=4)</f>
        <v>0</v>
      </c>
      <c r="S7" s="138" t="str">
        <f t="shared" ref="S7:S16" si="8">IF(COUNTA(E7:F7)&lt;2,"",(IF(L7=TRUE,$L$5,IF(M7=TRUE,$M$5,IF(N7=TRUE,$N$5,IF(O7=TRUE,$O$5,IF(P7=TRUE,$P$5,IF(Q7=TRUE,$Q$5,IF(R7=TRUE,$R$5,0)))))))))</f>
        <v/>
      </c>
      <c r="T7" s="139" t="str">
        <f t="shared" ref="T7:T16" si="9">IF(COUNTA(E7:F7)&lt;2,"",(IF(L7=TRUE,6,IF(M7=TRUE,5,IF(N7=TRUE,4,IF(O7=TRUE,3,IF(P7=TRUE,2,IF(Q7=TRUE,1,IF(R7=TRUE,0,0)))))))))</f>
        <v/>
      </c>
      <c r="U7" s="140" t="e">
        <f t="shared" ref="U7:U16" si="10">T7*10+H7</f>
        <v>#VALUE!</v>
      </c>
      <c r="V7" s="137" t="e">
        <f t="shared" ref="V7:V16" si="11">OR(U7=61,U7=62,U7=63)</f>
        <v>#VALUE!</v>
      </c>
      <c r="W7" s="137" t="e">
        <f t="shared" ref="W7:W16" si="12">OR(U7=51,U7=52)</f>
        <v>#VALUE!</v>
      </c>
      <c r="X7" s="137" t="e">
        <f t="shared" ref="X7:X16" si="13">OR(U7=31,U7=41,U7=42,U7=53)</f>
        <v>#VALUE!</v>
      </c>
      <c r="Y7" s="137" t="e">
        <f t="shared" ref="Y7:Y16" si="14">OR(U7=21,U7=32)</f>
        <v>#VALUE!</v>
      </c>
      <c r="Z7" s="137" t="e">
        <f t="shared" ref="Z7:Z16" si="15">AND(V7=FALSE,W7=FALSE,X7=FALSE,Y7=FALSE)</f>
        <v>#VALUE!</v>
      </c>
      <c r="AA7" s="141" t="str">
        <f>IF(COUNTA(E7:F7:H7)&lt;3,"",(IF(V7=TRUE,$V$5,IF(W7=TRUE,$W$5,IF(X7=TRUE,$X$5,IF(Y7=TRUE,$Y$5,"Non"))))))</f>
        <v/>
      </c>
      <c r="AB7" s="137" t="e">
        <f t="shared" ref="AB7:AB16" si="16">OR(U7=61,U7=62,U7=51,U7=52)</f>
        <v>#VALUE!</v>
      </c>
      <c r="AC7" s="137" t="e">
        <f t="shared" ref="AC7:AC16" si="17">OR(U7=41,U7=42)</f>
        <v>#VALUE!</v>
      </c>
      <c r="AD7" s="137" t="e">
        <f t="shared" ref="AD7:AD16" si="18">OR(U7=31,U7=32,U7=63,U7=64,U7=53,U7=54,)</f>
        <v>#VALUE!</v>
      </c>
      <c r="AE7" s="137" t="e">
        <f t="shared" ref="AE7:AE16" si="19">OR(U7=21,U7=22,)</f>
        <v>#VALUE!</v>
      </c>
      <c r="AF7" s="137" t="e">
        <f t="shared" ref="AF7:AF16" si="20">OR(U7=11,U7=12,U7=13,U7=23,)</f>
        <v>#VALUE!</v>
      </c>
      <c r="AG7" s="141" t="str">
        <f>IF(COUNTA(E7:F7:H7)&lt;3,"",(IF(AB7=TRUE,$AB$5,IF(AC7=TRUE,$AC$5,IF(AD7=TRUE,$AD$5,IF(AE7=TRUE,$AE$5,IF(AF7=TRUE,$AF$5,"Aucune")))))))</f>
        <v/>
      </c>
      <c r="AH7" s="137" t="e">
        <f t="shared" ref="AH7:AH16" si="21">OR(U7=62,U7=52,U7=42)</f>
        <v>#VALUE!</v>
      </c>
      <c r="AI7" s="137" t="e">
        <f t="shared" ref="AI7:AI16" si="22">OR(U7=63,U7=53,U7=43,U7=64,U7=54)</f>
        <v>#VALUE!</v>
      </c>
      <c r="AJ7" s="137" t="e">
        <f t="shared" ref="AJ7:AJ16" si="23">OR(U7=61,U7=51,U7=41)</f>
        <v>#VALUE!</v>
      </c>
      <c r="AK7" s="137" t="e">
        <f t="shared" ref="AK7:AK16" si="24">OR(U7=44,U7=32,U7=33,U7=34)</f>
        <v>#VALUE!</v>
      </c>
      <c r="AL7" s="137" t="e">
        <f t="shared" ref="AL7:AL16" si="25">OR(U7=22,U7=23,U7=24,U7=12,U7=13,U7=14)</f>
        <v>#VALUE!</v>
      </c>
      <c r="AM7" s="141" t="str">
        <f>IF(COUNTA(E7:F7:H7)&lt;3,"",(IF(AH7=TRUE,$AH$5,IF(AI7=TRUE,$AI$5,IF(AJ7=TRUE,$AJ$5,IF(AK7=TRUE,$AK$5,IF(AL7=TRUE,$AL$5,"Aucune")))))))</f>
        <v/>
      </c>
      <c r="AN7" s="137" t="e">
        <f t="shared" ref="AN7:AN16" si="26">OR(U7=61,U7=62,U7=63,U7=51,U7=52,U7=53)</f>
        <v>#VALUE!</v>
      </c>
      <c r="AO7" s="137" t="e">
        <f t="shared" ref="AO7:AO16" si="27">OR(U7=41,U7=42,U7=43,U7=31,U7=32,U7=33)</f>
        <v>#VALUE!</v>
      </c>
      <c r="AP7" s="137" t="e">
        <f t="shared" ref="AP7:AP16" si="28">OR(U7=21,U7=22,U7=23,U7=11,U7=12,U7=13)</f>
        <v>#VALUE!</v>
      </c>
      <c r="AQ7" s="141" t="str">
        <f>IF(COUNTA(E7:F7:H7)&lt;3,"",(IF(AN7=TRUE,$AN$5,IF(AO7=TRUE,$AO$5,IF(AP7=TRUE,$AP$5,"Aucune action requise")))))</f>
        <v/>
      </c>
      <c r="AR7" s="137" t="e">
        <f t="shared" ref="AR7:AR16" si="29">OR(U7=61,U7=51,U7=41,U7=31,U7=21)</f>
        <v>#VALUE!</v>
      </c>
      <c r="AS7" s="137" t="e">
        <f t="shared" ref="AS7:AS16" si="30">OR(U7=62,U7=52,U7=42,U7=32,U7=22,U7=63,U7=53)</f>
        <v>#VALUE!</v>
      </c>
      <c r="AT7" s="137" t="e">
        <f t="shared" ref="AT7:AT16" si="31">OR(U7=43,U7=33,U7=23,U7=34,U7=24)</f>
        <v>#VALUE!</v>
      </c>
      <c r="AU7" s="137" t="e">
        <f t="shared" ref="AU7:AU16" si="32">OR(U7=64,U7=54,U7=44)</f>
        <v>#VALUE!</v>
      </c>
      <c r="AV7" s="141" t="str">
        <f>IF(COUNTA(E7:F7:H7)&lt;3,"",(IF(AR7=TRUE,$AR$5,IF(AS7=TRUE,$AS$5,IF(AT7=TRUE,$AT$5,IF(AU7=TRUE,$AU$5,"Aucun"))))))</f>
        <v/>
      </c>
      <c r="AW7" s="142"/>
      <c r="AX7" s="309"/>
      <c r="AY7" s="69"/>
    </row>
    <row r="8" spans="1:51" s="57" customFormat="1" ht="114" customHeight="1" x14ac:dyDescent="0.35">
      <c r="A8" s="56"/>
      <c r="B8" s="374" t="s">
        <v>82</v>
      </c>
      <c r="C8" s="380" t="s">
        <v>344</v>
      </c>
      <c r="D8" s="255"/>
      <c r="E8" s="255"/>
      <c r="F8" s="273"/>
      <c r="G8" s="273"/>
      <c r="H8" s="291"/>
      <c r="I8" s="291"/>
      <c r="J8" s="136" t="str">
        <f t="shared" ref="J8:J16" si="33">S8</f>
        <v/>
      </c>
      <c r="K8" s="137">
        <f t="shared" si="0"/>
        <v>0</v>
      </c>
      <c r="L8" s="137" t="b">
        <f t="shared" si="1"/>
        <v>0</v>
      </c>
      <c r="M8" s="137" t="b">
        <f t="shared" si="2"/>
        <v>0</v>
      </c>
      <c r="N8" s="137" t="b">
        <f t="shared" si="3"/>
        <v>0</v>
      </c>
      <c r="O8" s="137" t="b">
        <f t="shared" si="4"/>
        <v>0</v>
      </c>
      <c r="P8" s="137" t="b">
        <f t="shared" si="5"/>
        <v>0</v>
      </c>
      <c r="Q8" s="137" t="b">
        <f t="shared" si="6"/>
        <v>0</v>
      </c>
      <c r="R8" s="137" t="b">
        <f t="shared" si="7"/>
        <v>0</v>
      </c>
      <c r="S8" s="138" t="str">
        <f t="shared" si="8"/>
        <v/>
      </c>
      <c r="T8" s="139" t="str">
        <f t="shared" si="9"/>
        <v/>
      </c>
      <c r="U8" s="140" t="e">
        <f t="shared" si="10"/>
        <v>#VALUE!</v>
      </c>
      <c r="V8" s="137" t="e">
        <f t="shared" si="11"/>
        <v>#VALUE!</v>
      </c>
      <c r="W8" s="137" t="e">
        <f t="shared" si="12"/>
        <v>#VALUE!</v>
      </c>
      <c r="X8" s="137" t="e">
        <f t="shared" si="13"/>
        <v>#VALUE!</v>
      </c>
      <c r="Y8" s="137" t="e">
        <f t="shared" si="14"/>
        <v>#VALUE!</v>
      </c>
      <c r="Z8" s="137" t="e">
        <f t="shared" si="15"/>
        <v>#VALUE!</v>
      </c>
      <c r="AA8" s="141" t="str">
        <f>IF(COUNTA(E8:F8:H8)&lt;3,"",(IF(V8=TRUE,$V$5,IF(W8=TRUE,$W$5,IF(X8=TRUE,$X$5,IF(Y8=TRUE,$Y$5,"Non"))))))</f>
        <v/>
      </c>
      <c r="AB8" s="137" t="e">
        <f t="shared" si="16"/>
        <v>#VALUE!</v>
      </c>
      <c r="AC8" s="137" t="e">
        <f t="shared" si="17"/>
        <v>#VALUE!</v>
      </c>
      <c r="AD8" s="137" t="e">
        <f t="shared" si="18"/>
        <v>#VALUE!</v>
      </c>
      <c r="AE8" s="137" t="e">
        <f t="shared" si="19"/>
        <v>#VALUE!</v>
      </c>
      <c r="AF8" s="137" t="e">
        <f t="shared" si="20"/>
        <v>#VALUE!</v>
      </c>
      <c r="AG8" s="141" t="str">
        <f>IF(COUNTA(E8:F8:H8)&lt;3,"",(IF(AB8=TRUE,$AB$5,IF(AC8=TRUE,$AC$5,IF(AD8=TRUE,$AD$5,IF(AE8=TRUE,$AE$5,IF(AF8=TRUE,$AF$5,"Aucune")))))))</f>
        <v/>
      </c>
      <c r="AH8" s="137" t="e">
        <f t="shared" si="21"/>
        <v>#VALUE!</v>
      </c>
      <c r="AI8" s="137" t="e">
        <f t="shared" si="22"/>
        <v>#VALUE!</v>
      </c>
      <c r="AJ8" s="137" t="e">
        <f t="shared" si="23"/>
        <v>#VALUE!</v>
      </c>
      <c r="AK8" s="137" t="e">
        <f t="shared" si="24"/>
        <v>#VALUE!</v>
      </c>
      <c r="AL8" s="137" t="e">
        <f t="shared" si="25"/>
        <v>#VALUE!</v>
      </c>
      <c r="AM8" s="141" t="str">
        <f>IF(COUNTA(E8:F8:H8)&lt;3,"",(IF(AH8=TRUE,$AH$5,IF(AI8=TRUE,$AI$5,IF(AJ8=TRUE,$AJ$5,IF(AK8=TRUE,$AK$5,IF(AL8=TRUE,$AL$5,"Aucune")))))))</f>
        <v/>
      </c>
      <c r="AN8" s="137" t="e">
        <f t="shared" si="26"/>
        <v>#VALUE!</v>
      </c>
      <c r="AO8" s="137" t="e">
        <f t="shared" si="27"/>
        <v>#VALUE!</v>
      </c>
      <c r="AP8" s="137" t="e">
        <f t="shared" si="28"/>
        <v>#VALUE!</v>
      </c>
      <c r="AQ8" s="141" t="str">
        <f>IF(COUNTA(E8:F8:H8)&lt;3,"",(IF(AN8=TRUE,$AN$5,IF(AO8=TRUE,$AO$5,IF(AP8=TRUE,$AP$5,"Aucune action requise")))))</f>
        <v/>
      </c>
      <c r="AR8" s="137" t="e">
        <f t="shared" si="29"/>
        <v>#VALUE!</v>
      </c>
      <c r="AS8" s="137" t="e">
        <f t="shared" si="30"/>
        <v>#VALUE!</v>
      </c>
      <c r="AT8" s="137" t="e">
        <f t="shared" si="31"/>
        <v>#VALUE!</v>
      </c>
      <c r="AU8" s="137" t="e">
        <f t="shared" si="32"/>
        <v>#VALUE!</v>
      </c>
      <c r="AV8" s="141" t="str">
        <f>IF(COUNTA(E8:F8:H8)&lt;3,"",(IF(AR8=TRUE,$AR$5,IF(AS8=TRUE,$AS$5,IF(AT8=TRUE,$AT$5,IF(AU8=TRUE,$AU$5,"Aucun"))))))</f>
        <v/>
      </c>
      <c r="AW8" s="142"/>
      <c r="AX8" s="309"/>
      <c r="AY8" s="70"/>
    </row>
    <row r="9" spans="1:51" s="57" customFormat="1" ht="114" customHeight="1" x14ac:dyDescent="0.35">
      <c r="A9" s="56"/>
      <c r="B9" s="374" t="s">
        <v>83</v>
      </c>
      <c r="C9" s="380" t="s">
        <v>345</v>
      </c>
      <c r="D9" s="255"/>
      <c r="E9" s="255"/>
      <c r="F9" s="273"/>
      <c r="G9" s="273"/>
      <c r="H9" s="291"/>
      <c r="I9" s="291"/>
      <c r="J9" s="136" t="str">
        <f t="shared" si="33"/>
        <v/>
      </c>
      <c r="K9" s="137">
        <f t="shared" si="0"/>
        <v>0</v>
      </c>
      <c r="L9" s="137" t="b">
        <f t="shared" si="1"/>
        <v>0</v>
      </c>
      <c r="M9" s="137" t="b">
        <f t="shared" si="2"/>
        <v>0</v>
      </c>
      <c r="N9" s="137" t="b">
        <f t="shared" si="3"/>
        <v>0</v>
      </c>
      <c r="O9" s="137" t="b">
        <f t="shared" si="4"/>
        <v>0</v>
      </c>
      <c r="P9" s="137" t="b">
        <f t="shared" si="5"/>
        <v>0</v>
      </c>
      <c r="Q9" s="137" t="b">
        <f t="shared" si="6"/>
        <v>0</v>
      </c>
      <c r="R9" s="137" t="b">
        <f t="shared" si="7"/>
        <v>0</v>
      </c>
      <c r="S9" s="138" t="str">
        <f t="shared" si="8"/>
        <v/>
      </c>
      <c r="T9" s="139" t="str">
        <f t="shared" si="9"/>
        <v/>
      </c>
      <c r="U9" s="140" t="e">
        <f t="shared" si="10"/>
        <v>#VALUE!</v>
      </c>
      <c r="V9" s="137" t="e">
        <f t="shared" si="11"/>
        <v>#VALUE!</v>
      </c>
      <c r="W9" s="137" t="e">
        <f t="shared" si="12"/>
        <v>#VALUE!</v>
      </c>
      <c r="X9" s="137" t="e">
        <f t="shared" si="13"/>
        <v>#VALUE!</v>
      </c>
      <c r="Y9" s="137" t="e">
        <f t="shared" si="14"/>
        <v>#VALUE!</v>
      </c>
      <c r="Z9" s="137" t="e">
        <f t="shared" si="15"/>
        <v>#VALUE!</v>
      </c>
      <c r="AA9" s="141" t="str">
        <f>IF(COUNTA(E9:F9:H9)&lt;3,"",(IF(V9=TRUE,$V$5,IF(W9=TRUE,$W$5,IF(X9=TRUE,$X$5,IF(Y9=TRUE,$Y$5,"Non"))))))</f>
        <v/>
      </c>
      <c r="AB9" s="137" t="e">
        <f t="shared" si="16"/>
        <v>#VALUE!</v>
      </c>
      <c r="AC9" s="137" t="e">
        <f t="shared" si="17"/>
        <v>#VALUE!</v>
      </c>
      <c r="AD9" s="137" t="e">
        <f t="shared" si="18"/>
        <v>#VALUE!</v>
      </c>
      <c r="AE9" s="137" t="e">
        <f t="shared" si="19"/>
        <v>#VALUE!</v>
      </c>
      <c r="AF9" s="137" t="e">
        <f t="shared" si="20"/>
        <v>#VALUE!</v>
      </c>
      <c r="AG9" s="141" t="str">
        <f>IF(COUNTA(E9:F9:H9)&lt;3,"",(IF(AB9=TRUE,$AB$5,IF(AC9=TRUE,$AC$5,IF(AD9=TRUE,$AD$5,IF(AE9=TRUE,$AE$5,IF(AF9=TRUE,$AF$5,"Aucune")))))))</f>
        <v/>
      </c>
      <c r="AH9" s="137" t="e">
        <f t="shared" si="21"/>
        <v>#VALUE!</v>
      </c>
      <c r="AI9" s="137" t="e">
        <f t="shared" si="22"/>
        <v>#VALUE!</v>
      </c>
      <c r="AJ9" s="137" t="e">
        <f t="shared" si="23"/>
        <v>#VALUE!</v>
      </c>
      <c r="AK9" s="137" t="e">
        <f t="shared" si="24"/>
        <v>#VALUE!</v>
      </c>
      <c r="AL9" s="137" t="e">
        <f t="shared" si="25"/>
        <v>#VALUE!</v>
      </c>
      <c r="AM9" s="141" t="str">
        <f>IF(COUNTA(E9:F9:H9)&lt;3,"",(IF(AH9=TRUE,$AH$5,IF(AI9=TRUE,$AI$5,IF(AJ9=TRUE,$AJ$5,IF(AK9=TRUE,$AK$5,IF(AL9=TRUE,$AL$5,"Aucune")))))))</f>
        <v/>
      </c>
      <c r="AN9" s="137" t="e">
        <f t="shared" si="26"/>
        <v>#VALUE!</v>
      </c>
      <c r="AO9" s="137" t="e">
        <f t="shared" si="27"/>
        <v>#VALUE!</v>
      </c>
      <c r="AP9" s="137" t="e">
        <f t="shared" si="28"/>
        <v>#VALUE!</v>
      </c>
      <c r="AQ9" s="141" t="str">
        <f>IF(COUNTA(E9:F9:H9)&lt;3,"",(IF(AN9=TRUE,$AN$5,IF(AO9=TRUE,$AO$5,IF(AP9=TRUE,$AP$5,"Aucune action requise")))))</f>
        <v/>
      </c>
      <c r="AR9" s="137" t="e">
        <f t="shared" si="29"/>
        <v>#VALUE!</v>
      </c>
      <c r="AS9" s="137" t="e">
        <f t="shared" si="30"/>
        <v>#VALUE!</v>
      </c>
      <c r="AT9" s="137" t="e">
        <f t="shared" si="31"/>
        <v>#VALUE!</v>
      </c>
      <c r="AU9" s="137" t="e">
        <f t="shared" si="32"/>
        <v>#VALUE!</v>
      </c>
      <c r="AV9" s="141" t="str">
        <f>IF(COUNTA(E9:F9:H9)&lt;3,"",(IF(AR9=TRUE,$AR$5,IF(AS9=TRUE,$AS$5,IF(AT9=TRUE,$AT$5,IF(AU9=TRUE,$AU$5,"Aucun"))))))</f>
        <v/>
      </c>
      <c r="AW9" s="142"/>
      <c r="AX9" s="309"/>
      <c r="AY9" s="70"/>
    </row>
    <row r="10" spans="1:51" s="57" customFormat="1" ht="114" customHeight="1" x14ac:dyDescent="0.35">
      <c r="A10" s="56"/>
      <c r="B10" s="374" t="s">
        <v>84</v>
      </c>
      <c r="C10" s="380" t="s">
        <v>346</v>
      </c>
      <c r="D10" s="255"/>
      <c r="E10" s="255"/>
      <c r="F10" s="273"/>
      <c r="G10" s="273"/>
      <c r="H10" s="291"/>
      <c r="I10" s="291"/>
      <c r="J10" s="157" t="str">
        <f t="shared" si="33"/>
        <v/>
      </c>
      <c r="K10" s="137">
        <f t="shared" si="0"/>
        <v>0</v>
      </c>
      <c r="L10" s="137" t="b">
        <f t="shared" si="1"/>
        <v>0</v>
      </c>
      <c r="M10" s="137" t="b">
        <f t="shared" si="2"/>
        <v>0</v>
      </c>
      <c r="N10" s="137" t="b">
        <f t="shared" si="3"/>
        <v>0</v>
      </c>
      <c r="O10" s="137" t="b">
        <f t="shared" si="4"/>
        <v>0</v>
      </c>
      <c r="P10" s="137" t="b">
        <f t="shared" si="5"/>
        <v>0</v>
      </c>
      <c r="Q10" s="137" t="b">
        <f t="shared" si="6"/>
        <v>0</v>
      </c>
      <c r="R10" s="137" t="b">
        <f t="shared" si="7"/>
        <v>0</v>
      </c>
      <c r="S10" s="138" t="str">
        <f t="shared" si="8"/>
        <v/>
      </c>
      <c r="T10" s="139" t="str">
        <f t="shared" si="9"/>
        <v/>
      </c>
      <c r="U10" s="140" t="e">
        <f t="shared" si="10"/>
        <v>#VALUE!</v>
      </c>
      <c r="V10" s="137" t="e">
        <f t="shared" si="11"/>
        <v>#VALUE!</v>
      </c>
      <c r="W10" s="137" t="e">
        <f t="shared" si="12"/>
        <v>#VALUE!</v>
      </c>
      <c r="X10" s="137" t="e">
        <f t="shared" si="13"/>
        <v>#VALUE!</v>
      </c>
      <c r="Y10" s="137" t="e">
        <f t="shared" si="14"/>
        <v>#VALUE!</v>
      </c>
      <c r="Z10" s="137" t="e">
        <f t="shared" si="15"/>
        <v>#VALUE!</v>
      </c>
      <c r="AA10" s="141" t="str">
        <f>IF(COUNTA(E10:F10:H10)&lt;3,"",(IF(V10=TRUE,$V$5,IF(W10=TRUE,$W$5,IF(X10=TRUE,$X$5,IF(Y10=TRUE,$Y$5,"Non"))))))</f>
        <v/>
      </c>
      <c r="AB10" s="137" t="e">
        <f t="shared" si="16"/>
        <v>#VALUE!</v>
      </c>
      <c r="AC10" s="137" t="e">
        <f t="shared" si="17"/>
        <v>#VALUE!</v>
      </c>
      <c r="AD10" s="137" t="e">
        <f t="shared" si="18"/>
        <v>#VALUE!</v>
      </c>
      <c r="AE10" s="137" t="e">
        <f t="shared" si="19"/>
        <v>#VALUE!</v>
      </c>
      <c r="AF10" s="137" t="e">
        <f t="shared" si="20"/>
        <v>#VALUE!</v>
      </c>
      <c r="AG10" s="141" t="str">
        <f>IF(COUNTA(E10:F10:H10)&lt;3,"",(IF(AB10=TRUE,$AB$5,IF(AC10=TRUE,$AC$5,IF(AD10=TRUE,$AD$5,IF(AE10=TRUE,$AE$5,IF(AF10=TRUE,$AF$5,"Aucune")))))))</f>
        <v/>
      </c>
      <c r="AH10" s="137" t="e">
        <f t="shared" si="21"/>
        <v>#VALUE!</v>
      </c>
      <c r="AI10" s="137" t="e">
        <f t="shared" si="22"/>
        <v>#VALUE!</v>
      </c>
      <c r="AJ10" s="137" t="e">
        <f t="shared" si="23"/>
        <v>#VALUE!</v>
      </c>
      <c r="AK10" s="137" t="e">
        <f t="shared" si="24"/>
        <v>#VALUE!</v>
      </c>
      <c r="AL10" s="137" t="e">
        <f t="shared" si="25"/>
        <v>#VALUE!</v>
      </c>
      <c r="AM10" s="141" t="str">
        <f>IF(COUNTA(E10:F10:H10)&lt;3,"",(IF(AH10=TRUE,$AH$5,IF(AI10=TRUE,$AI$5,IF(AJ10=TRUE,$AJ$5,IF(AK10=TRUE,$AK$5,IF(AL10=TRUE,$AL$5,"Aucune")))))))</f>
        <v/>
      </c>
      <c r="AN10" s="137" t="e">
        <f t="shared" si="26"/>
        <v>#VALUE!</v>
      </c>
      <c r="AO10" s="137" t="e">
        <f t="shared" si="27"/>
        <v>#VALUE!</v>
      </c>
      <c r="AP10" s="137" t="e">
        <f t="shared" si="28"/>
        <v>#VALUE!</v>
      </c>
      <c r="AQ10" s="141" t="str">
        <f>IF(COUNTA(E10:F10:H10)&lt;3,"",(IF(AN10=TRUE,$AN$5,IF(AO10=TRUE,$AO$5,IF(AP10=TRUE,$AP$5,"Aucune action requise")))))</f>
        <v/>
      </c>
      <c r="AR10" s="137" t="e">
        <f t="shared" si="29"/>
        <v>#VALUE!</v>
      </c>
      <c r="AS10" s="137" t="e">
        <f t="shared" si="30"/>
        <v>#VALUE!</v>
      </c>
      <c r="AT10" s="137" t="e">
        <f t="shared" si="31"/>
        <v>#VALUE!</v>
      </c>
      <c r="AU10" s="137" t="e">
        <f t="shared" si="32"/>
        <v>#VALUE!</v>
      </c>
      <c r="AV10" s="141" t="str">
        <f>IF(COUNTA(E10:F10:H10)&lt;3,"",(IF(AR10=TRUE,$AR$5,IF(AS10=TRUE,$AS$5,IF(AT10=TRUE,$AT$5,IF(AU10=TRUE,$AU$5,"Aucun"))))))</f>
        <v/>
      </c>
      <c r="AW10" s="142"/>
      <c r="AX10" s="309"/>
      <c r="AY10" s="70"/>
    </row>
    <row r="11" spans="1:51" s="57" customFormat="1" ht="114" customHeight="1" x14ac:dyDescent="0.35">
      <c r="A11" s="56"/>
      <c r="B11" s="374" t="s">
        <v>85</v>
      </c>
      <c r="C11" s="380" t="s">
        <v>347</v>
      </c>
      <c r="D11" s="255"/>
      <c r="E11" s="255"/>
      <c r="F11" s="273"/>
      <c r="G11" s="273"/>
      <c r="H11" s="291"/>
      <c r="I11" s="291"/>
      <c r="J11" s="157" t="str">
        <f t="shared" si="33"/>
        <v/>
      </c>
      <c r="K11" s="137">
        <f t="shared" si="0"/>
        <v>0</v>
      </c>
      <c r="L11" s="137" t="b">
        <f t="shared" si="1"/>
        <v>0</v>
      </c>
      <c r="M11" s="137" t="b">
        <f t="shared" si="2"/>
        <v>0</v>
      </c>
      <c r="N11" s="137" t="b">
        <f t="shared" si="3"/>
        <v>0</v>
      </c>
      <c r="O11" s="137" t="b">
        <f t="shared" si="4"/>
        <v>0</v>
      </c>
      <c r="P11" s="137" t="b">
        <f t="shared" si="5"/>
        <v>0</v>
      </c>
      <c r="Q11" s="137" t="b">
        <f t="shared" si="6"/>
        <v>0</v>
      </c>
      <c r="R11" s="137" t="b">
        <f t="shared" si="7"/>
        <v>0</v>
      </c>
      <c r="S11" s="138" t="str">
        <f t="shared" si="8"/>
        <v/>
      </c>
      <c r="T11" s="139" t="str">
        <f t="shared" si="9"/>
        <v/>
      </c>
      <c r="U11" s="140" t="e">
        <f t="shared" si="10"/>
        <v>#VALUE!</v>
      </c>
      <c r="V11" s="137" t="e">
        <f t="shared" si="11"/>
        <v>#VALUE!</v>
      </c>
      <c r="W11" s="137" t="e">
        <f t="shared" si="12"/>
        <v>#VALUE!</v>
      </c>
      <c r="X11" s="137" t="e">
        <f t="shared" si="13"/>
        <v>#VALUE!</v>
      </c>
      <c r="Y11" s="137" t="e">
        <f t="shared" si="14"/>
        <v>#VALUE!</v>
      </c>
      <c r="Z11" s="137" t="e">
        <f t="shared" si="15"/>
        <v>#VALUE!</v>
      </c>
      <c r="AA11" s="141" t="str">
        <f>IF(COUNTA(E11:F11:H11)&lt;3,"",(IF(V11=TRUE,$V$5,IF(W11=TRUE,$W$5,IF(X11=TRUE,$X$5,IF(Y11=TRUE,$Y$5,"Non"))))))</f>
        <v/>
      </c>
      <c r="AB11" s="137" t="e">
        <f t="shared" si="16"/>
        <v>#VALUE!</v>
      </c>
      <c r="AC11" s="137" t="e">
        <f t="shared" si="17"/>
        <v>#VALUE!</v>
      </c>
      <c r="AD11" s="137" t="e">
        <f t="shared" si="18"/>
        <v>#VALUE!</v>
      </c>
      <c r="AE11" s="137" t="e">
        <f t="shared" si="19"/>
        <v>#VALUE!</v>
      </c>
      <c r="AF11" s="137" t="e">
        <f t="shared" si="20"/>
        <v>#VALUE!</v>
      </c>
      <c r="AG11" s="141" t="str">
        <f>IF(COUNTA(E11:F11:H11)&lt;3,"",(IF(AB11=TRUE,$AB$5,IF(AC11=TRUE,$AC$5,IF(AD11=TRUE,$AD$5,IF(AE11=TRUE,$AE$5,IF(AF11=TRUE,$AF$5,"Aucune")))))))</f>
        <v/>
      </c>
      <c r="AH11" s="137" t="e">
        <f t="shared" si="21"/>
        <v>#VALUE!</v>
      </c>
      <c r="AI11" s="137" t="e">
        <f t="shared" si="22"/>
        <v>#VALUE!</v>
      </c>
      <c r="AJ11" s="137" t="e">
        <f t="shared" si="23"/>
        <v>#VALUE!</v>
      </c>
      <c r="AK11" s="137" t="e">
        <f t="shared" si="24"/>
        <v>#VALUE!</v>
      </c>
      <c r="AL11" s="137" t="e">
        <f t="shared" si="25"/>
        <v>#VALUE!</v>
      </c>
      <c r="AM11" s="141" t="str">
        <f>IF(COUNTA(E11:F11:H11)&lt;3,"",(IF(AH11=TRUE,$AH$5,IF(AI11=TRUE,$AI$5,IF(AJ11=TRUE,$AJ$5,IF(AK11=TRUE,$AK$5,IF(AL11=TRUE,$AL$5,"Aucune")))))))</f>
        <v/>
      </c>
      <c r="AN11" s="137" t="e">
        <f t="shared" si="26"/>
        <v>#VALUE!</v>
      </c>
      <c r="AO11" s="137" t="e">
        <f t="shared" si="27"/>
        <v>#VALUE!</v>
      </c>
      <c r="AP11" s="137" t="e">
        <f t="shared" si="28"/>
        <v>#VALUE!</v>
      </c>
      <c r="AQ11" s="141" t="str">
        <f>IF(COUNTA(E11:F11:H11)&lt;3,"",(IF(AN11=TRUE,$AN$5,IF(AO11=TRUE,$AO$5,IF(AP11=TRUE,$AP$5,"Aucune action requise")))))</f>
        <v/>
      </c>
      <c r="AR11" s="137" t="e">
        <f t="shared" si="29"/>
        <v>#VALUE!</v>
      </c>
      <c r="AS11" s="137" t="e">
        <f t="shared" si="30"/>
        <v>#VALUE!</v>
      </c>
      <c r="AT11" s="137" t="e">
        <f t="shared" si="31"/>
        <v>#VALUE!</v>
      </c>
      <c r="AU11" s="137" t="e">
        <f t="shared" si="32"/>
        <v>#VALUE!</v>
      </c>
      <c r="AV11" s="141" t="str">
        <f>IF(COUNTA(E11:F11:H11)&lt;3,"",(IF(AR11=TRUE,$AR$5,IF(AS11=TRUE,$AS$5,IF(AT11=TRUE,$AT$5,IF(AU11=TRUE,$AU$5,"Aucun"))))))</f>
        <v/>
      </c>
      <c r="AW11" s="142"/>
      <c r="AX11" s="309"/>
      <c r="AY11" s="70"/>
    </row>
    <row r="12" spans="1:51" s="57" customFormat="1" ht="114" customHeight="1" x14ac:dyDescent="0.35">
      <c r="A12" s="56"/>
      <c r="B12" s="375" t="s">
        <v>86</v>
      </c>
      <c r="C12" s="388" t="s">
        <v>348</v>
      </c>
      <c r="D12" s="261"/>
      <c r="E12" s="261"/>
      <c r="F12" s="274"/>
      <c r="G12" s="274"/>
      <c r="H12" s="292"/>
      <c r="I12" s="292"/>
      <c r="J12" s="150" t="str">
        <f t="shared" si="33"/>
        <v/>
      </c>
      <c r="K12" s="144">
        <f t="shared" si="0"/>
        <v>0</v>
      </c>
      <c r="L12" s="144" t="b">
        <f t="shared" si="1"/>
        <v>0</v>
      </c>
      <c r="M12" s="144" t="b">
        <f t="shared" si="2"/>
        <v>0</v>
      </c>
      <c r="N12" s="144" t="b">
        <f t="shared" si="3"/>
        <v>0</v>
      </c>
      <c r="O12" s="144" t="b">
        <f t="shared" si="4"/>
        <v>0</v>
      </c>
      <c r="P12" s="144" t="b">
        <f t="shared" si="5"/>
        <v>0</v>
      </c>
      <c r="Q12" s="144" t="b">
        <f t="shared" si="6"/>
        <v>0</v>
      </c>
      <c r="R12" s="144" t="b">
        <f t="shared" si="7"/>
        <v>0</v>
      </c>
      <c r="S12" s="145" t="str">
        <f t="shared" si="8"/>
        <v/>
      </c>
      <c r="T12" s="146" t="str">
        <f t="shared" si="9"/>
        <v/>
      </c>
      <c r="U12" s="147" t="e">
        <f t="shared" si="10"/>
        <v>#VALUE!</v>
      </c>
      <c r="V12" s="144" t="e">
        <f t="shared" si="11"/>
        <v>#VALUE!</v>
      </c>
      <c r="W12" s="144" t="e">
        <f t="shared" si="12"/>
        <v>#VALUE!</v>
      </c>
      <c r="X12" s="144" t="e">
        <f t="shared" si="13"/>
        <v>#VALUE!</v>
      </c>
      <c r="Y12" s="144" t="e">
        <f t="shared" si="14"/>
        <v>#VALUE!</v>
      </c>
      <c r="Z12" s="144" t="e">
        <f t="shared" si="15"/>
        <v>#VALUE!</v>
      </c>
      <c r="AA12" s="148" t="str">
        <f>IF(COUNTA(E12:F12:H12)&lt;3,"",(IF(V12=TRUE,$V$5,IF(W12=TRUE,$W$5,IF(X12=TRUE,$X$5,IF(Y12=TRUE,$Y$5,"Non"))))))</f>
        <v/>
      </c>
      <c r="AB12" s="144" t="e">
        <f t="shared" si="16"/>
        <v>#VALUE!</v>
      </c>
      <c r="AC12" s="144" t="e">
        <f t="shared" si="17"/>
        <v>#VALUE!</v>
      </c>
      <c r="AD12" s="144" t="e">
        <f t="shared" si="18"/>
        <v>#VALUE!</v>
      </c>
      <c r="AE12" s="144" t="e">
        <f t="shared" si="19"/>
        <v>#VALUE!</v>
      </c>
      <c r="AF12" s="144" t="e">
        <f t="shared" si="20"/>
        <v>#VALUE!</v>
      </c>
      <c r="AG12" s="148" t="str">
        <f>IF(COUNTA(E12:F12:H12)&lt;3,"",(IF(AB12=TRUE,$AB$5,IF(AC12=TRUE,$AC$5,IF(AD12=TRUE,$AD$5,IF(AE12=TRUE,$AE$5,IF(AF12=TRUE,$AF$5,"Aucune")))))))</f>
        <v/>
      </c>
      <c r="AH12" s="144" t="e">
        <f t="shared" si="21"/>
        <v>#VALUE!</v>
      </c>
      <c r="AI12" s="144" t="e">
        <f t="shared" si="22"/>
        <v>#VALUE!</v>
      </c>
      <c r="AJ12" s="144" t="e">
        <f t="shared" si="23"/>
        <v>#VALUE!</v>
      </c>
      <c r="AK12" s="144" t="e">
        <f t="shared" si="24"/>
        <v>#VALUE!</v>
      </c>
      <c r="AL12" s="144" t="e">
        <f t="shared" si="25"/>
        <v>#VALUE!</v>
      </c>
      <c r="AM12" s="148" t="str">
        <f>IF(COUNTA(E12:F12:H12)&lt;3,"",(IF(AH12=TRUE,$AH$5,IF(AI12=TRUE,$AI$5,IF(AJ12=TRUE,$AJ$5,IF(AK12=TRUE,$AK$5,IF(AL12=TRUE,$AL$5,"Aucune")))))))</f>
        <v/>
      </c>
      <c r="AN12" s="144" t="e">
        <f t="shared" si="26"/>
        <v>#VALUE!</v>
      </c>
      <c r="AO12" s="144" t="e">
        <f t="shared" si="27"/>
        <v>#VALUE!</v>
      </c>
      <c r="AP12" s="144" t="e">
        <f t="shared" si="28"/>
        <v>#VALUE!</v>
      </c>
      <c r="AQ12" s="148" t="str">
        <f>IF(COUNTA(E12:F12:H12)&lt;3,"",(IF(AN12=TRUE,$AN$5,IF(AO12=TRUE,$AO$5,IF(AP12=TRUE,$AP$5,"Aucune action requise")))))</f>
        <v/>
      </c>
      <c r="AR12" s="144" t="e">
        <f t="shared" si="29"/>
        <v>#VALUE!</v>
      </c>
      <c r="AS12" s="144" t="e">
        <f t="shared" si="30"/>
        <v>#VALUE!</v>
      </c>
      <c r="AT12" s="144" t="e">
        <f t="shared" si="31"/>
        <v>#VALUE!</v>
      </c>
      <c r="AU12" s="144" t="e">
        <f t="shared" si="32"/>
        <v>#VALUE!</v>
      </c>
      <c r="AV12" s="148" t="str">
        <f>IF(COUNTA(E12:F12:H12)&lt;3,"",(IF(AR12=TRUE,$AR$5,IF(AS12=TRUE,$AS$5,IF(AT12=TRUE,$AT$5,IF(AU12=TRUE,$AU$5,"Aucun"))))))</f>
        <v/>
      </c>
      <c r="AW12" s="149"/>
      <c r="AX12" s="310"/>
      <c r="AY12" s="67"/>
    </row>
    <row r="13" spans="1:51" s="57" customFormat="1" ht="114" customHeight="1" thickBot="1" x14ac:dyDescent="0.4">
      <c r="A13" s="56"/>
      <c r="B13" s="376" t="s">
        <v>87</v>
      </c>
      <c r="C13" s="382" t="s">
        <v>349</v>
      </c>
      <c r="D13" s="262"/>
      <c r="E13" s="262"/>
      <c r="F13" s="280"/>
      <c r="G13" s="280"/>
      <c r="H13" s="298"/>
      <c r="I13" s="298"/>
      <c r="J13" s="193" t="str">
        <f t="shared" si="33"/>
        <v/>
      </c>
      <c r="K13" s="215">
        <f t="shared" si="0"/>
        <v>0</v>
      </c>
      <c r="L13" s="215" t="b">
        <f t="shared" si="1"/>
        <v>0</v>
      </c>
      <c r="M13" s="215" t="b">
        <f t="shared" si="2"/>
        <v>0</v>
      </c>
      <c r="N13" s="215" t="b">
        <f t="shared" si="3"/>
        <v>0</v>
      </c>
      <c r="O13" s="215" t="b">
        <f t="shared" si="4"/>
        <v>0</v>
      </c>
      <c r="P13" s="215" t="b">
        <f t="shared" si="5"/>
        <v>0</v>
      </c>
      <c r="Q13" s="215" t="b">
        <f t="shared" si="6"/>
        <v>0</v>
      </c>
      <c r="R13" s="215" t="b">
        <f t="shared" si="7"/>
        <v>0</v>
      </c>
      <c r="S13" s="216" t="str">
        <f t="shared" si="8"/>
        <v/>
      </c>
      <c r="T13" s="217" t="str">
        <f t="shared" si="9"/>
        <v/>
      </c>
      <c r="U13" s="218" t="e">
        <f t="shared" si="10"/>
        <v>#VALUE!</v>
      </c>
      <c r="V13" s="215" t="e">
        <f t="shared" si="11"/>
        <v>#VALUE!</v>
      </c>
      <c r="W13" s="215" t="e">
        <f t="shared" si="12"/>
        <v>#VALUE!</v>
      </c>
      <c r="X13" s="215" t="e">
        <f t="shared" si="13"/>
        <v>#VALUE!</v>
      </c>
      <c r="Y13" s="215" t="e">
        <f t="shared" si="14"/>
        <v>#VALUE!</v>
      </c>
      <c r="Z13" s="215" t="e">
        <f t="shared" si="15"/>
        <v>#VALUE!</v>
      </c>
      <c r="AA13" s="219" t="str">
        <f>IF(COUNTA(E13:F13:H13)&lt;3,"",(IF(V13=TRUE,$V$5,IF(W13=TRUE,$W$5,IF(X13=TRUE,$X$5,IF(Y13=TRUE,$Y$5,"Non"))))))</f>
        <v/>
      </c>
      <c r="AB13" s="215" t="e">
        <f t="shared" si="16"/>
        <v>#VALUE!</v>
      </c>
      <c r="AC13" s="215" t="e">
        <f t="shared" si="17"/>
        <v>#VALUE!</v>
      </c>
      <c r="AD13" s="215" t="e">
        <f t="shared" si="18"/>
        <v>#VALUE!</v>
      </c>
      <c r="AE13" s="215" t="e">
        <f t="shared" si="19"/>
        <v>#VALUE!</v>
      </c>
      <c r="AF13" s="215" t="e">
        <f t="shared" si="20"/>
        <v>#VALUE!</v>
      </c>
      <c r="AG13" s="219" t="str">
        <f>IF(COUNTA(E13:F13:H13)&lt;3,"",(IF(AB13=TRUE,$AB$5,IF(AC13=TRUE,$AC$5,IF(AD13=TRUE,$AD$5,IF(AE13=TRUE,$AE$5,IF(AF13=TRUE,$AF$5,"Aucune")))))))</f>
        <v/>
      </c>
      <c r="AH13" s="215" t="e">
        <f t="shared" si="21"/>
        <v>#VALUE!</v>
      </c>
      <c r="AI13" s="215" t="e">
        <f t="shared" si="22"/>
        <v>#VALUE!</v>
      </c>
      <c r="AJ13" s="215" t="e">
        <f t="shared" si="23"/>
        <v>#VALUE!</v>
      </c>
      <c r="AK13" s="215" t="e">
        <f t="shared" si="24"/>
        <v>#VALUE!</v>
      </c>
      <c r="AL13" s="215" t="e">
        <f t="shared" si="25"/>
        <v>#VALUE!</v>
      </c>
      <c r="AM13" s="219" t="str">
        <f>IF(COUNTA(E13:F13:H13)&lt;3,"",(IF(AH13=TRUE,$AH$5,IF(AI13=TRUE,$AI$5,IF(AJ13=TRUE,$AJ$5,IF(AK13=TRUE,$AK$5,IF(AL13=TRUE,$AL$5,"Aucune")))))))</f>
        <v/>
      </c>
      <c r="AN13" s="215" t="e">
        <f t="shared" si="26"/>
        <v>#VALUE!</v>
      </c>
      <c r="AO13" s="215" t="e">
        <f t="shared" si="27"/>
        <v>#VALUE!</v>
      </c>
      <c r="AP13" s="215" t="e">
        <f t="shared" si="28"/>
        <v>#VALUE!</v>
      </c>
      <c r="AQ13" s="219" t="str">
        <f>IF(COUNTA(E13:F13:H13)&lt;3,"",(IF(AN13=TRUE,$AN$5,IF(AO13=TRUE,$AO$5,IF(AP13=TRUE,$AP$5,"Aucune action requise")))))</f>
        <v/>
      </c>
      <c r="AR13" s="215" t="e">
        <f t="shared" si="29"/>
        <v>#VALUE!</v>
      </c>
      <c r="AS13" s="215" t="e">
        <f t="shared" si="30"/>
        <v>#VALUE!</v>
      </c>
      <c r="AT13" s="215" t="e">
        <f t="shared" si="31"/>
        <v>#VALUE!</v>
      </c>
      <c r="AU13" s="215" t="e">
        <f t="shared" si="32"/>
        <v>#VALUE!</v>
      </c>
      <c r="AV13" s="219" t="str">
        <f>IF(COUNTA(E13:F13:H13)&lt;3,"",(IF(AR13=TRUE,$AR$5,IF(AS13=TRUE,$AS$5,IF(AT13=TRUE,$AT$5,IF(AU13=TRUE,$AU$5,"Aucun"))))))</f>
        <v/>
      </c>
      <c r="AW13" s="220"/>
      <c r="AX13" s="316"/>
      <c r="AY13" s="72"/>
    </row>
    <row r="14" spans="1:51" s="57" customFormat="1" ht="114" customHeight="1" x14ac:dyDescent="0.35">
      <c r="A14" s="56"/>
      <c r="B14" s="387" t="s">
        <v>88</v>
      </c>
      <c r="C14" s="389" t="s">
        <v>350</v>
      </c>
      <c r="D14" s="263"/>
      <c r="E14" s="263"/>
      <c r="F14" s="281"/>
      <c r="G14" s="281"/>
      <c r="H14" s="299"/>
      <c r="I14" s="299"/>
      <c r="J14" s="200" t="str">
        <f t="shared" si="33"/>
        <v/>
      </c>
      <c r="K14" s="221">
        <f t="shared" si="0"/>
        <v>0</v>
      </c>
      <c r="L14" s="221" t="b">
        <f t="shared" si="1"/>
        <v>0</v>
      </c>
      <c r="M14" s="221" t="b">
        <f t="shared" si="2"/>
        <v>0</v>
      </c>
      <c r="N14" s="221" t="b">
        <f t="shared" si="3"/>
        <v>0</v>
      </c>
      <c r="O14" s="221" t="b">
        <f t="shared" si="4"/>
        <v>0</v>
      </c>
      <c r="P14" s="221" t="b">
        <f t="shared" si="5"/>
        <v>0</v>
      </c>
      <c r="Q14" s="221" t="b">
        <f t="shared" si="6"/>
        <v>0</v>
      </c>
      <c r="R14" s="221" t="b">
        <f t="shared" si="7"/>
        <v>0</v>
      </c>
      <c r="S14" s="222" t="str">
        <f t="shared" si="8"/>
        <v/>
      </c>
      <c r="T14" s="223" t="str">
        <f t="shared" si="9"/>
        <v/>
      </c>
      <c r="U14" s="224" t="e">
        <f t="shared" si="10"/>
        <v>#VALUE!</v>
      </c>
      <c r="V14" s="221" t="e">
        <f t="shared" si="11"/>
        <v>#VALUE!</v>
      </c>
      <c r="W14" s="221" t="e">
        <f t="shared" si="12"/>
        <v>#VALUE!</v>
      </c>
      <c r="X14" s="221" t="e">
        <f t="shared" si="13"/>
        <v>#VALUE!</v>
      </c>
      <c r="Y14" s="221" t="e">
        <f t="shared" si="14"/>
        <v>#VALUE!</v>
      </c>
      <c r="Z14" s="221" t="e">
        <f t="shared" si="15"/>
        <v>#VALUE!</v>
      </c>
      <c r="AA14" s="225" t="str">
        <f>IF(COUNTA(E14:F14:H14)&lt;3,"",(IF(V14=TRUE,$V$5,IF(W14=TRUE,$W$5,IF(X14=TRUE,$X$5,IF(Y14=TRUE,$Y$5,"Non"))))))</f>
        <v/>
      </c>
      <c r="AB14" s="221" t="e">
        <f t="shared" si="16"/>
        <v>#VALUE!</v>
      </c>
      <c r="AC14" s="221" t="e">
        <f t="shared" si="17"/>
        <v>#VALUE!</v>
      </c>
      <c r="AD14" s="221" t="e">
        <f t="shared" si="18"/>
        <v>#VALUE!</v>
      </c>
      <c r="AE14" s="221" t="e">
        <f t="shared" si="19"/>
        <v>#VALUE!</v>
      </c>
      <c r="AF14" s="221" t="e">
        <f t="shared" si="20"/>
        <v>#VALUE!</v>
      </c>
      <c r="AG14" s="225" t="str">
        <f>IF(COUNTA(E14:F14:H14)&lt;3,"",(IF(AB14=TRUE,$AB$5,IF(AC14=TRUE,$AC$5,IF(AD14=TRUE,$AD$5,IF(AE14=TRUE,$AE$5,IF(AF14=TRUE,$AF$5,"Aucune")))))))</f>
        <v/>
      </c>
      <c r="AH14" s="221" t="e">
        <f t="shared" si="21"/>
        <v>#VALUE!</v>
      </c>
      <c r="AI14" s="221" t="e">
        <f t="shared" si="22"/>
        <v>#VALUE!</v>
      </c>
      <c r="AJ14" s="221" t="e">
        <f t="shared" si="23"/>
        <v>#VALUE!</v>
      </c>
      <c r="AK14" s="221" t="e">
        <f t="shared" si="24"/>
        <v>#VALUE!</v>
      </c>
      <c r="AL14" s="221" t="e">
        <f t="shared" si="25"/>
        <v>#VALUE!</v>
      </c>
      <c r="AM14" s="225" t="str">
        <f>IF(COUNTA(E14:F14:H14)&lt;3,"",(IF(AH14=TRUE,$AH$5,IF(AI14=TRUE,$AI$5,IF(AJ14=TRUE,$AJ$5,IF(AK14=TRUE,$AK$5,IF(AL14=TRUE,$AL$5,"Aucune")))))))</f>
        <v/>
      </c>
      <c r="AN14" s="221" t="e">
        <f t="shared" si="26"/>
        <v>#VALUE!</v>
      </c>
      <c r="AO14" s="221" t="e">
        <f t="shared" si="27"/>
        <v>#VALUE!</v>
      </c>
      <c r="AP14" s="221" t="e">
        <f t="shared" si="28"/>
        <v>#VALUE!</v>
      </c>
      <c r="AQ14" s="225" t="str">
        <f>IF(COUNTA(E14:F14:H14)&lt;3,"",(IF(AN14=TRUE,$AN$5,IF(AO14=TRUE,$AO$5,IF(AP14=TRUE,$AP$5,"Aucune action requise")))))</f>
        <v/>
      </c>
      <c r="AR14" s="221" t="e">
        <f t="shared" si="29"/>
        <v>#VALUE!</v>
      </c>
      <c r="AS14" s="221" t="e">
        <f t="shared" si="30"/>
        <v>#VALUE!</v>
      </c>
      <c r="AT14" s="221" t="e">
        <f t="shared" si="31"/>
        <v>#VALUE!</v>
      </c>
      <c r="AU14" s="221" t="e">
        <f t="shared" si="32"/>
        <v>#VALUE!</v>
      </c>
      <c r="AV14" s="225" t="str">
        <f>IF(COUNTA(E14:F14:H14)&lt;3,"",(IF(AR14=TRUE,$AR$5,IF(AS14=TRUE,$AS$5,IF(AT14=TRUE,$AT$5,IF(AU14=TRUE,$AU$5,"Aucun"))))))</f>
        <v/>
      </c>
      <c r="AW14" s="226"/>
      <c r="AX14" s="317"/>
      <c r="AY14" s="165"/>
    </row>
    <row r="15" spans="1:51" ht="114" customHeight="1" x14ac:dyDescent="0.25">
      <c r="B15" s="378" t="s">
        <v>89</v>
      </c>
      <c r="C15" s="386" t="s">
        <v>351</v>
      </c>
      <c r="D15" s="258"/>
      <c r="E15" s="258"/>
      <c r="F15" s="277"/>
      <c r="G15" s="277"/>
      <c r="H15" s="295"/>
      <c r="I15" s="295"/>
      <c r="J15" s="136" t="str">
        <f>S15</f>
        <v/>
      </c>
      <c r="K15" s="158">
        <f t="shared" si="0"/>
        <v>0</v>
      </c>
      <c r="L15" s="158" t="b">
        <f t="shared" si="1"/>
        <v>0</v>
      </c>
      <c r="M15" s="158" t="b">
        <f t="shared" si="2"/>
        <v>0</v>
      </c>
      <c r="N15" s="158" t="b">
        <f t="shared" si="3"/>
        <v>0</v>
      </c>
      <c r="O15" s="158" t="b">
        <f t="shared" si="4"/>
        <v>0</v>
      </c>
      <c r="P15" s="158" t="b">
        <f t="shared" si="5"/>
        <v>0</v>
      </c>
      <c r="Q15" s="158" t="b">
        <f t="shared" si="6"/>
        <v>0</v>
      </c>
      <c r="R15" s="158" t="b">
        <f t="shared" si="7"/>
        <v>0</v>
      </c>
      <c r="S15" s="159" t="str">
        <f t="shared" si="8"/>
        <v/>
      </c>
      <c r="T15" s="160" t="str">
        <f t="shared" si="9"/>
        <v/>
      </c>
      <c r="U15" s="161" t="e">
        <f t="shared" si="10"/>
        <v>#VALUE!</v>
      </c>
      <c r="V15" s="158" t="e">
        <f t="shared" si="11"/>
        <v>#VALUE!</v>
      </c>
      <c r="W15" s="158" t="e">
        <f t="shared" si="12"/>
        <v>#VALUE!</v>
      </c>
      <c r="X15" s="158" t="e">
        <f t="shared" si="13"/>
        <v>#VALUE!</v>
      </c>
      <c r="Y15" s="158" t="e">
        <f t="shared" si="14"/>
        <v>#VALUE!</v>
      </c>
      <c r="Z15" s="158" t="e">
        <f t="shared" si="15"/>
        <v>#VALUE!</v>
      </c>
      <c r="AA15" s="162" t="str">
        <f>IF(COUNTA(E15:F15:H15)&lt;3,"",(IF(V15=TRUE,$V$5,IF(W15=TRUE,$W$5,IF(X15=TRUE,$X$5,IF(Y15=TRUE,$Y$5,"Non"))))))</f>
        <v/>
      </c>
      <c r="AB15" s="158" t="e">
        <f t="shared" si="16"/>
        <v>#VALUE!</v>
      </c>
      <c r="AC15" s="158" t="e">
        <f t="shared" si="17"/>
        <v>#VALUE!</v>
      </c>
      <c r="AD15" s="158" t="e">
        <f t="shared" si="18"/>
        <v>#VALUE!</v>
      </c>
      <c r="AE15" s="158" t="e">
        <f t="shared" si="19"/>
        <v>#VALUE!</v>
      </c>
      <c r="AF15" s="158" t="e">
        <f t="shared" si="20"/>
        <v>#VALUE!</v>
      </c>
      <c r="AG15" s="162" t="str">
        <f>IF(COUNTA(E15:F15:H15)&lt;3,"",(IF(AB15=TRUE,$AB$5,IF(AC15=TRUE,$AC$5,IF(AD15=TRUE,$AD$5,IF(AE15=TRUE,$AE$5,IF(AF15=TRUE,$AF$5,"Aucune")))))))</f>
        <v/>
      </c>
      <c r="AH15" s="158" t="e">
        <f t="shared" si="21"/>
        <v>#VALUE!</v>
      </c>
      <c r="AI15" s="158" t="e">
        <f t="shared" si="22"/>
        <v>#VALUE!</v>
      </c>
      <c r="AJ15" s="158" t="e">
        <f t="shared" si="23"/>
        <v>#VALUE!</v>
      </c>
      <c r="AK15" s="158" t="e">
        <f t="shared" si="24"/>
        <v>#VALUE!</v>
      </c>
      <c r="AL15" s="158" t="e">
        <f t="shared" si="25"/>
        <v>#VALUE!</v>
      </c>
      <c r="AM15" s="162" t="str">
        <f>IF(COUNTA(E15:F15:H15)&lt;3,"",(IF(AH15=TRUE,$AH$5,IF(AI15=TRUE,$AI$5,IF(AJ15=TRUE,$AJ$5,IF(AK15=TRUE,$AK$5,IF(AL15=TRUE,$AL$5,"Aucune")))))))</f>
        <v/>
      </c>
      <c r="AN15" s="158" t="e">
        <f t="shared" si="26"/>
        <v>#VALUE!</v>
      </c>
      <c r="AO15" s="158" t="e">
        <f t="shared" si="27"/>
        <v>#VALUE!</v>
      </c>
      <c r="AP15" s="158" t="e">
        <f t="shared" si="28"/>
        <v>#VALUE!</v>
      </c>
      <c r="AQ15" s="162" t="str">
        <f>IF(COUNTA(E15:F15:H15)&lt;3,"",(IF(AN15=TRUE,$AN$5,IF(AO15=TRUE,$AO$5,IF(AP15=TRUE,$AP$5,"Aucune action requise")))))</f>
        <v/>
      </c>
      <c r="AR15" s="158" t="e">
        <f t="shared" si="29"/>
        <v>#VALUE!</v>
      </c>
      <c r="AS15" s="158" t="e">
        <f t="shared" si="30"/>
        <v>#VALUE!</v>
      </c>
      <c r="AT15" s="158" t="e">
        <f t="shared" si="31"/>
        <v>#VALUE!</v>
      </c>
      <c r="AU15" s="158" t="e">
        <f t="shared" si="32"/>
        <v>#VALUE!</v>
      </c>
      <c r="AV15" s="162" t="str">
        <f>IF(COUNTA(E15:F15:H15)&lt;3,"",(IF(AR15=TRUE,$AR$5,IF(AS15=TRUE,$AS$5,IF(AT15=TRUE,$AT$5,IF(AU15=TRUE,$AU$5,"Aucun"))))))</f>
        <v/>
      </c>
      <c r="AW15" s="163"/>
      <c r="AX15" s="313"/>
      <c r="AY15" s="67"/>
    </row>
    <row r="16" spans="1:51" ht="114" customHeight="1" thickBot="1" x14ac:dyDescent="0.3">
      <c r="B16" s="378" t="s">
        <v>90</v>
      </c>
      <c r="C16" s="386" t="s">
        <v>352</v>
      </c>
      <c r="D16" s="258"/>
      <c r="E16" s="258"/>
      <c r="F16" s="277"/>
      <c r="G16" s="277"/>
      <c r="H16" s="295"/>
      <c r="I16" s="295"/>
      <c r="J16" s="136" t="str">
        <f t="shared" si="33"/>
        <v/>
      </c>
      <c r="K16" s="158">
        <f t="shared" si="0"/>
        <v>0</v>
      </c>
      <c r="L16" s="158" t="b">
        <f t="shared" si="1"/>
        <v>0</v>
      </c>
      <c r="M16" s="158" t="b">
        <f t="shared" si="2"/>
        <v>0</v>
      </c>
      <c r="N16" s="158" t="b">
        <f t="shared" si="3"/>
        <v>0</v>
      </c>
      <c r="O16" s="158" t="b">
        <f t="shared" si="4"/>
        <v>0</v>
      </c>
      <c r="P16" s="158" t="b">
        <f t="shared" si="5"/>
        <v>0</v>
      </c>
      <c r="Q16" s="158" t="b">
        <f t="shared" si="6"/>
        <v>0</v>
      </c>
      <c r="R16" s="158" t="b">
        <f t="shared" si="7"/>
        <v>0</v>
      </c>
      <c r="S16" s="159" t="str">
        <f t="shared" si="8"/>
        <v/>
      </c>
      <c r="T16" s="160" t="str">
        <f t="shared" si="9"/>
        <v/>
      </c>
      <c r="U16" s="161" t="e">
        <f t="shared" si="10"/>
        <v>#VALUE!</v>
      </c>
      <c r="V16" s="158" t="e">
        <f t="shared" si="11"/>
        <v>#VALUE!</v>
      </c>
      <c r="W16" s="158" t="e">
        <f t="shared" si="12"/>
        <v>#VALUE!</v>
      </c>
      <c r="X16" s="158" t="e">
        <f t="shared" si="13"/>
        <v>#VALUE!</v>
      </c>
      <c r="Y16" s="158" t="e">
        <f t="shared" si="14"/>
        <v>#VALUE!</v>
      </c>
      <c r="Z16" s="158" t="e">
        <f t="shared" si="15"/>
        <v>#VALUE!</v>
      </c>
      <c r="AA16" s="162" t="str">
        <f>IF(COUNTA(E16:F16:H16)&lt;3,"",(IF(V16=TRUE,$V$5,IF(W16=TRUE,$W$5,IF(X16=TRUE,$X$5,IF(Y16=TRUE,$Y$5,"Non"))))))</f>
        <v/>
      </c>
      <c r="AB16" s="158" t="e">
        <f t="shared" si="16"/>
        <v>#VALUE!</v>
      </c>
      <c r="AC16" s="158" t="e">
        <f t="shared" si="17"/>
        <v>#VALUE!</v>
      </c>
      <c r="AD16" s="158" t="e">
        <f t="shared" si="18"/>
        <v>#VALUE!</v>
      </c>
      <c r="AE16" s="158" t="e">
        <f t="shared" si="19"/>
        <v>#VALUE!</v>
      </c>
      <c r="AF16" s="158" t="e">
        <f t="shared" si="20"/>
        <v>#VALUE!</v>
      </c>
      <c r="AG16" s="162" t="str">
        <f>IF(COUNTA(E16:F16:H16)&lt;3,"",(IF(AB16=TRUE,$AB$5,IF(AC16=TRUE,$AC$5,IF(AD16=TRUE,$AD$5,IF(AE16=TRUE,$AE$5,IF(AF16=TRUE,$AF$5,"Aucune")))))))</f>
        <v/>
      </c>
      <c r="AH16" s="158" t="e">
        <f t="shared" si="21"/>
        <v>#VALUE!</v>
      </c>
      <c r="AI16" s="158" t="e">
        <f t="shared" si="22"/>
        <v>#VALUE!</v>
      </c>
      <c r="AJ16" s="158" t="e">
        <f t="shared" si="23"/>
        <v>#VALUE!</v>
      </c>
      <c r="AK16" s="158" t="e">
        <f t="shared" si="24"/>
        <v>#VALUE!</v>
      </c>
      <c r="AL16" s="158" t="e">
        <f t="shared" si="25"/>
        <v>#VALUE!</v>
      </c>
      <c r="AM16" s="162" t="str">
        <f>IF(COUNTA(E16:F16:H16)&lt;3,"",(IF(AH16=TRUE,$AH$5,IF(AI16=TRUE,$AI$5,IF(AJ16=TRUE,$AJ$5,IF(AK16=TRUE,$AK$5,IF(AL16=TRUE,$AL$5,"Aucune")))))))</f>
        <v/>
      </c>
      <c r="AN16" s="158" t="e">
        <f t="shared" si="26"/>
        <v>#VALUE!</v>
      </c>
      <c r="AO16" s="158" t="e">
        <f t="shared" si="27"/>
        <v>#VALUE!</v>
      </c>
      <c r="AP16" s="158" t="e">
        <f t="shared" si="28"/>
        <v>#VALUE!</v>
      </c>
      <c r="AQ16" s="162" t="str">
        <f>IF(COUNTA(E16:F16:H16)&lt;3,"",(IF(AN16=TRUE,$AN$5,IF(AO16=TRUE,$AO$5,IF(AP16=TRUE,$AP$5,"Aucune action requise")))))</f>
        <v/>
      </c>
      <c r="AR16" s="158" t="e">
        <f t="shared" si="29"/>
        <v>#VALUE!</v>
      </c>
      <c r="AS16" s="158" t="e">
        <f t="shared" si="30"/>
        <v>#VALUE!</v>
      </c>
      <c r="AT16" s="158" t="e">
        <f t="shared" si="31"/>
        <v>#VALUE!</v>
      </c>
      <c r="AU16" s="158" t="e">
        <f t="shared" si="32"/>
        <v>#VALUE!</v>
      </c>
      <c r="AV16" s="162" t="str">
        <f>IF(COUNTA(E16:F16:H16)&lt;3,"",(IF(AR16=TRUE,$AR$5,IF(AS16=TRUE,$AS$5,IF(AT16=TRUE,$AT$5,IF(AU16=TRUE,$AU$5,"Aucun"))))))</f>
        <v/>
      </c>
      <c r="AW16" s="163"/>
      <c r="AX16" s="313"/>
      <c r="AY16" s="68"/>
    </row>
  </sheetData>
  <mergeCells count="8">
    <mergeCell ref="B2:AX2"/>
    <mergeCell ref="B6:AY6"/>
    <mergeCell ref="B3:AY3"/>
    <mergeCell ref="B4:C5"/>
    <mergeCell ref="D4:E4"/>
    <mergeCell ref="F4:G4"/>
    <mergeCell ref="H4:I4"/>
    <mergeCell ref="AX4:AY4"/>
  </mergeCells>
  <conditionalFormatting sqref="A4 I7:I14">
    <cfRule type="expression" dxfId="8357" priority="395" stopIfTrue="1">
      <formula>ISTEXT(A4)</formula>
    </cfRule>
    <cfRule type="expression" dxfId="8356" priority="396">
      <formula>FIND("Agir",B4)</formula>
    </cfRule>
    <cfRule type="expression" dxfId="8355" priority="397">
      <formula>FIND("Réagir",B4)</formula>
    </cfRule>
  </conditionalFormatting>
  <conditionalFormatting sqref="A4">
    <cfRule type="expression" dxfId="8354" priority="392" stopIfTrue="1">
      <formula>ISTEXT(A4)</formula>
    </cfRule>
    <cfRule type="expression" dxfId="8353" priority="393">
      <formula>FIND("Agir",B4)</formula>
    </cfRule>
    <cfRule type="expression" dxfId="8352" priority="394">
      <formula>FIND("Réagir",B4)</formula>
    </cfRule>
  </conditionalFormatting>
  <conditionalFormatting sqref="A4">
    <cfRule type="expression" dxfId="8351" priority="389" stopIfTrue="1">
      <formula>ISTEXT(A4)</formula>
    </cfRule>
    <cfRule type="expression" dxfId="8350" priority="390">
      <formula>FIND("Agir",B4)</formula>
    </cfRule>
    <cfRule type="expression" dxfId="8349" priority="391">
      <formula>FIND("Réagir",B4)</formula>
    </cfRule>
  </conditionalFormatting>
  <conditionalFormatting sqref="F7:F14">
    <cfRule type="expression" dxfId="8348" priority="384" stopIfTrue="1">
      <formula>ISTEXT(F7)</formula>
    </cfRule>
    <cfRule type="expression" dxfId="8347" priority="385">
      <formula>FIND("Conforter",I7)</formula>
    </cfRule>
  </conditionalFormatting>
  <conditionalFormatting sqref="G7:G14">
    <cfRule type="expression" dxfId="8346" priority="381" stopIfTrue="1">
      <formula>ISTEXT(G7)</formula>
    </cfRule>
    <cfRule type="expression" dxfId="8345" priority="382">
      <formula>FIND("Agir",I7)</formula>
    </cfRule>
    <cfRule type="expression" dxfId="8344" priority="383">
      <formula>FIND("Réagir",I7)</formula>
    </cfRule>
  </conditionalFormatting>
  <conditionalFormatting sqref="G7:H14">
    <cfRule type="expression" dxfId="8343" priority="379" stopIfTrue="1">
      <formula>ISTEXT(G7)</formula>
    </cfRule>
    <cfRule type="expression" dxfId="8342" priority="380">
      <formula>FIND("Conforter",J7)</formula>
    </cfRule>
  </conditionalFormatting>
  <conditionalFormatting sqref="I9">
    <cfRule type="expression" dxfId="8341" priority="375" stopIfTrue="1">
      <formula>ISTEXT(I9)</formula>
    </cfRule>
    <cfRule type="expression" dxfId="8340" priority="376">
      <formula>FIND("Agir",J9)</formula>
    </cfRule>
    <cfRule type="expression" dxfId="8339" priority="377">
      <formula>FIND("Réagir",J9)</formula>
    </cfRule>
  </conditionalFormatting>
  <conditionalFormatting sqref="G9:H9">
    <cfRule type="expression" dxfId="8338" priority="373" stopIfTrue="1">
      <formula>ISTEXT(G9)</formula>
    </cfRule>
    <cfRule type="expression" dxfId="8337" priority="374">
      <formula>FIND("Conforter",J9)</formula>
    </cfRule>
  </conditionalFormatting>
  <conditionalFormatting sqref="I10">
    <cfRule type="expression" dxfId="8336" priority="370" stopIfTrue="1">
      <formula>ISTEXT(I10)</formula>
    </cfRule>
    <cfRule type="expression" dxfId="8335" priority="371">
      <formula>FIND("Agir",J10)</formula>
    </cfRule>
    <cfRule type="expression" dxfId="8334" priority="372">
      <formula>FIND("Réagir",J10)</formula>
    </cfRule>
  </conditionalFormatting>
  <conditionalFormatting sqref="G10:H10">
    <cfRule type="expression" dxfId="8333" priority="368" stopIfTrue="1">
      <formula>ISTEXT(G10)</formula>
    </cfRule>
    <cfRule type="expression" dxfId="8332" priority="369">
      <formula>FIND("Conforter",J10)</formula>
    </cfRule>
  </conditionalFormatting>
  <conditionalFormatting sqref="I11">
    <cfRule type="expression" dxfId="8331" priority="365" stopIfTrue="1">
      <formula>ISTEXT(I11)</formula>
    </cfRule>
    <cfRule type="expression" dxfId="8330" priority="366">
      <formula>FIND("Agir",J11)</formula>
    </cfRule>
    <cfRule type="expression" dxfId="8329" priority="367">
      <formula>FIND("Réagir",J11)</formula>
    </cfRule>
  </conditionalFormatting>
  <conditionalFormatting sqref="G11:H11">
    <cfRule type="expression" dxfId="8328" priority="363" stopIfTrue="1">
      <formula>ISTEXT(G11)</formula>
    </cfRule>
    <cfRule type="expression" dxfId="8327" priority="364">
      <formula>FIND("Conforter",J11)</formula>
    </cfRule>
  </conditionalFormatting>
  <conditionalFormatting sqref="I12">
    <cfRule type="expression" dxfId="8326" priority="360" stopIfTrue="1">
      <formula>ISTEXT(I12)</formula>
    </cfRule>
    <cfRule type="expression" dxfId="8325" priority="361">
      <formula>FIND("Agir",J12)</formula>
    </cfRule>
    <cfRule type="expression" dxfId="8324" priority="362">
      <formula>FIND("Réagir",J12)</formula>
    </cfRule>
  </conditionalFormatting>
  <conditionalFormatting sqref="G12:H12">
    <cfRule type="expression" dxfId="8323" priority="358" stopIfTrue="1">
      <formula>ISTEXT(G12)</formula>
    </cfRule>
    <cfRule type="expression" dxfId="8322" priority="359">
      <formula>FIND("Conforter",J12)</formula>
    </cfRule>
  </conditionalFormatting>
  <conditionalFormatting sqref="I13">
    <cfRule type="expression" dxfId="8321" priority="355" stopIfTrue="1">
      <formula>ISTEXT(I13)</formula>
    </cfRule>
    <cfRule type="expression" dxfId="8320" priority="356">
      <formula>FIND("Agir",J13)</formula>
    </cfRule>
    <cfRule type="expression" dxfId="8319" priority="357">
      <formula>FIND("Réagir",J13)</formula>
    </cfRule>
  </conditionalFormatting>
  <conditionalFormatting sqref="G13:H13">
    <cfRule type="expression" dxfId="8318" priority="353" stopIfTrue="1">
      <formula>ISTEXT(G13)</formula>
    </cfRule>
    <cfRule type="expression" dxfId="8317" priority="354">
      <formula>FIND("Conforter",J13)</formula>
    </cfRule>
  </conditionalFormatting>
  <conditionalFormatting sqref="I14">
    <cfRule type="expression" dxfId="8316" priority="350" stopIfTrue="1">
      <formula>ISTEXT(I14)</formula>
    </cfRule>
    <cfRule type="expression" dxfId="8315" priority="351">
      <formula>FIND("Agir",J14)</formula>
    </cfRule>
    <cfRule type="expression" dxfId="8314" priority="352">
      <formula>FIND("Réagir",J14)</formula>
    </cfRule>
  </conditionalFormatting>
  <conditionalFormatting sqref="G14:H14">
    <cfRule type="expression" dxfId="8313" priority="348" stopIfTrue="1">
      <formula>ISTEXT(G14)</formula>
    </cfRule>
    <cfRule type="expression" dxfId="8312" priority="349">
      <formula>FIND("Conforter",J14)</formula>
    </cfRule>
  </conditionalFormatting>
  <conditionalFormatting sqref="I8">
    <cfRule type="expression" dxfId="8311" priority="345" stopIfTrue="1">
      <formula>ISTEXT(I8)</formula>
    </cfRule>
    <cfRule type="expression" dxfId="8310" priority="346">
      <formula>FIND("Agir",J8)</formula>
    </cfRule>
    <cfRule type="expression" dxfId="8309" priority="347">
      <formula>FIND("Réagir",J8)</formula>
    </cfRule>
  </conditionalFormatting>
  <conditionalFormatting sqref="D7:D14">
    <cfRule type="expression" dxfId="8308" priority="335" stopIfTrue="1">
      <formula>ISTEXT(D7)</formula>
    </cfRule>
    <cfRule type="expression" dxfId="8307" priority="336">
      <formula>FIND("Agir",E7)</formula>
    </cfRule>
    <cfRule type="expression" dxfId="8306" priority="337">
      <formula>FIND("Réagir",E7)</formula>
    </cfRule>
  </conditionalFormatting>
  <conditionalFormatting sqref="D8:D14">
    <cfRule type="expression" dxfId="8305" priority="333" stopIfTrue="1">
      <formula>ISTEXT(D8)</formula>
    </cfRule>
    <cfRule type="expression" dxfId="8304" priority="334">
      <formula>FIND("Conforter",F8)</formula>
    </cfRule>
  </conditionalFormatting>
  <conditionalFormatting sqref="D7">
    <cfRule type="expression" dxfId="8303" priority="331" stopIfTrue="1">
      <formula>ISTEXT(D7)</formula>
    </cfRule>
    <cfRule type="expression" dxfId="8302" priority="332">
      <formula>FIND("Conforter",F7)</formula>
    </cfRule>
  </conditionalFormatting>
  <conditionalFormatting sqref="D9">
    <cfRule type="expression" dxfId="8301" priority="329" stopIfTrue="1">
      <formula>ISTEXT(D9)</formula>
    </cfRule>
    <cfRule type="expression" dxfId="8300" priority="330">
      <formula>FIND("Conforter",F9)</formula>
    </cfRule>
  </conditionalFormatting>
  <conditionalFormatting sqref="D10">
    <cfRule type="expression" dxfId="8299" priority="327" stopIfTrue="1">
      <formula>ISTEXT(D10)</formula>
    </cfRule>
    <cfRule type="expression" dxfId="8298" priority="328">
      <formula>FIND("Conforter",F10)</formula>
    </cfRule>
  </conditionalFormatting>
  <conditionalFormatting sqref="D11">
    <cfRule type="expression" dxfId="8297" priority="325" stopIfTrue="1">
      <formula>ISTEXT(D11)</formula>
    </cfRule>
    <cfRule type="expression" dxfId="8296" priority="326">
      <formula>FIND("Conforter",F11)</formula>
    </cfRule>
  </conditionalFormatting>
  <conditionalFormatting sqref="D12">
    <cfRule type="expression" dxfId="8295" priority="323" stopIfTrue="1">
      <formula>ISTEXT(D12)</formula>
    </cfRule>
    <cfRule type="expression" dxfId="8294" priority="324">
      <formula>FIND("Conforter",F12)</formula>
    </cfRule>
  </conditionalFormatting>
  <conditionalFormatting sqref="D13">
    <cfRule type="expression" dxfId="8293" priority="321" stopIfTrue="1">
      <formula>ISTEXT(D13)</formula>
    </cfRule>
    <cfRule type="expression" dxfId="8292" priority="322">
      <formula>FIND("Conforter",F13)</formula>
    </cfRule>
  </conditionalFormatting>
  <conditionalFormatting sqref="D14">
    <cfRule type="expression" dxfId="8291" priority="319" stopIfTrue="1">
      <formula>ISTEXT(D14)</formula>
    </cfRule>
    <cfRule type="expression" dxfId="8290" priority="320">
      <formula>FIND("Conforter",F14)</formula>
    </cfRule>
  </conditionalFormatting>
  <conditionalFormatting sqref="H7:H14">
    <cfRule type="expression" dxfId="8289" priority="316" stopIfTrue="1">
      <formula>ISTEXT(H7)</formula>
    </cfRule>
    <cfRule type="expression" dxfId="8288" priority="317">
      <formula>FIND("Agir",J7)</formula>
    </cfRule>
    <cfRule type="expression" dxfId="8287" priority="318">
      <formula>FIND("Réagir",J7)</formula>
    </cfRule>
  </conditionalFormatting>
  <conditionalFormatting sqref="AX7:AY14">
    <cfRule type="expression" dxfId="8286" priority="313" stopIfTrue="1">
      <formula>ISTEXT(AX7)</formula>
    </cfRule>
    <cfRule type="expression" dxfId="8285" priority="314">
      <formula>FIND("Agir",#REF!)</formula>
    </cfRule>
    <cfRule type="expression" dxfId="8284" priority="315">
      <formula>FIND("Réagir",#REF!)</formula>
    </cfRule>
  </conditionalFormatting>
  <conditionalFormatting sqref="AM7:AM14 AQ7:AQ14 AV7:AV14">
    <cfRule type="expression" dxfId="8283" priority="310" stopIfTrue="1">
      <formula>ISTEXT(AM7)</formula>
    </cfRule>
    <cfRule type="expression" dxfId="8282" priority="311">
      <formula>FIND("Agir",#REF!)</formula>
    </cfRule>
    <cfRule type="expression" dxfId="8281" priority="312">
      <formula>FIND("Réagir",#REF!)</formula>
    </cfRule>
  </conditionalFormatting>
  <conditionalFormatting sqref="H7">
    <cfRule type="expression" dxfId="8280" priority="308" stopIfTrue="1">
      <formula>ISTEXT(H7)</formula>
    </cfRule>
    <cfRule type="expression" dxfId="8279" priority="309">
      <formula>FIND("Conforter",J7)</formula>
    </cfRule>
  </conditionalFormatting>
  <conditionalFormatting sqref="AQ7:AQ14">
    <cfRule type="expression" dxfId="8278" priority="305" stopIfTrue="1">
      <formula>ISTEXT(AQ7)</formula>
    </cfRule>
    <cfRule type="expression" dxfId="8277" priority="306">
      <formula>FIND("Agir",AV7)</formula>
    </cfRule>
    <cfRule type="expression" dxfId="8276" priority="307">
      <formula>FIND("Réagir",AV7)</formula>
    </cfRule>
  </conditionalFormatting>
  <conditionalFormatting sqref="AQ9">
    <cfRule type="expression" dxfId="8275" priority="302" stopIfTrue="1">
      <formula>ISTEXT(AQ9)</formula>
    </cfRule>
    <cfRule type="expression" dxfId="8274" priority="303">
      <formula>FIND("Agir",AV9)</formula>
    </cfRule>
    <cfRule type="expression" dxfId="8273" priority="304">
      <formula>FIND("Réagir",AV9)</formula>
    </cfRule>
  </conditionalFormatting>
  <conditionalFormatting sqref="AQ10">
    <cfRule type="expression" dxfId="8272" priority="299" stopIfTrue="1">
      <formula>ISTEXT(AQ10)</formula>
    </cfRule>
    <cfRule type="expression" dxfId="8271" priority="300">
      <formula>FIND("Agir",AV10)</formula>
    </cfRule>
    <cfRule type="expression" dxfId="8270" priority="301">
      <formula>FIND("Réagir",AV10)</formula>
    </cfRule>
  </conditionalFormatting>
  <conditionalFormatting sqref="AQ11">
    <cfRule type="expression" dxfId="8269" priority="296" stopIfTrue="1">
      <formula>ISTEXT(AQ11)</formula>
    </cfRule>
    <cfRule type="expression" dxfId="8268" priority="297">
      <formula>FIND("Agir",AV11)</formula>
    </cfRule>
    <cfRule type="expression" dxfId="8267" priority="298">
      <formula>FIND("Réagir",AV11)</formula>
    </cfRule>
  </conditionalFormatting>
  <conditionalFormatting sqref="AQ12">
    <cfRule type="expression" dxfId="8266" priority="293" stopIfTrue="1">
      <formula>ISTEXT(AQ12)</formula>
    </cfRule>
    <cfRule type="expression" dxfId="8265" priority="294">
      <formula>FIND("Agir",AV12)</formula>
    </cfRule>
    <cfRule type="expression" dxfId="8264" priority="295">
      <formula>FIND("Réagir",AV12)</formula>
    </cfRule>
  </conditionalFormatting>
  <conditionalFormatting sqref="AQ13">
    <cfRule type="expression" dxfId="8263" priority="290" stopIfTrue="1">
      <formula>ISTEXT(AQ13)</formula>
    </cfRule>
    <cfRule type="expression" dxfId="8262" priority="291">
      <formula>FIND("Agir",AV13)</formula>
    </cfRule>
    <cfRule type="expression" dxfId="8261" priority="292">
      <formula>FIND("Réagir",AV13)</formula>
    </cfRule>
  </conditionalFormatting>
  <conditionalFormatting sqref="AQ14">
    <cfRule type="expression" dxfId="8260" priority="287" stopIfTrue="1">
      <formula>ISTEXT(AQ14)</formula>
    </cfRule>
    <cfRule type="expression" dxfId="8259" priority="288">
      <formula>FIND("Agir",AV14)</formula>
    </cfRule>
    <cfRule type="expression" dxfId="8258" priority="289">
      <formula>FIND("Réagir",AV14)</formula>
    </cfRule>
  </conditionalFormatting>
  <conditionalFormatting sqref="AQ8">
    <cfRule type="expression" dxfId="8257" priority="284" stopIfTrue="1">
      <formula>ISTEXT(AQ8)</formula>
    </cfRule>
    <cfRule type="expression" dxfId="8256" priority="285">
      <formula>FIND("Agir",AV8)</formula>
    </cfRule>
    <cfRule type="expression" dxfId="8255" priority="286">
      <formula>FIND("Réagir",AV8)</formula>
    </cfRule>
  </conditionalFormatting>
  <conditionalFormatting sqref="AA7:AA14">
    <cfRule type="expression" dxfId="8254" priority="281" stopIfTrue="1">
      <formula>ISTEXT(AA7)</formula>
    </cfRule>
    <cfRule type="expression" dxfId="8253" priority="282">
      <formula>FIND("Agir",AV7)</formula>
    </cfRule>
    <cfRule type="expression" dxfId="8252" priority="283">
      <formula>FIND("Réagir",AV7)</formula>
    </cfRule>
  </conditionalFormatting>
  <conditionalFormatting sqref="AG7:AG14 AM7:AM14 AQ7:AQ14 AV7:AV14">
    <cfRule type="expression" dxfId="8251" priority="278" stopIfTrue="1">
      <formula>ISTEXT(AG7)</formula>
    </cfRule>
    <cfRule type="expression" dxfId="8250" priority="279">
      <formula>FIND("Agir",#REF!)</formula>
    </cfRule>
    <cfRule type="expression" dxfId="8249" priority="280">
      <formula>FIND("Réagir",#REF!)</formula>
    </cfRule>
  </conditionalFormatting>
  <conditionalFormatting sqref="AM7:AM14 AQ7:AQ14 AV7:AV14">
    <cfRule type="expression" dxfId="8248" priority="275" stopIfTrue="1">
      <formula>ISTEXT(AM7)</formula>
    </cfRule>
    <cfRule type="expression" dxfId="8247" priority="276">
      <formula>FIND("Agir",#REF!)</formula>
    </cfRule>
    <cfRule type="expression" dxfId="8246" priority="277">
      <formula>FIND("Réagir",#REF!)</formula>
    </cfRule>
  </conditionalFormatting>
  <conditionalFormatting sqref="AV7:AV14">
    <cfRule type="expression" dxfId="8245" priority="272" stopIfTrue="1">
      <formula>ISTEXT(AV7)</formula>
    </cfRule>
    <cfRule type="expression" dxfId="8244" priority="273">
      <formula>FIND("Agir",#REF!)</formula>
    </cfRule>
    <cfRule type="expression" dxfId="8243" priority="274">
      <formula>FIND("Réagir",#REF!)</formula>
    </cfRule>
  </conditionalFormatting>
  <conditionalFormatting sqref="AG7:AG14">
    <cfRule type="expression" dxfId="8242" priority="269" stopIfTrue="1">
      <formula>ISTEXT(AG7)</formula>
    </cfRule>
    <cfRule type="expression" dxfId="8241" priority="270">
      <formula>FIND("Agir",#REF!)</formula>
    </cfRule>
    <cfRule type="expression" dxfId="8240" priority="271">
      <formula>FIND("Réagir",#REF!)</formula>
    </cfRule>
  </conditionalFormatting>
  <conditionalFormatting sqref="AW7:AW14">
    <cfRule type="expression" dxfId="8239" priority="266" stopIfTrue="1">
      <formula>ISTEXT(AW7)</formula>
    </cfRule>
    <cfRule type="expression" dxfId="8238" priority="267">
      <formula>FIND("Agir",#REF!)</formula>
    </cfRule>
    <cfRule type="expression" dxfId="8237" priority="268">
      <formula>FIND("Réagir",#REF!)</formula>
    </cfRule>
  </conditionalFormatting>
  <conditionalFormatting sqref="I15">
    <cfRule type="expression" dxfId="8236" priority="263" stopIfTrue="1">
      <formula>ISTEXT(I15)</formula>
    </cfRule>
    <cfRule type="expression" dxfId="8235" priority="264">
      <formula>FIND("Agir",J15)</formula>
    </cfRule>
    <cfRule type="expression" dxfId="8234" priority="265">
      <formula>FIND("Réagir",J15)</formula>
    </cfRule>
  </conditionalFormatting>
  <conditionalFormatting sqref="F15">
    <cfRule type="expression" dxfId="8233" priority="258" stopIfTrue="1">
      <formula>ISTEXT(F15)</formula>
    </cfRule>
    <cfRule type="expression" dxfId="8232" priority="259">
      <formula>FIND("Conforter",I15)</formula>
    </cfRule>
  </conditionalFormatting>
  <conditionalFormatting sqref="G15">
    <cfRule type="expression" dxfId="8231" priority="255" stopIfTrue="1">
      <formula>ISTEXT(G15)</formula>
    </cfRule>
    <cfRule type="expression" dxfId="8230" priority="256">
      <formula>FIND("Agir",I15)</formula>
    </cfRule>
    <cfRule type="expression" dxfId="8229" priority="257">
      <formula>FIND("Réagir",I15)</formula>
    </cfRule>
  </conditionalFormatting>
  <conditionalFormatting sqref="G15:H15">
    <cfRule type="expression" dxfId="8228" priority="253" stopIfTrue="1">
      <formula>ISTEXT(G15)</formula>
    </cfRule>
    <cfRule type="expression" dxfId="8227" priority="254">
      <formula>FIND("Conforter",J15)</formula>
    </cfRule>
  </conditionalFormatting>
  <conditionalFormatting sqref="I15">
    <cfRule type="expression" dxfId="8226" priority="249" stopIfTrue="1">
      <formula>ISTEXT(I15)</formula>
    </cfRule>
    <cfRule type="expression" dxfId="8225" priority="250">
      <formula>FIND("Agir",J15)</formula>
    </cfRule>
    <cfRule type="expression" dxfId="8224" priority="251">
      <formula>FIND("Réagir",J15)</formula>
    </cfRule>
  </conditionalFormatting>
  <conditionalFormatting sqref="G15:H15">
    <cfRule type="expression" dxfId="8223" priority="247" stopIfTrue="1">
      <formula>ISTEXT(G15)</formula>
    </cfRule>
    <cfRule type="expression" dxfId="8222" priority="248">
      <formula>FIND("Conforter",J15)</formula>
    </cfRule>
  </conditionalFormatting>
  <conditionalFormatting sqref="D15">
    <cfRule type="expression" dxfId="8221" priority="237" stopIfTrue="1">
      <formula>ISTEXT(D15)</formula>
    </cfRule>
    <cfRule type="expression" dxfId="8220" priority="238">
      <formula>FIND("Agir",E15)</formula>
    </cfRule>
    <cfRule type="expression" dxfId="8219" priority="239">
      <formula>FIND("Réagir",E15)</formula>
    </cfRule>
  </conditionalFormatting>
  <conditionalFormatting sqref="D15">
    <cfRule type="expression" dxfId="8218" priority="235" stopIfTrue="1">
      <formula>ISTEXT(D15)</formula>
    </cfRule>
    <cfRule type="expression" dxfId="8217" priority="236">
      <formula>FIND("Conforter",F15)</formula>
    </cfRule>
  </conditionalFormatting>
  <conditionalFormatting sqref="D15">
    <cfRule type="expression" dxfId="8216" priority="233" stopIfTrue="1">
      <formula>ISTEXT(D15)</formula>
    </cfRule>
    <cfRule type="expression" dxfId="8215" priority="234">
      <formula>FIND("Conforter",F15)</formula>
    </cfRule>
  </conditionalFormatting>
  <conditionalFormatting sqref="H15">
    <cfRule type="expression" dxfId="8214" priority="230" stopIfTrue="1">
      <formula>ISTEXT(H15)</formula>
    </cfRule>
    <cfRule type="expression" dxfId="8213" priority="231">
      <formula>FIND("Agir",J15)</formula>
    </cfRule>
    <cfRule type="expression" dxfId="8212" priority="232">
      <formula>FIND("Réagir",J15)</formula>
    </cfRule>
  </conditionalFormatting>
  <conditionalFormatting sqref="AX15:AY15">
    <cfRule type="expression" dxfId="8211" priority="227" stopIfTrue="1">
      <formula>ISTEXT(AX15)</formula>
    </cfRule>
    <cfRule type="expression" dxfId="8210" priority="228">
      <formula>FIND("Agir",#REF!)</formula>
    </cfRule>
    <cfRule type="expression" dxfId="8209" priority="229">
      <formula>FIND("Réagir",#REF!)</formula>
    </cfRule>
  </conditionalFormatting>
  <conditionalFormatting sqref="AM15 AQ15 AV15">
    <cfRule type="expression" dxfId="8208" priority="224" stopIfTrue="1">
      <formula>ISTEXT(AM15)</formula>
    </cfRule>
    <cfRule type="expression" dxfId="8207" priority="225">
      <formula>FIND("Agir",#REF!)</formula>
    </cfRule>
    <cfRule type="expression" dxfId="8206" priority="226">
      <formula>FIND("Réagir",#REF!)</formula>
    </cfRule>
  </conditionalFormatting>
  <conditionalFormatting sqref="AQ15">
    <cfRule type="expression" dxfId="8205" priority="221" stopIfTrue="1">
      <formula>ISTEXT(AQ15)</formula>
    </cfRule>
    <cfRule type="expression" dxfId="8204" priority="222">
      <formula>FIND("Agir",AV15)</formula>
    </cfRule>
    <cfRule type="expression" dxfId="8203" priority="223">
      <formula>FIND("Réagir",AV15)</formula>
    </cfRule>
  </conditionalFormatting>
  <conditionalFormatting sqref="AQ15">
    <cfRule type="expression" dxfId="8202" priority="218" stopIfTrue="1">
      <formula>ISTEXT(AQ15)</formula>
    </cfRule>
    <cfRule type="expression" dxfId="8201" priority="219">
      <formula>FIND("Agir",AV15)</formula>
    </cfRule>
    <cfRule type="expression" dxfId="8200" priority="220">
      <formula>FIND("Réagir",AV15)</formula>
    </cfRule>
  </conditionalFormatting>
  <conditionalFormatting sqref="AA15">
    <cfRule type="expression" dxfId="8199" priority="215" stopIfTrue="1">
      <formula>ISTEXT(AA15)</formula>
    </cfRule>
    <cfRule type="expression" dxfId="8198" priority="216">
      <formula>FIND("Agir",AV15)</formula>
    </cfRule>
    <cfRule type="expression" dxfId="8197" priority="217">
      <formula>FIND("Réagir",AV15)</formula>
    </cfRule>
  </conditionalFormatting>
  <conditionalFormatting sqref="AG15 AM15 AQ15 AV15">
    <cfRule type="expression" dxfId="8196" priority="212" stopIfTrue="1">
      <formula>ISTEXT(AG15)</formula>
    </cfRule>
    <cfRule type="expression" dxfId="8195" priority="213">
      <formula>FIND("Agir",#REF!)</formula>
    </cfRule>
    <cfRule type="expression" dxfId="8194" priority="214">
      <formula>FIND("Réagir",#REF!)</formula>
    </cfRule>
  </conditionalFormatting>
  <conditionalFormatting sqref="AM15 AQ15 AV15">
    <cfRule type="expression" dxfId="8193" priority="209" stopIfTrue="1">
      <formula>ISTEXT(AM15)</formula>
    </cfRule>
    <cfRule type="expression" dxfId="8192" priority="210">
      <formula>FIND("Agir",#REF!)</formula>
    </cfRule>
    <cfRule type="expression" dxfId="8191" priority="211">
      <formula>FIND("Réagir",#REF!)</formula>
    </cfRule>
  </conditionalFormatting>
  <conditionalFormatting sqref="AV15">
    <cfRule type="expression" dxfId="8190" priority="206" stopIfTrue="1">
      <formula>ISTEXT(AV15)</formula>
    </cfRule>
    <cfRule type="expression" dxfId="8189" priority="207">
      <formula>FIND("Agir",#REF!)</formula>
    </cfRule>
    <cfRule type="expression" dxfId="8188" priority="208">
      <formula>FIND("Réagir",#REF!)</formula>
    </cfRule>
  </conditionalFormatting>
  <conditionalFormatting sqref="AG15">
    <cfRule type="expression" dxfId="8187" priority="203" stopIfTrue="1">
      <formula>ISTEXT(AG15)</formula>
    </cfRule>
    <cfRule type="expression" dxfId="8186" priority="204">
      <formula>FIND("Agir",#REF!)</formula>
    </cfRule>
    <cfRule type="expression" dxfId="8185" priority="205">
      <formula>FIND("Réagir",#REF!)</formula>
    </cfRule>
  </conditionalFormatting>
  <conditionalFormatting sqref="AW15">
    <cfRule type="expression" dxfId="8184" priority="200" stopIfTrue="1">
      <formula>ISTEXT(AW15)</formula>
    </cfRule>
    <cfRule type="expression" dxfId="8183" priority="201">
      <formula>FIND("Agir",#REF!)</formula>
    </cfRule>
    <cfRule type="expression" dxfId="8182" priority="202">
      <formula>FIND("Réagir",#REF!)</formula>
    </cfRule>
  </conditionalFormatting>
  <conditionalFormatting sqref="I16">
    <cfRule type="expression" dxfId="8181" priority="197" stopIfTrue="1">
      <formula>ISTEXT(I16)</formula>
    </cfRule>
    <cfRule type="expression" dxfId="8180" priority="198">
      <formula>FIND("Agir",J16)</formula>
    </cfRule>
    <cfRule type="expression" dxfId="8179" priority="199">
      <formula>FIND("Réagir",J16)</formula>
    </cfRule>
  </conditionalFormatting>
  <conditionalFormatting sqref="AA16 AG16 AM16 AQ16 AV16:AY16 I16">
    <cfRule type="containsText" dxfId="8178" priority="194" stopIfTrue="1" operator="containsText" text="Première">
      <formula>NOT(ISERROR(SEARCH("Première",I16)))</formula>
    </cfRule>
    <cfRule type="containsText" dxfId="8177" priority="195" stopIfTrue="1" operator="containsText" text="Seconde">
      <formula>NOT(ISERROR(SEARCH("Seconde",I16)))</formula>
    </cfRule>
    <cfRule type="containsText" dxfId="8176" priority="196" stopIfTrue="1" operator="containsText" text="Terme">
      <formula>NOT(ISERROR(SEARCH("Terme",I16)))</formula>
    </cfRule>
  </conditionalFormatting>
  <conditionalFormatting sqref="F16">
    <cfRule type="expression" dxfId="8175" priority="192" stopIfTrue="1">
      <formula>ISTEXT(F16)</formula>
    </cfRule>
    <cfRule type="expression" dxfId="8174" priority="193">
      <formula>FIND("Conforter",I16)</formula>
    </cfRule>
  </conditionalFormatting>
  <conditionalFormatting sqref="G16">
    <cfRule type="expression" dxfId="8173" priority="189" stopIfTrue="1">
      <formula>ISTEXT(G16)</formula>
    </cfRule>
    <cfRule type="expression" dxfId="8172" priority="190">
      <formula>FIND("Agir",I16)</formula>
    </cfRule>
    <cfRule type="expression" dxfId="8171" priority="191">
      <formula>FIND("Réagir",I16)</formula>
    </cfRule>
  </conditionalFormatting>
  <conditionalFormatting sqref="G16:H16">
    <cfRule type="expression" dxfId="8170" priority="187" stopIfTrue="1">
      <formula>ISTEXT(G16)</formula>
    </cfRule>
    <cfRule type="expression" dxfId="8169" priority="188">
      <formula>FIND("Conforter",J16)</formula>
    </cfRule>
  </conditionalFormatting>
  <conditionalFormatting sqref="I16">
    <cfRule type="expression" dxfId="8168" priority="183" stopIfTrue="1">
      <formula>ISTEXT(I16)</formula>
    </cfRule>
    <cfRule type="expression" dxfId="8167" priority="184">
      <formula>FIND("Agir",J16)</formula>
    </cfRule>
    <cfRule type="expression" dxfId="8166" priority="185">
      <formula>FIND("Réagir",J16)</formula>
    </cfRule>
  </conditionalFormatting>
  <conditionalFormatting sqref="G16:H16">
    <cfRule type="expression" dxfId="8165" priority="181" stopIfTrue="1">
      <formula>ISTEXT(G16)</formula>
    </cfRule>
    <cfRule type="expression" dxfId="8164" priority="182">
      <formula>FIND("Conforter",J16)</formula>
    </cfRule>
  </conditionalFormatting>
  <conditionalFormatting sqref="D16">
    <cfRule type="expression" dxfId="8163" priority="171" stopIfTrue="1">
      <formula>ISTEXT(D16)</formula>
    </cfRule>
    <cfRule type="expression" dxfId="8162" priority="172">
      <formula>FIND("Agir",E16)</formula>
    </cfRule>
    <cfRule type="expression" dxfId="8161" priority="173">
      <formula>FIND("Réagir",E16)</formula>
    </cfRule>
  </conditionalFormatting>
  <conditionalFormatting sqref="D16">
    <cfRule type="expression" dxfId="8160" priority="169" stopIfTrue="1">
      <formula>ISTEXT(D16)</formula>
    </cfRule>
    <cfRule type="expression" dxfId="8159" priority="170">
      <formula>FIND("Conforter",F16)</formula>
    </cfRule>
  </conditionalFormatting>
  <conditionalFormatting sqref="D16">
    <cfRule type="expression" dxfId="8158" priority="167" stopIfTrue="1">
      <formula>ISTEXT(D16)</formula>
    </cfRule>
    <cfRule type="expression" dxfId="8157" priority="168">
      <formula>FIND("Conforter",F16)</formula>
    </cfRule>
  </conditionalFormatting>
  <conditionalFormatting sqref="H16">
    <cfRule type="expression" dxfId="8156" priority="164" stopIfTrue="1">
      <formula>ISTEXT(H16)</formula>
    </cfRule>
    <cfRule type="expression" dxfId="8155" priority="165">
      <formula>FIND("Agir",J16)</formula>
    </cfRule>
    <cfRule type="expression" dxfId="8154" priority="166">
      <formula>FIND("Réagir",J16)</formula>
    </cfRule>
  </conditionalFormatting>
  <conditionalFormatting sqref="AX16:AY16">
    <cfRule type="expression" dxfId="8153" priority="161" stopIfTrue="1">
      <formula>ISTEXT(AX16)</formula>
    </cfRule>
    <cfRule type="expression" dxfId="8152" priority="162">
      <formula>FIND("Agir",#REF!)</formula>
    </cfRule>
    <cfRule type="expression" dxfId="8151" priority="163">
      <formula>FIND("Réagir",#REF!)</formula>
    </cfRule>
  </conditionalFormatting>
  <conditionalFormatting sqref="AM16 AQ16 AV16">
    <cfRule type="expression" dxfId="8150" priority="158" stopIfTrue="1">
      <formula>ISTEXT(AM16)</formula>
    </cfRule>
    <cfRule type="expression" dxfId="8149" priority="159">
      <formula>FIND("Agir",#REF!)</formula>
    </cfRule>
    <cfRule type="expression" dxfId="8148" priority="160">
      <formula>FIND("Réagir",#REF!)</formula>
    </cfRule>
  </conditionalFormatting>
  <conditionalFormatting sqref="AQ16">
    <cfRule type="expression" dxfId="8147" priority="155" stopIfTrue="1">
      <formula>ISTEXT(AQ16)</formula>
    </cfRule>
    <cfRule type="expression" dxfId="8146" priority="156">
      <formula>FIND("Agir",AV16)</formula>
    </cfRule>
    <cfRule type="expression" dxfId="8145" priority="157">
      <formula>FIND("Réagir",AV16)</formula>
    </cfRule>
  </conditionalFormatting>
  <conditionalFormatting sqref="AQ16">
    <cfRule type="expression" dxfId="8144" priority="152" stopIfTrue="1">
      <formula>ISTEXT(AQ16)</formula>
    </cfRule>
    <cfRule type="expression" dxfId="8143" priority="153">
      <formula>FIND("Agir",AV16)</formula>
    </cfRule>
    <cfRule type="expression" dxfId="8142" priority="154">
      <formula>FIND("Réagir",AV16)</formula>
    </cfRule>
  </conditionalFormatting>
  <conditionalFormatting sqref="AA16">
    <cfRule type="expression" dxfId="8141" priority="149" stopIfTrue="1">
      <formula>ISTEXT(AA16)</formula>
    </cfRule>
    <cfRule type="expression" dxfId="8140" priority="150">
      <formula>FIND("Agir",AV16)</formula>
    </cfRule>
    <cfRule type="expression" dxfId="8139" priority="151">
      <formula>FIND("Réagir",AV16)</formula>
    </cfRule>
  </conditionalFormatting>
  <conditionalFormatting sqref="AG16 AM16 AQ16 AV16">
    <cfRule type="expression" dxfId="8138" priority="146" stopIfTrue="1">
      <formula>ISTEXT(AG16)</formula>
    </cfRule>
    <cfRule type="expression" dxfId="8137" priority="147">
      <formula>FIND("Agir",#REF!)</formula>
    </cfRule>
    <cfRule type="expression" dxfId="8136" priority="148">
      <formula>FIND("Réagir",#REF!)</formula>
    </cfRule>
  </conditionalFormatting>
  <conditionalFormatting sqref="AM16 AQ16 AV16">
    <cfRule type="expression" dxfId="8135" priority="143" stopIfTrue="1">
      <formula>ISTEXT(AM16)</formula>
    </cfRule>
    <cfRule type="expression" dxfId="8134" priority="144">
      <formula>FIND("Agir",#REF!)</formula>
    </cfRule>
    <cfRule type="expression" dxfId="8133" priority="145">
      <formula>FIND("Réagir",#REF!)</formula>
    </cfRule>
  </conditionalFormatting>
  <conditionalFormatting sqref="AV16">
    <cfRule type="expression" dxfId="8132" priority="140" stopIfTrue="1">
      <formula>ISTEXT(AV16)</formula>
    </cfRule>
    <cfRule type="expression" dxfId="8131" priority="141">
      <formula>FIND("Agir",#REF!)</formula>
    </cfRule>
    <cfRule type="expression" dxfId="8130" priority="142">
      <formula>FIND("Réagir",#REF!)</formula>
    </cfRule>
  </conditionalFormatting>
  <conditionalFormatting sqref="AG16">
    <cfRule type="expression" dxfId="8129" priority="137" stopIfTrue="1">
      <formula>ISTEXT(AG16)</formula>
    </cfRule>
    <cfRule type="expression" dxfId="8128" priority="138">
      <formula>FIND("Agir",#REF!)</formula>
    </cfRule>
    <cfRule type="expression" dxfId="8127" priority="139">
      <formula>FIND("Réagir",#REF!)</formula>
    </cfRule>
  </conditionalFormatting>
  <conditionalFormatting sqref="AW16">
    <cfRule type="expression" dxfId="8126" priority="134" stopIfTrue="1">
      <formula>ISTEXT(AW16)</formula>
    </cfRule>
    <cfRule type="expression" dxfId="8125" priority="135">
      <formula>FIND("Agir",#REF!)</formula>
    </cfRule>
    <cfRule type="expression" dxfId="8124" priority="136">
      <formula>FIND("Réagir",#REF!)</formula>
    </cfRule>
  </conditionalFormatting>
  <conditionalFormatting sqref="I11">
    <cfRule type="expression" dxfId="8123" priority="131" stopIfTrue="1">
      <formula>ISTEXT(I11)</formula>
    </cfRule>
    <cfRule type="expression" dxfId="8122" priority="132">
      <formula>FIND("Agir",J11)</formula>
    </cfRule>
    <cfRule type="expression" dxfId="8121" priority="133">
      <formula>FIND("Réagir",J11)</formula>
    </cfRule>
  </conditionalFormatting>
  <conditionalFormatting sqref="G11:H11">
    <cfRule type="expression" dxfId="8120" priority="129" stopIfTrue="1">
      <formula>ISTEXT(G11)</formula>
    </cfRule>
    <cfRule type="expression" dxfId="8119" priority="130">
      <formula>FIND("Conforter",J11)</formula>
    </cfRule>
  </conditionalFormatting>
  <conditionalFormatting sqref="D11">
    <cfRule type="expression" dxfId="8118" priority="127" stopIfTrue="1">
      <formula>ISTEXT(D11)</formula>
    </cfRule>
    <cfRule type="expression" dxfId="8117" priority="128">
      <formula>FIND("Conforter",F11)</formula>
    </cfRule>
  </conditionalFormatting>
  <conditionalFormatting sqref="AQ11">
    <cfRule type="expression" dxfId="8116" priority="124" stopIfTrue="1">
      <formula>ISTEXT(AQ11)</formula>
    </cfRule>
    <cfRule type="expression" dxfId="8115" priority="125">
      <formula>FIND("Agir",AV11)</formula>
    </cfRule>
    <cfRule type="expression" dxfId="8114" priority="126">
      <formula>FIND("Réagir",AV11)</formula>
    </cfRule>
  </conditionalFormatting>
  <conditionalFormatting sqref="I13">
    <cfRule type="expression" dxfId="8113" priority="121" stopIfTrue="1">
      <formula>ISTEXT(I13)</formula>
    </cfRule>
    <cfRule type="expression" dxfId="8112" priority="122">
      <formula>FIND("Agir",J13)</formula>
    </cfRule>
    <cfRule type="expression" dxfId="8111" priority="123">
      <formula>FIND("Réagir",J13)</formula>
    </cfRule>
  </conditionalFormatting>
  <conditionalFormatting sqref="G13:H13">
    <cfRule type="expression" dxfId="8110" priority="119" stopIfTrue="1">
      <formula>ISTEXT(G13)</formula>
    </cfRule>
    <cfRule type="expression" dxfId="8109" priority="120">
      <formula>FIND("Conforter",J13)</formula>
    </cfRule>
  </conditionalFormatting>
  <conditionalFormatting sqref="D13">
    <cfRule type="expression" dxfId="8108" priority="117" stopIfTrue="1">
      <formula>ISTEXT(D13)</formula>
    </cfRule>
    <cfRule type="expression" dxfId="8107" priority="118">
      <formula>FIND("Conforter",F13)</formula>
    </cfRule>
  </conditionalFormatting>
  <conditionalFormatting sqref="AQ13">
    <cfRule type="expression" dxfId="8106" priority="114" stopIfTrue="1">
      <formula>ISTEXT(AQ13)</formula>
    </cfRule>
    <cfRule type="expression" dxfId="8105" priority="115">
      <formula>FIND("Agir",AV13)</formula>
    </cfRule>
    <cfRule type="expression" dxfId="8104" priority="116">
      <formula>FIND("Réagir",AV13)</formula>
    </cfRule>
  </conditionalFormatting>
  <conditionalFormatting sqref="I14">
    <cfRule type="expression" dxfId="8103" priority="111" stopIfTrue="1">
      <formula>ISTEXT(I14)</formula>
    </cfRule>
    <cfRule type="expression" dxfId="8102" priority="112">
      <formula>FIND("Agir",J14)</formula>
    </cfRule>
    <cfRule type="expression" dxfId="8101" priority="113">
      <formula>FIND("Réagir",J14)</formula>
    </cfRule>
  </conditionalFormatting>
  <conditionalFormatting sqref="G14:H14">
    <cfRule type="expression" dxfId="8100" priority="109" stopIfTrue="1">
      <formula>ISTEXT(G14)</formula>
    </cfRule>
    <cfRule type="expression" dxfId="8099" priority="110">
      <formula>FIND("Conforter",J14)</formula>
    </cfRule>
  </conditionalFormatting>
  <conditionalFormatting sqref="D14">
    <cfRule type="expression" dxfId="8098" priority="107" stopIfTrue="1">
      <formula>ISTEXT(D14)</formula>
    </cfRule>
    <cfRule type="expression" dxfId="8097" priority="108">
      <formula>FIND("Conforter",F14)</formula>
    </cfRule>
  </conditionalFormatting>
  <conditionalFormatting sqref="AQ14">
    <cfRule type="expression" dxfId="8096" priority="104" stopIfTrue="1">
      <formula>ISTEXT(AQ14)</formula>
    </cfRule>
    <cfRule type="expression" dxfId="8095" priority="105">
      <formula>FIND("Agir",AV14)</formula>
    </cfRule>
    <cfRule type="expression" dxfId="8094" priority="106">
      <formula>FIND("Réagir",AV14)</formula>
    </cfRule>
  </conditionalFormatting>
  <conditionalFormatting sqref="AA5 AG5 AM5 AQ5 AV5:AY5 AW4 I5:J5">
    <cfRule type="containsText" dxfId="8093" priority="92" stopIfTrue="1" operator="containsText" text="Première">
      <formula>NOT(ISERROR(SEARCH("Première",I4)))</formula>
    </cfRule>
    <cfRule type="containsText" dxfId="8092" priority="93" stopIfTrue="1" operator="containsText" text="Seconde">
      <formula>NOT(ISERROR(SEARCH("Seconde",I4)))</formula>
    </cfRule>
    <cfRule type="containsText" dxfId="8091" priority="94" stopIfTrue="1" operator="containsText" text="Terme">
      <formula>NOT(ISERROR(SEARCH("Terme",I4)))</formula>
    </cfRule>
  </conditionalFormatting>
  <conditionalFormatting sqref="AX4">
    <cfRule type="containsText" dxfId="8090" priority="89" stopIfTrue="1" operator="containsText" text="Première">
      <formula>NOT(ISERROR(SEARCH("Première",AX4)))</formula>
    </cfRule>
    <cfRule type="containsText" dxfId="8089" priority="90" stopIfTrue="1" operator="containsText" text="Seconde">
      <formula>NOT(ISERROR(SEARCH("Seconde",AX4)))</formula>
    </cfRule>
    <cfRule type="containsText" dxfId="8088" priority="91" stopIfTrue="1" operator="containsText" text="Terme">
      <formula>NOT(ISERROR(SEARCH("Terme",AX4)))</formula>
    </cfRule>
  </conditionalFormatting>
  <conditionalFormatting sqref="J8:J14">
    <cfRule type="containsText" dxfId="8087" priority="86" stopIfTrue="1" operator="containsText" text="Première">
      <formula>NOT(ISERROR(SEARCH("Première",J8)))</formula>
    </cfRule>
  </conditionalFormatting>
  <conditionalFormatting sqref="J8:J14">
    <cfRule type="containsText" dxfId="8086" priority="85" stopIfTrue="1" operator="containsText" text="Non">
      <formula>NOT(ISERROR(SEARCH("Non",J8)))</formula>
    </cfRule>
  </conditionalFormatting>
  <conditionalFormatting sqref="J7:J14">
    <cfRule type="containsText" dxfId="8085" priority="78" operator="containsText" text="Intervention prioritaire">
      <formula>NOT(ISERROR(SEARCH("Intervention prioritaire",J7)))</formula>
    </cfRule>
    <cfRule type="containsText" dxfId="8084" priority="79" stopIfTrue="1" operator="containsText" text="Non pertinent">
      <formula>NOT(ISERROR(SEARCH("Non pertinent",J7)))</formula>
    </cfRule>
    <cfRule type="containsText" dxfId="8083" priority="80" stopIfTrue="1" operator="containsText" text="consolidation">
      <formula>NOT(ISERROR(SEARCH("consolidation",J7)))</formula>
    </cfRule>
    <cfRule type="containsText" dxfId="8082" priority="81" stopIfTrue="1" operator="containsText" text="Non Prioritaire">
      <formula>NOT(ISERROR(SEARCH("Non Prioritaire",J7)))</formula>
    </cfRule>
    <cfRule type="containsText" dxfId="8081" priority="82" stopIfTrue="1" operator="containsText" text="Urgent">
      <formula>NOT(ISERROR(SEARCH("Urgent",J7)))</formula>
    </cfRule>
  </conditionalFormatting>
  <conditionalFormatting sqref="J15:J16">
    <cfRule type="containsText" dxfId="8080" priority="75" stopIfTrue="1" operator="containsText" text="Première">
      <formula>NOT(ISERROR(SEARCH("Première",J15)))</formula>
    </cfRule>
  </conditionalFormatting>
  <conditionalFormatting sqref="J15:J16">
    <cfRule type="containsText" dxfId="8079" priority="74" stopIfTrue="1" operator="containsText" text="Non">
      <formula>NOT(ISERROR(SEARCH("Non",J15)))</formula>
    </cfRule>
  </conditionalFormatting>
  <conditionalFormatting sqref="J15:J16">
    <cfRule type="containsText" dxfId="8078" priority="67" operator="containsText" text="Intervention prioritaire">
      <formula>NOT(ISERROR(SEARCH("Intervention prioritaire",J15)))</formula>
    </cfRule>
    <cfRule type="containsText" dxfId="8077" priority="68" stopIfTrue="1" operator="containsText" text="Non pertinent">
      <formula>NOT(ISERROR(SEARCH("Non pertinent",J15)))</formula>
    </cfRule>
    <cfRule type="containsText" dxfId="8076" priority="69" stopIfTrue="1" operator="containsText" text="consolidation">
      <formula>NOT(ISERROR(SEARCH("consolidation",J15)))</formula>
    </cfRule>
    <cfRule type="containsText" dxfId="8075" priority="70" stopIfTrue="1" operator="containsText" text="Non Prioritaire">
      <formula>NOT(ISERROR(SEARCH("Non Prioritaire",J15)))</formula>
    </cfRule>
    <cfRule type="containsText" dxfId="8074" priority="71" stopIfTrue="1" operator="containsText" text="Urgent">
      <formula>NOT(ISERROR(SEARCH("Urgent",J15)))</formula>
    </cfRule>
  </conditionalFormatting>
  <conditionalFormatting sqref="J15">
    <cfRule type="containsText" dxfId="8073" priority="64" stopIfTrue="1" operator="containsText" text="Première">
      <formula>NOT(ISERROR(SEARCH("Première",J15)))</formula>
    </cfRule>
  </conditionalFormatting>
  <conditionalFormatting sqref="J15">
    <cfRule type="containsText" dxfId="8072" priority="63" stopIfTrue="1" operator="containsText" text="Non">
      <formula>NOT(ISERROR(SEARCH("Non",J15)))</formula>
    </cfRule>
  </conditionalFormatting>
  <conditionalFormatting sqref="J15">
    <cfRule type="containsText" dxfId="8071" priority="56" operator="containsText" text="Intervention prioritaire">
      <formula>NOT(ISERROR(SEARCH("Intervention prioritaire",J15)))</formula>
    </cfRule>
    <cfRule type="containsText" dxfId="8070" priority="57" stopIfTrue="1" operator="containsText" text="Non pertinent">
      <formula>NOT(ISERROR(SEARCH("Non pertinent",J15)))</formula>
    </cfRule>
    <cfRule type="containsText" dxfId="8069" priority="58" stopIfTrue="1" operator="containsText" text="consolidation">
      <formula>NOT(ISERROR(SEARCH("consolidation",J15)))</formula>
    </cfRule>
    <cfRule type="containsText" dxfId="8068" priority="59" stopIfTrue="1" operator="containsText" text="Non Prioritaire">
      <formula>NOT(ISERROR(SEARCH("Non Prioritaire",J15)))</formula>
    </cfRule>
    <cfRule type="containsText" dxfId="8067" priority="60" stopIfTrue="1" operator="containsText" text="Urgent">
      <formula>NOT(ISERROR(SEARCH("Urgent",J15)))</formula>
    </cfRule>
  </conditionalFormatting>
  <conditionalFormatting sqref="J16">
    <cfRule type="containsText" dxfId="8066" priority="53" stopIfTrue="1" operator="containsText" text="Première">
      <formula>NOT(ISERROR(SEARCH("Première",J16)))</formula>
    </cfRule>
  </conditionalFormatting>
  <conditionalFormatting sqref="J16">
    <cfRule type="containsText" dxfId="8065" priority="52" stopIfTrue="1" operator="containsText" text="Non">
      <formula>NOT(ISERROR(SEARCH("Non",J16)))</formula>
    </cfRule>
  </conditionalFormatting>
  <conditionalFormatting sqref="J15:J16">
    <cfRule type="containsText" dxfId="8064" priority="45" operator="containsText" text="Intervention prioritaire">
      <formula>NOT(ISERROR(SEARCH("Intervention prioritaire",J15)))</formula>
    </cfRule>
    <cfRule type="containsText" dxfId="8063" priority="46" stopIfTrue="1" operator="containsText" text="Non pertinent">
      <formula>NOT(ISERROR(SEARCH("Non pertinent",J15)))</formula>
    </cfRule>
    <cfRule type="containsText" dxfId="8062" priority="47" stopIfTrue="1" operator="containsText" text="consolidation">
      <formula>NOT(ISERROR(SEARCH("consolidation",J15)))</formula>
    </cfRule>
    <cfRule type="containsText" dxfId="8061" priority="48" stopIfTrue="1" operator="containsText" text="Non Prioritaire">
      <formula>NOT(ISERROR(SEARCH("Non Prioritaire",J15)))</formula>
    </cfRule>
    <cfRule type="containsText" dxfId="8060" priority="49" stopIfTrue="1" operator="containsText" text="Urgent">
      <formula>NOT(ISERROR(SEARCH("Urgent",J15)))</formula>
    </cfRule>
  </conditionalFormatting>
  <conditionalFormatting sqref="J8:J14">
    <cfRule type="containsText" dxfId="8059" priority="42" stopIfTrue="1" operator="containsText" text="Première">
      <formula>NOT(ISERROR(SEARCH("Première",J8)))</formula>
    </cfRule>
  </conditionalFormatting>
  <conditionalFormatting sqref="J8:J14">
    <cfRule type="containsText" dxfId="8058" priority="41" stopIfTrue="1" operator="containsText" text="Non">
      <formula>NOT(ISERROR(SEARCH("Non",J8)))</formula>
    </cfRule>
  </conditionalFormatting>
  <conditionalFormatting sqref="J7:J14">
    <cfRule type="containsText" dxfId="8057" priority="34" operator="containsText" text="Intervention prioritaire">
      <formula>NOT(ISERROR(SEARCH("Intervention prioritaire",J7)))</formula>
    </cfRule>
    <cfRule type="containsText" dxfId="8056" priority="35" stopIfTrue="1" operator="containsText" text="Non pertinent">
      <formula>NOT(ISERROR(SEARCH("Non pertinent",J7)))</formula>
    </cfRule>
    <cfRule type="containsText" dxfId="8055" priority="36" stopIfTrue="1" operator="containsText" text="consolidation">
      <formula>NOT(ISERROR(SEARCH("consolidation",J7)))</formula>
    </cfRule>
    <cfRule type="containsText" dxfId="8054" priority="37" stopIfTrue="1" operator="containsText" text="Non Prioritaire">
      <formula>NOT(ISERROR(SEARCH("Non Prioritaire",J7)))</formula>
    </cfRule>
    <cfRule type="containsText" dxfId="8053" priority="38" stopIfTrue="1" operator="containsText" text="Urgent">
      <formula>NOT(ISERROR(SEARCH("Urgent",J7)))</formula>
    </cfRule>
  </conditionalFormatting>
  <conditionalFormatting sqref="J15:J16">
    <cfRule type="containsText" dxfId="8052" priority="31" stopIfTrue="1" operator="containsText" text="Première">
      <formula>NOT(ISERROR(SEARCH("Première",J15)))</formula>
    </cfRule>
  </conditionalFormatting>
  <conditionalFormatting sqref="J15:J16">
    <cfRule type="containsText" dxfId="8051" priority="30" stopIfTrue="1" operator="containsText" text="Non">
      <formula>NOT(ISERROR(SEARCH("Non",J15)))</formula>
    </cfRule>
  </conditionalFormatting>
  <conditionalFormatting sqref="J15:J16">
    <cfRule type="containsText" dxfId="8050" priority="23" operator="containsText" text="Intervention prioritaire">
      <formula>NOT(ISERROR(SEARCH("Intervention prioritaire",J15)))</formula>
    </cfRule>
    <cfRule type="containsText" dxfId="8049" priority="24" stopIfTrue="1" operator="containsText" text="Non pertinent">
      <formula>NOT(ISERROR(SEARCH("Non pertinent",J15)))</formula>
    </cfRule>
    <cfRule type="containsText" dxfId="8048" priority="25" stopIfTrue="1" operator="containsText" text="consolidation">
      <formula>NOT(ISERROR(SEARCH("consolidation",J15)))</formula>
    </cfRule>
    <cfRule type="containsText" dxfId="8047" priority="26" stopIfTrue="1" operator="containsText" text="Non Prioritaire">
      <formula>NOT(ISERROR(SEARCH("Non Prioritaire",J15)))</formula>
    </cfRule>
  </conditionalFormatting>
  <conditionalFormatting sqref="J15">
    <cfRule type="containsText" dxfId="8046" priority="20" stopIfTrue="1" operator="containsText" text="Première">
      <formula>NOT(ISERROR(SEARCH("Première",J15)))</formula>
    </cfRule>
  </conditionalFormatting>
  <conditionalFormatting sqref="J15">
    <cfRule type="containsText" dxfId="8045" priority="19" stopIfTrue="1" operator="containsText" text="Non">
      <formula>NOT(ISERROR(SEARCH("Non",J15)))</formula>
    </cfRule>
  </conditionalFormatting>
  <conditionalFormatting sqref="J15">
    <cfRule type="containsText" dxfId="8044" priority="12" operator="containsText" text="Intervention prioritaire">
      <formula>NOT(ISERROR(SEARCH("Intervention prioritaire",J15)))</formula>
    </cfRule>
    <cfRule type="containsText" dxfId="8043" priority="13" stopIfTrue="1" operator="containsText" text="Non pertinent">
      <formula>NOT(ISERROR(SEARCH("Non pertinent",J15)))</formula>
    </cfRule>
    <cfRule type="containsText" dxfId="8042" priority="14" stopIfTrue="1" operator="containsText" text="consolidation">
      <formula>NOT(ISERROR(SEARCH("consolidation",J15)))</formula>
    </cfRule>
    <cfRule type="containsText" dxfId="8041" priority="15" stopIfTrue="1" operator="containsText" text="Non Prioritaire">
      <formula>NOT(ISERROR(SEARCH("Non Prioritaire",J15)))</formula>
    </cfRule>
    <cfRule type="containsText" dxfId="8040" priority="16" stopIfTrue="1" operator="containsText" text="Urgent">
      <formula>NOT(ISERROR(SEARCH("Urgent",J15)))</formula>
    </cfRule>
  </conditionalFormatting>
  <conditionalFormatting sqref="J16">
    <cfRule type="containsText" dxfId="8039" priority="9" stopIfTrue="1" operator="containsText" text="Première">
      <formula>NOT(ISERROR(SEARCH("Première",J16)))</formula>
    </cfRule>
  </conditionalFormatting>
  <conditionalFormatting sqref="J16">
    <cfRule type="containsText" dxfId="8038" priority="8" stopIfTrue="1" operator="containsText" text="Non">
      <formula>NOT(ISERROR(SEARCH("Non",J16)))</formula>
    </cfRule>
  </conditionalFormatting>
  <conditionalFormatting sqref="J15:J16">
    <cfRule type="containsText" dxfId="8037" priority="1" operator="containsText" text="Intervention prioritaire">
      <formula>NOT(ISERROR(SEARCH("Intervention prioritaire",J15)))</formula>
    </cfRule>
    <cfRule type="containsText" dxfId="8036" priority="2" stopIfTrue="1" operator="containsText" text="Non pertinent">
      <formula>NOT(ISERROR(SEARCH("Non pertinent",J15)))</formula>
    </cfRule>
    <cfRule type="containsText" dxfId="8035" priority="3" stopIfTrue="1" operator="containsText" text="consolidation">
      <formula>NOT(ISERROR(SEARCH("consolidation",J15)))</formula>
    </cfRule>
    <cfRule type="containsText" dxfId="8034" priority="4" stopIfTrue="1" operator="containsText" text="Non Prioritaire">
      <formula>NOT(ISERROR(SEARCH("Non Prioritaire",J15)))</formula>
    </cfRule>
    <cfRule type="containsText" dxfId="8033" priority="5" stopIfTrue="1" operator="containsText" text="Urgent">
      <formula>NOT(ISERROR(SEARCH("Urgent",J15)))</formula>
    </cfRule>
  </conditionalFormatting>
  <conditionalFormatting sqref="J7:J16">
    <cfRule type="containsText" dxfId="8032" priority="6" stopIfTrue="1" operator="containsText" text="moyen">
      <formula>NOT(ISERROR(SEARCH("moyen",J7)))</formula>
    </cfRule>
    <cfRule type="containsText" dxfId="8031" priority="7" stopIfTrue="1" operator="containsText" text="long">
      <formula>NOT(ISERROR(SEARCH("long",J7)))</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6" xr:uid="{00000000-0002-0000-0700-000000000000}">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6" xr:uid="{00000000-0002-0000-0700-000001000000}">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6" xr:uid="{00000000-0002-0000-0700-000002000000}">
      <formula1>$M$1:$P$1</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215968"/>
  </sheetPr>
  <dimension ref="A1:AY15"/>
  <sheetViews>
    <sheetView showGridLines="0" zoomScale="60" zoomScaleNormal="60" workbookViewId="0"/>
  </sheetViews>
  <sheetFormatPr baseColWidth="10" defaultColWidth="10.453125" defaultRowHeight="11.5" x14ac:dyDescent="0.25"/>
  <cols>
    <col min="1" max="1" width="1.453125" style="50" customWidth="1"/>
    <col min="2" max="2" width="10.453125" style="59" customWidth="1"/>
    <col min="3" max="3" width="83" style="60" customWidth="1"/>
    <col min="4" max="4" width="46" style="61" customWidth="1"/>
    <col min="5" max="5" width="9.81640625" style="50" customWidth="1"/>
    <col min="6" max="6" width="9.81640625" style="62" customWidth="1"/>
    <col min="7" max="7" width="46" style="61" customWidth="1"/>
    <col min="8" max="8" width="8.81640625" style="61" customWidth="1"/>
    <col min="9" max="9" width="45.453125" style="61" customWidth="1"/>
    <col min="10" max="10" width="20.453125" style="61" customWidth="1"/>
    <col min="11" max="26" width="5.453125" style="50" hidden="1" customWidth="1"/>
    <col min="27" max="27" width="20.453125" style="61" hidden="1" customWidth="1"/>
    <col min="28" max="32" width="10.453125" style="50" hidden="1" customWidth="1"/>
    <col min="33" max="33" width="20.453125" style="61" hidden="1" customWidth="1"/>
    <col min="34" max="38" width="10.453125" style="50" hidden="1" customWidth="1"/>
    <col min="39" max="39" width="20.453125" style="61" hidden="1" customWidth="1"/>
    <col min="40" max="42" width="10.453125" style="50" hidden="1" customWidth="1"/>
    <col min="43" max="43" width="20.453125" style="61" hidden="1" customWidth="1"/>
    <col min="44" max="47" width="10.453125" style="50" hidden="1" customWidth="1"/>
    <col min="48" max="48" width="20.453125" style="61" hidden="1" customWidth="1"/>
    <col min="49" max="49" width="45.453125" style="61" hidden="1" customWidth="1"/>
    <col min="50" max="50" width="45.453125" style="61" customWidth="1"/>
    <col min="51" max="51" width="45.453125" style="61" hidden="1" customWidth="1"/>
    <col min="52" max="16384" width="10.453125" style="50"/>
  </cols>
  <sheetData>
    <row r="1" spans="1:51" s="45" customFormat="1" ht="13" customHeight="1" x14ac:dyDescent="0.3">
      <c r="B1" s="46"/>
      <c r="C1" s="47"/>
      <c r="D1" s="48"/>
      <c r="F1" s="49"/>
      <c r="G1" s="48"/>
      <c r="H1" s="48"/>
      <c r="I1" s="48"/>
      <c r="J1" s="48"/>
      <c r="L1" s="45">
        <v>0</v>
      </c>
      <c r="M1" s="45">
        <v>1</v>
      </c>
      <c r="N1" s="45">
        <v>2</v>
      </c>
      <c r="O1" s="45">
        <v>3</v>
      </c>
      <c r="P1" s="45">
        <v>4</v>
      </c>
      <c r="Q1" s="45">
        <v>5</v>
      </c>
      <c r="AA1" s="37"/>
      <c r="AG1" s="37"/>
      <c r="AM1" s="37"/>
      <c r="AQ1" s="37"/>
      <c r="AV1" s="37"/>
      <c r="AW1" s="48"/>
      <c r="AX1" s="48"/>
      <c r="AY1" s="48"/>
    </row>
    <row r="2" spans="1:51" s="45" customFormat="1" ht="30" customHeight="1" x14ac:dyDescent="0.25">
      <c r="B2" s="431" t="s">
        <v>91</v>
      </c>
      <c r="C2" s="431"/>
      <c r="D2" s="431"/>
      <c r="E2" s="431"/>
      <c r="F2" s="431"/>
      <c r="G2" s="431"/>
      <c r="H2" s="83"/>
      <c r="I2" s="83"/>
      <c r="J2" s="83"/>
      <c r="K2" s="84"/>
      <c r="L2" s="84"/>
      <c r="M2" s="84"/>
      <c r="N2" s="84"/>
      <c r="O2" s="84"/>
      <c r="P2" s="84"/>
      <c r="Q2" s="84"/>
      <c r="R2" s="84"/>
      <c r="S2" s="84"/>
      <c r="T2" s="84"/>
      <c r="U2" s="84"/>
      <c r="V2" s="84"/>
      <c r="W2" s="84"/>
      <c r="X2" s="84"/>
      <c r="Y2" s="84"/>
      <c r="Z2" s="84"/>
      <c r="AA2" s="83"/>
      <c r="AB2" s="84"/>
      <c r="AC2" s="84"/>
      <c r="AD2" s="84"/>
      <c r="AE2" s="84"/>
      <c r="AF2" s="84"/>
      <c r="AG2" s="83"/>
      <c r="AH2" s="84"/>
      <c r="AI2" s="84"/>
      <c r="AJ2" s="84"/>
      <c r="AK2" s="84"/>
      <c r="AL2" s="84"/>
      <c r="AM2" s="83"/>
      <c r="AN2" s="84"/>
      <c r="AO2" s="84"/>
      <c r="AP2" s="84"/>
      <c r="AQ2" s="83"/>
      <c r="AR2" s="84"/>
      <c r="AS2" s="84"/>
      <c r="AT2" s="84"/>
      <c r="AU2" s="84"/>
      <c r="AV2" s="83"/>
      <c r="AW2" s="83"/>
      <c r="AX2" s="83"/>
      <c r="AY2" s="83"/>
    </row>
    <row r="3" spans="1:51" s="45" customFormat="1" ht="13" customHeight="1" x14ac:dyDescent="0.25">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row>
    <row r="4" spans="1:51" ht="30" customHeight="1" x14ac:dyDescent="0.25">
      <c r="A4" s="45"/>
      <c r="B4" s="435"/>
      <c r="C4" s="435"/>
      <c r="D4" s="436" t="s">
        <v>0</v>
      </c>
      <c r="E4" s="437"/>
      <c r="F4" s="438" t="s">
        <v>261</v>
      </c>
      <c r="G4" s="439"/>
      <c r="H4" s="440" t="s">
        <v>335</v>
      </c>
      <c r="I4" s="441"/>
      <c r="J4" s="108" t="s">
        <v>274</v>
      </c>
      <c r="K4" s="106"/>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6"/>
      <c r="AX4" s="442" t="s">
        <v>265</v>
      </c>
      <c r="AY4" s="443"/>
    </row>
    <row r="5" spans="1:51" s="52" customFormat="1" ht="170" customHeight="1" x14ac:dyDescent="0.3">
      <c r="A5" s="51"/>
      <c r="B5" s="435"/>
      <c r="C5" s="435"/>
      <c r="D5" s="87" t="s">
        <v>510</v>
      </c>
      <c r="E5" s="101" t="s">
        <v>0</v>
      </c>
      <c r="F5" s="103" t="s">
        <v>261</v>
      </c>
      <c r="G5" s="104" t="s">
        <v>260</v>
      </c>
      <c r="H5" s="102" t="s">
        <v>273</v>
      </c>
      <c r="I5" s="105" t="s">
        <v>271</v>
      </c>
      <c r="J5" s="109" t="s">
        <v>266</v>
      </c>
      <c r="K5" s="107" t="s">
        <v>23</v>
      </c>
      <c r="L5" s="88" t="s">
        <v>12</v>
      </c>
      <c r="M5" s="89" t="s">
        <v>13</v>
      </c>
      <c r="N5" s="90" t="s">
        <v>14</v>
      </c>
      <c r="O5" s="91" t="s">
        <v>15</v>
      </c>
      <c r="P5" s="92" t="s">
        <v>16</v>
      </c>
      <c r="Q5" s="93" t="s">
        <v>17</v>
      </c>
      <c r="R5" s="94" t="s">
        <v>18</v>
      </c>
      <c r="S5" s="95" t="s">
        <v>34</v>
      </c>
      <c r="T5" s="95" t="s">
        <v>35</v>
      </c>
      <c r="U5" s="95" t="s">
        <v>24</v>
      </c>
      <c r="V5" s="95" t="s">
        <v>44</v>
      </c>
      <c r="W5" s="95" t="s">
        <v>45</v>
      </c>
      <c r="X5" s="95" t="s">
        <v>47</v>
      </c>
      <c r="Y5" s="95" t="s">
        <v>46</v>
      </c>
      <c r="Z5" s="95" t="s">
        <v>33</v>
      </c>
      <c r="AA5" s="96" t="s">
        <v>19</v>
      </c>
      <c r="AB5" s="97" t="s">
        <v>36</v>
      </c>
      <c r="AC5" s="97" t="s">
        <v>37</v>
      </c>
      <c r="AD5" s="97" t="s">
        <v>25</v>
      </c>
      <c r="AE5" s="97" t="s">
        <v>38</v>
      </c>
      <c r="AF5" s="97" t="s">
        <v>26</v>
      </c>
      <c r="AG5" s="96" t="s">
        <v>22</v>
      </c>
      <c r="AH5" s="97" t="s">
        <v>39</v>
      </c>
      <c r="AI5" s="97" t="s">
        <v>41</v>
      </c>
      <c r="AJ5" s="97" t="s">
        <v>42</v>
      </c>
      <c r="AK5" s="97" t="s">
        <v>30</v>
      </c>
      <c r="AL5" s="97" t="s">
        <v>40</v>
      </c>
      <c r="AM5" s="96" t="s">
        <v>31</v>
      </c>
      <c r="AN5" s="97" t="s">
        <v>27</v>
      </c>
      <c r="AO5" s="97" t="s">
        <v>28</v>
      </c>
      <c r="AP5" s="97" t="s">
        <v>29</v>
      </c>
      <c r="AQ5" s="96" t="s">
        <v>43</v>
      </c>
      <c r="AR5" s="97" t="s">
        <v>48</v>
      </c>
      <c r="AS5" s="97" t="s">
        <v>49</v>
      </c>
      <c r="AT5" s="97" t="s">
        <v>50</v>
      </c>
      <c r="AU5" s="97" t="s">
        <v>51</v>
      </c>
      <c r="AV5" s="96" t="s">
        <v>32</v>
      </c>
      <c r="AW5" s="98" t="s">
        <v>11</v>
      </c>
      <c r="AX5" s="99" t="s">
        <v>511</v>
      </c>
      <c r="AY5" s="100" t="s">
        <v>52</v>
      </c>
    </row>
    <row r="6" spans="1:51" s="65" customFormat="1" ht="30" customHeight="1" x14ac:dyDescent="0.35">
      <c r="A6" s="64"/>
      <c r="B6" s="433" t="s">
        <v>513</v>
      </c>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row>
    <row r="7" spans="1:51" s="57" customFormat="1" ht="114" customHeight="1" x14ac:dyDescent="0.35">
      <c r="A7" s="56"/>
      <c r="B7" s="374" t="s">
        <v>92</v>
      </c>
      <c r="C7" s="380" t="s">
        <v>353</v>
      </c>
      <c r="D7" s="255"/>
      <c r="E7" s="255"/>
      <c r="F7" s="273"/>
      <c r="G7" s="273"/>
      <c r="H7" s="291"/>
      <c r="I7" s="291"/>
      <c r="J7" s="136" t="str">
        <f>S7</f>
        <v/>
      </c>
      <c r="K7" s="137">
        <f>E7*10+F7</f>
        <v>0</v>
      </c>
      <c r="L7" s="137" t="b">
        <f>OR(K7=31)</f>
        <v>0</v>
      </c>
      <c r="M7" s="137" t="b">
        <f>OR(K7=21,K7=32)</f>
        <v>0</v>
      </c>
      <c r="N7" s="137" t="b">
        <f>OR(K7=22,K7=33)</f>
        <v>0</v>
      </c>
      <c r="O7" s="137" t="b">
        <f>OR(K7=11,K7=12)</f>
        <v>0</v>
      </c>
      <c r="P7" s="137" t="b">
        <f>OR(K7=23,K7=34)</f>
        <v>0</v>
      </c>
      <c r="Q7" s="137" t="b">
        <f>OR(K7=13,K7=14,K7=24)</f>
        <v>0</v>
      </c>
      <c r="R7" s="137" t="b">
        <f>OR(K7=1,K7=2,K7=3,K7=4)</f>
        <v>0</v>
      </c>
      <c r="S7" s="138" t="str">
        <f t="shared" ref="S7:S15" si="0">IF(COUNTA(E7:F7)&lt;2,"",(IF(L7=TRUE,$L$5,IF(M7=TRUE,$M$5,IF(N7=TRUE,$N$5,IF(O7=TRUE,$O$5,IF(P7=TRUE,$P$5,IF(Q7=TRUE,$Q$5,IF(R7=TRUE,$R$5,0)))))))))</f>
        <v/>
      </c>
      <c r="T7" s="139" t="str">
        <f t="shared" ref="T7:T15" si="1">IF(COUNTA(E7:F7)&lt;2,"",(IF(L7=TRUE,6,IF(M7=TRUE,5,IF(N7=TRUE,4,IF(O7=TRUE,3,IF(P7=TRUE,2,IF(Q7=TRUE,1,IF(R7=TRUE,0,0)))))))))</f>
        <v/>
      </c>
      <c r="U7" s="140" t="e">
        <f t="shared" ref="U7:U15" si="2">T7*10+H7</f>
        <v>#VALUE!</v>
      </c>
      <c r="V7" s="137" t="e">
        <f>OR(U7=61,U7=62,U7=63)</f>
        <v>#VALUE!</v>
      </c>
      <c r="W7" s="137" t="e">
        <f>OR(U7=51,U7=52)</f>
        <v>#VALUE!</v>
      </c>
      <c r="X7" s="137" t="e">
        <f>OR(U7=31,U7=41,U7=42,U7=53)</f>
        <v>#VALUE!</v>
      </c>
      <c r="Y7" s="137" t="e">
        <f>OR(U7=21,U7=32)</f>
        <v>#VALUE!</v>
      </c>
      <c r="Z7" s="137" t="e">
        <f>AND(V7=FALSE,W7=FALSE,X7=FALSE,Y7=FALSE)</f>
        <v>#VALUE!</v>
      </c>
      <c r="AA7" s="141" t="str">
        <f>IF(COUNTA(E7:F7:H7)&lt;3,"",(IF(V7=TRUE,$V$5,IF(W7=TRUE,$W$5,IF(X7=TRUE,$X$5,IF(Y7=TRUE,$Y$5,"Non"))))))</f>
        <v/>
      </c>
      <c r="AB7" s="137" t="e">
        <f>OR(U7=61,U7=62,U7=51,U7=52)</f>
        <v>#VALUE!</v>
      </c>
      <c r="AC7" s="137" t="e">
        <f>OR(U7=41,U7=42)</f>
        <v>#VALUE!</v>
      </c>
      <c r="AD7" s="137" t="e">
        <f>OR(U7=31,U7=32,U7=63,U7=64,U7=53,U7=54,)</f>
        <v>#VALUE!</v>
      </c>
      <c r="AE7" s="137" t="e">
        <f>OR(U7=21,U7=22,)</f>
        <v>#VALUE!</v>
      </c>
      <c r="AF7" s="137" t="e">
        <f>OR(U7=11,U7=12,U7=13,U7=23,)</f>
        <v>#VALUE!</v>
      </c>
      <c r="AG7" s="141" t="str">
        <f>IF(COUNTA(E7:F7:H7)&lt;3,"",(IF(AB7=TRUE,$AB$5,IF(AC7=TRUE,$AC$5,IF(AD7=TRUE,$AD$5,IF(AE7=TRUE,$AE$5,IF(AF7=TRUE,$AF$5,"Aucune")))))))</f>
        <v/>
      </c>
      <c r="AH7" s="137" t="e">
        <f>OR(U7=62,U7=52,U7=42)</f>
        <v>#VALUE!</v>
      </c>
      <c r="AI7" s="137" t="e">
        <f>OR(U7=63,U7=53,U7=43,U7=64,U7=54)</f>
        <v>#VALUE!</v>
      </c>
      <c r="AJ7" s="137" t="e">
        <f>OR(U7=61,U7=51,U7=41)</f>
        <v>#VALUE!</v>
      </c>
      <c r="AK7" s="137" t="e">
        <f>OR(U7=44,U7=32,U7=33,U7=34)</f>
        <v>#VALUE!</v>
      </c>
      <c r="AL7" s="137" t="e">
        <f>OR(U7=22,U7=23,U7=24,U7=12,U7=13,U7=14)</f>
        <v>#VALUE!</v>
      </c>
      <c r="AM7" s="141" t="str">
        <f>IF(COUNTA(E7:F7:H7)&lt;3,"",(IF(AH7=TRUE,$AH$5,IF(AI7=TRUE,$AI$5,IF(AJ7=TRUE,$AJ$5,IF(AK7=TRUE,$AK$5,IF(AL7=TRUE,$AL$5,"Aucune")))))))</f>
        <v/>
      </c>
      <c r="AN7" s="137" t="e">
        <f>OR(U7=61,U7=62,U7=63,U7=51,U7=52,U7=53)</f>
        <v>#VALUE!</v>
      </c>
      <c r="AO7" s="137" t="e">
        <f>OR(U7=41,U7=42,U7=43,U7=31,U7=32,U7=33)</f>
        <v>#VALUE!</v>
      </c>
      <c r="AP7" s="137" t="e">
        <f>OR(U7=21,U7=22,U7=23,U7=11,U7=12,U7=13)</f>
        <v>#VALUE!</v>
      </c>
      <c r="AQ7" s="141" t="str">
        <f>IF(COUNTA(E7:F7:H7)&lt;3,"",(IF(AN7=TRUE,$AN$5,IF(AO7=TRUE,$AO$5,IF(AP7=TRUE,$AP$5,"Aucune action requise")))))</f>
        <v/>
      </c>
      <c r="AR7" s="137" t="e">
        <f>OR(U7=61,U7=51,U7=41,U7=31,U7=21)</f>
        <v>#VALUE!</v>
      </c>
      <c r="AS7" s="137" t="e">
        <f>OR(U7=62,U7=52,U7=42,U7=32,U7=22,U7=63,U7=53)</f>
        <v>#VALUE!</v>
      </c>
      <c r="AT7" s="137" t="e">
        <f>OR(U7=43,U7=33,U7=23,U7=34,U7=24)</f>
        <v>#VALUE!</v>
      </c>
      <c r="AU7" s="137" t="e">
        <f>OR(U7=64,U7=54,U7=44)</f>
        <v>#VALUE!</v>
      </c>
      <c r="AV7" s="141" t="str">
        <f>IF(COUNTA(E7:F7:H7)&lt;3,"",(IF(AR7=TRUE,$AR$5,IF(AS7=TRUE,$AS$5,IF(AT7=TRUE,$AT$5,IF(AU7=TRUE,$AU$5,"Aucun"))))))</f>
        <v/>
      </c>
      <c r="AW7" s="142"/>
      <c r="AX7" s="309"/>
      <c r="AY7" s="69"/>
    </row>
    <row r="8" spans="1:51" s="57" customFormat="1" ht="114" customHeight="1" x14ac:dyDescent="0.35">
      <c r="A8" s="56"/>
      <c r="B8" s="374" t="s">
        <v>93</v>
      </c>
      <c r="C8" s="380" t="s">
        <v>354</v>
      </c>
      <c r="D8" s="255"/>
      <c r="E8" s="255"/>
      <c r="F8" s="273"/>
      <c r="G8" s="273"/>
      <c r="H8" s="291"/>
      <c r="I8" s="291"/>
      <c r="J8" s="136" t="str">
        <f t="shared" ref="J8:J14" si="3">S8</f>
        <v/>
      </c>
      <c r="K8" s="137">
        <f t="shared" ref="K8:K14" si="4">E8*10+F8</f>
        <v>0</v>
      </c>
      <c r="L8" s="137" t="b">
        <f t="shared" ref="L8:L14" si="5">OR(K8=31)</f>
        <v>0</v>
      </c>
      <c r="M8" s="137" t="b">
        <f t="shared" ref="M8:M14" si="6">OR(K8=21,K8=32)</f>
        <v>0</v>
      </c>
      <c r="N8" s="137" t="b">
        <f t="shared" ref="N8:N14" si="7">OR(K8=22,K8=33)</f>
        <v>0</v>
      </c>
      <c r="O8" s="137" t="b">
        <f t="shared" ref="O8:O14" si="8">OR(K8=11,K8=12)</f>
        <v>0</v>
      </c>
      <c r="P8" s="137" t="b">
        <f t="shared" ref="P8:P14" si="9">OR(K8=23,K8=34)</f>
        <v>0</v>
      </c>
      <c r="Q8" s="137" t="b">
        <f t="shared" ref="Q8:Q14" si="10">OR(K8=13,K8=14,K8=24)</f>
        <v>0</v>
      </c>
      <c r="R8" s="137" t="b">
        <f t="shared" ref="R8:R14" si="11">OR(K8=1,K8=2,K8=3,K8=4)</f>
        <v>0</v>
      </c>
      <c r="S8" s="138" t="str">
        <f t="shared" si="0"/>
        <v/>
      </c>
      <c r="T8" s="139" t="str">
        <f t="shared" si="1"/>
        <v/>
      </c>
      <c r="U8" s="140" t="e">
        <f t="shared" si="2"/>
        <v>#VALUE!</v>
      </c>
      <c r="V8" s="137" t="e">
        <f t="shared" ref="V8:V14" si="12">OR(U8=61,U8=62,U8=63)</f>
        <v>#VALUE!</v>
      </c>
      <c r="W8" s="137" t="e">
        <f t="shared" ref="W8:W14" si="13">OR(U8=51,U8=52)</f>
        <v>#VALUE!</v>
      </c>
      <c r="X8" s="137" t="e">
        <f t="shared" ref="X8:X14" si="14">OR(U8=31,U8=41,U8=42,U8=53)</f>
        <v>#VALUE!</v>
      </c>
      <c r="Y8" s="137" t="e">
        <f t="shared" ref="Y8:Y14" si="15">OR(U8=21,U8=32)</f>
        <v>#VALUE!</v>
      </c>
      <c r="Z8" s="137" t="e">
        <f t="shared" ref="Z8:Z14" si="16">AND(V8=FALSE,W8=FALSE,X8=FALSE,Y8=FALSE)</f>
        <v>#VALUE!</v>
      </c>
      <c r="AA8" s="141" t="str">
        <f>IF(COUNTA(E8:F8:H8)&lt;3,"",(IF(V8=TRUE,$V$5,IF(W8=TRUE,$W$5,IF(X8=TRUE,$X$5,IF(Y8=TRUE,$Y$5,"Non"))))))</f>
        <v/>
      </c>
      <c r="AB8" s="137" t="e">
        <f t="shared" ref="AB8:AB14" si="17">OR(U8=61,U8=62,U8=51,U8=52)</f>
        <v>#VALUE!</v>
      </c>
      <c r="AC8" s="137" t="e">
        <f t="shared" ref="AC8:AC14" si="18">OR(U8=41,U8=42)</f>
        <v>#VALUE!</v>
      </c>
      <c r="AD8" s="137" t="e">
        <f t="shared" ref="AD8:AD14" si="19">OR(U8=31,U8=32,U8=63,U8=64,U8=53,U8=54,)</f>
        <v>#VALUE!</v>
      </c>
      <c r="AE8" s="137" t="e">
        <f t="shared" ref="AE8:AE14" si="20">OR(U8=21,U8=22,)</f>
        <v>#VALUE!</v>
      </c>
      <c r="AF8" s="137" t="e">
        <f t="shared" ref="AF8:AF14" si="21">OR(U8=11,U8=12,U8=13,U8=23,)</f>
        <v>#VALUE!</v>
      </c>
      <c r="AG8" s="141" t="str">
        <f>IF(COUNTA(E8:F8:H8)&lt;3,"",(IF(AB8=TRUE,$AB$5,IF(AC8=TRUE,$AC$5,IF(AD8=TRUE,$AD$5,IF(AE8=TRUE,$AE$5,IF(AF8=TRUE,$AF$5,"Aucune")))))))</f>
        <v/>
      </c>
      <c r="AH8" s="137" t="e">
        <f t="shared" ref="AH8:AH14" si="22">OR(U8=62,U8=52,U8=42)</f>
        <v>#VALUE!</v>
      </c>
      <c r="AI8" s="137" t="e">
        <f t="shared" ref="AI8:AI14" si="23">OR(U8=63,U8=53,U8=43,U8=64,U8=54)</f>
        <v>#VALUE!</v>
      </c>
      <c r="AJ8" s="137" t="e">
        <f t="shared" ref="AJ8:AJ14" si="24">OR(U8=61,U8=51,U8=41)</f>
        <v>#VALUE!</v>
      </c>
      <c r="AK8" s="137" t="e">
        <f t="shared" ref="AK8:AK14" si="25">OR(U8=44,U8=32,U8=33,U8=34)</f>
        <v>#VALUE!</v>
      </c>
      <c r="AL8" s="137" t="e">
        <f t="shared" ref="AL8:AL14" si="26">OR(U8=22,U8=23,U8=24,U8=12,U8=13,U8=14)</f>
        <v>#VALUE!</v>
      </c>
      <c r="AM8" s="141" t="str">
        <f>IF(COUNTA(E8:F8:H8)&lt;3,"",(IF(AH8=TRUE,$AH$5,IF(AI8=TRUE,$AI$5,IF(AJ8=TRUE,$AJ$5,IF(AK8=TRUE,$AK$5,IF(AL8=TRUE,$AL$5,"Aucune")))))))</f>
        <v/>
      </c>
      <c r="AN8" s="137" t="e">
        <f t="shared" ref="AN8:AN14" si="27">OR(U8=61,U8=62,U8=63,U8=51,U8=52,U8=53)</f>
        <v>#VALUE!</v>
      </c>
      <c r="AO8" s="137" t="e">
        <f t="shared" ref="AO8:AO14" si="28">OR(U8=41,U8=42,U8=43,U8=31,U8=32,U8=33)</f>
        <v>#VALUE!</v>
      </c>
      <c r="AP8" s="137" t="e">
        <f t="shared" ref="AP8:AP14" si="29">OR(U8=21,U8=22,U8=23,U8=11,U8=12,U8=13)</f>
        <v>#VALUE!</v>
      </c>
      <c r="AQ8" s="141" t="str">
        <f>IF(COUNTA(E8:F8:H8)&lt;3,"",(IF(AN8=TRUE,$AN$5,IF(AO8=TRUE,$AO$5,IF(AP8=TRUE,$AP$5,"Aucune action requise")))))</f>
        <v/>
      </c>
      <c r="AR8" s="137" t="e">
        <f t="shared" ref="AR8:AR14" si="30">OR(U8=61,U8=51,U8=41,U8=31,U8=21)</f>
        <v>#VALUE!</v>
      </c>
      <c r="AS8" s="137" t="e">
        <f t="shared" ref="AS8:AS14" si="31">OR(U8=62,U8=52,U8=42,U8=32,U8=22,U8=63,U8=53)</f>
        <v>#VALUE!</v>
      </c>
      <c r="AT8" s="137" t="e">
        <f t="shared" ref="AT8:AT14" si="32">OR(U8=43,U8=33,U8=23,U8=34,U8=24)</f>
        <v>#VALUE!</v>
      </c>
      <c r="AU8" s="137" t="e">
        <f t="shared" ref="AU8:AU14" si="33">OR(U8=64,U8=54,U8=44)</f>
        <v>#VALUE!</v>
      </c>
      <c r="AV8" s="141" t="str">
        <f>IF(COUNTA(E8:F8:H8)&lt;3,"",(IF(AR8=TRUE,$AR$5,IF(AS8=TRUE,$AS$5,IF(AT8=TRUE,$AT$5,IF(AU8=TRUE,$AU$5,"Aucun"))))))</f>
        <v/>
      </c>
      <c r="AW8" s="142"/>
      <c r="AX8" s="309"/>
      <c r="AY8" s="70"/>
    </row>
    <row r="9" spans="1:51" s="57" customFormat="1" ht="114" customHeight="1" x14ac:dyDescent="0.35">
      <c r="A9" s="56"/>
      <c r="B9" s="374" t="s">
        <v>94</v>
      </c>
      <c r="C9" s="380" t="s">
        <v>355</v>
      </c>
      <c r="D9" s="255"/>
      <c r="E9" s="255"/>
      <c r="F9" s="273"/>
      <c r="G9" s="273"/>
      <c r="H9" s="291"/>
      <c r="I9" s="291"/>
      <c r="J9" s="136" t="str">
        <f t="shared" si="3"/>
        <v/>
      </c>
      <c r="K9" s="137">
        <f t="shared" si="4"/>
        <v>0</v>
      </c>
      <c r="L9" s="137" t="b">
        <f t="shared" si="5"/>
        <v>0</v>
      </c>
      <c r="M9" s="137" t="b">
        <f t="shared" si="6"/>
        <v>0</v>
      </c>
      <c r="N9" s="137" t="b">
        <f t="shared" si="7"/>
        <v>0</v>
      </c>
      <c r="O9" s="137" t="b">
        <f t="shared" si="8"/>
        <v>0</v>
      </c>
      <c r="P9" s="137" t="b">
        <f t="shared" si="9"/>
        <v>0</v>
      </c>
      <c r="Q9" s="137" t="b">
        <f t="shared" si="10"/>
        <v>0</v>
      </c>
      <c r="R9" s="137" t="b">
        <f t="shared" si="11"/>
        <v>0</v>
      </c>
      <c r="S9" s="138" t="str">
        <f t="shared" si="0"/>
        <v/>
      </c>
      <c r="T9" s="139" t="str">
        <f t="shared" si="1"/>
        <v/>
      </c>
      <c r="U9" s="140" t="e">
        <f t="shared" si="2"/>
        <v>#VALUE!</v>
      </c>
      <c r="V9" s="137" t="e">
        <f t="shared" si="12"/>
        <v>#VALUE!</v>
      </c>
      <c r="W9" s="137" t="e">
        <f t="shared" si="13"/>
        <v>#VALUE!</v>
      </c>
      <c r="X9" s="137" t="e">
        <f t="shared" si="14"/>
        <v>#VALUE!</v>
      </c>
      <c r="Y9" s="137" t="e">
        <f t="shared" si="15"/>
        <v>#VALUE!</v>
      </c>
      <c r="Z9" s="137" t="e">
        <f t="shared" si="16"/>
        <v>#VALUE!</v>
      </c>
      <c r="AA9" s="141" t="str">
        <f>IF(COUNTA(E9:F9:H9)&lt;3,"",(IF(V9=TRUE,$V$5,IF(W9=TRUE,$W$5,IF(X9=TRUE,$X$5,IF(Y9=TRUE,$Y$5,"Non"))))))</f>
        <v/>
      </c>
      <c r="AB9" s="137" t="e">
        <f t="shared" si="17"/>
        <v>#VALUE!</v>
      </c>
      <c r="AC9" s="137" t="e">
        <f t="shared" si="18"/>
        <v>#VALUE!</v>
      </c>
      <c r="AD9" s="137" t="e">
        <f t="shared" si="19"/>
        <v>#VALUE!</v>
      </c>
      <c r="AE9" s="137" t="e">
        <f t="shared" si="20"/>
        <v>#VALUE!</v>
      </c>
      <c r="AF9" s="137" t="e">
        <f t="shared" si="21"/>
        <v>#VALUE!</v>
      </c>
      <c r="AG9" s="141" t="str">
        <f>IF(COUNTA(E9:F9:H9)&lt;3,"",(IF(AB9=TRUE,$AB$5,IF(AC9=TRUE,$AC$5,IF(AD9=TRUE,$AD$5,IF(AE9=TRUE,$AE$5,IF(AF9=TRUE,$AF$5,"Aucune")))))))</f>
        <v/>
      </c>
      <c r="AH9" s="137" t="e">
        <f t="shared" si="22"/>
        <v>#VALUE!</v>
      </c>
      <c r="AI9" s="137" t="e">
        <f t="shared" si="23"/>
        <v>#VALUE!</v>
      </c>
      <c r="AJ9" s="137" t="e">
        <f t="shared" si="24"/>
        <v>#VALUE!</v>
      </c>
      <c r="AK9" s="137" t="e">
        <f t="shared" si="25"/>
        <v>#VALUE!</v>
      </c>
      <c r="AL9" s="137" t="e">
        <f t="shared" si="26"/>
        <v>#VALUE!</v>
      </c>
      <c r="AM9" s="141" t="str">
        <f>IF(COUNTA(E9:F9:H9)&lt;3,"",(IF(AH9=TRUE,$AH$5,IF(AI9=TRUE,$AI$5,IF(AJ9=TRUE,$AJ$5,IF(AK9=TRUE,$AK$5,IF(AL9=TRUE,$AL$5,"Aucune")))))))</f>
        <v/>
      </c>
      <c r="AN9" s="137" t="e">
        <f t="shared" si="27"/>
        <v>#VALUE!</v>
      </c>
      <c r="AO9" s="137" t="e">
        <f t="shared" si="28"/>
        <v>#VALUE!</v>
      </c>
      <c r="AP9" s="137" t="e">
        <f t="shared" si="29"/>
        <v>#VALUE!</v>
      </c>
      <c r="AQ9" s="141" t="str">
        <f>IF(COUNTA(E9:F9:H9)&lt;3,"",(IF(AN9=TRUE,$AN$5,IF(AO9=TRUE,$AO$5,IF(AP9=TRUE,$AP$5,"Aucune action requise")))))</f>
        <v/>
      </c>
      <c r="AR9" s="137" t="e">
        <f t="shared" si="30"/>
        <v>#VALUE!</v>
      </c>
      <c r="AS9" s="137" t="e">
        <f t="shared" si="31"/>
        <v>#VALUE!</v>
      </c>
      <c r="AT9" s="137" t="e">
        <f t="shared" si="32"/>
        <v>#VALUE!</v>
      </c>
      <c r="AU9" s="137" t="e">
        <f t="shared" si="33"/>
        <v>#VALUE!</v>
      </c>
      <c r="AV9" s="141" t="str">
        <f>IF(COUNTA(E9:F9:H9)&lt;3,"",(IF(AR9=TRUE,$AR$5,IF(AS9=TRUE,$AS$5,IF(AT9=TRUE,$AT$5,IF(AU9=TRUE,$AU$5,"Aucun"))))))</f>
        <v/>
      </c>
      <c r="AW9" s="142"/>
      <c r="AX9" s="309"/>
      <c r="AY9" s="70"/>
    </row>
    <row r="10" spans="1:51" s="57" customFormat="1" ht="114" customHeight="1" x14ac:dyDescent="0.35">
      <c r="A10" s="56"/>
      <c r="B10" s="374" t="s">
        <v>95</v>
      </c>
      <c r="C10" s="380" t="s">
        <v>356</v>
      </c>
      <c r="D10" s="255"/>
      <c r="E10" s="255"/>
      <c r="F10" s="273"/>
      <c r="G10" s="273"/>
      <c r="H10" s="291"/>
      <c r="I10" s="291"/>
      <c r="J10" s="136" t="str">
        <f t="shared" si="3"/>
        <v/>
      </c>
      <c r="K10" s="137">
        <f t="shared" si="4"/>
        <v>0</v>
      </c>
      <c r="L10" s="137" t="b">
        <f t="shared" si="5"/>
        <v>0</v>
      </c>
      <c r="M10" s="137" t="b">
        <f t="shared" si="6"/>
        <v>0</v>
      </c>
      <c r="N10" s="137" t="b">
        <f t="shared" si="7"/>
        <v>0</v>
      </c>
      <c r="O10" s="137" t="b">
        <f t="shared" si="8"/>
        <v>0</v>
      </c>
      <c r="P10" s="137" t="b">
        <f t="shared" si="9"/>
        <v>0</v>
      </c>
      <c r="Q10" s="137" t="b">
        <f t="shared" si="10"/>
        <v>0</v>
      </c>
      <c r="R10" s="137" t="b">
        <f t="shared" si="11"/>
        <v>0</v>
      </c>
      <c r="S10" s="138" t="str">
        <f t="shared" si="0"/>
        <v/>
      </c>
      <c r="T10" s="139" t="str">
        <f t="shared" si="1"/>
        <v/>
      </c>
      <c r="U10" s="140" t="e">
        <f t="shared" si="2"/>
        <v>#VALUE!</v>
      </c>
      <c r="V10" s="137" t="e">
        <f t="shared" si="12"/>
        <v>#VALUE!</v>
      </c>
      <c r="W10" s="137" t="e">
        <f t="shared" si="13"/>
        <v>#VALUE!</v>
      </c>
      <c r="X10" s="137" t="e">
        <f t="shared" si="14"/>
        <v>#VALUE!</v>
      </c>
      <c r="Y10" s="137" t="e">
        <f t="shared" si="15"/>
        <v>#VALUE!</v>
      </c>
      <c r="Z10" s="137" t="e">
        <f t="shared" si="16"/>
        <v>#VALUE!</v>
      </c>
      <c r="AA10" s="141" t="str">
        <f>IF(COUNTA(E10:F10:H10)&lt;3,"",(IF(V10=TRUE,$V$5,IF(W10=TRUE,$W$5,IF(X10=TRUE,$X$5,IF(Y10=TRUE,$Y$5,"Non"))))))</f>
        <v/>
      </c>
      <c r="AB10" s="137" t="e">
        <f t="shared" si="17"/>
        <v>#VALUE!</v>
      </c>
      <c r="AC10" s="137" t="e">
        <f t="shared" si="18"/>
        <v>#VALUE!</v>
      </c>
      <c r="AD10" s="137" t="e">
        <f t="shared" si="19"/>
        <v>#VALUE!</v>
      </c>
      <c r="AE10" s="137" t="e">
        <f t="shared" si="20"/>
        <v>#VALUE!</v>
      </c>
      <c r="AF10" s="137" t="e">
        <f t="shared" si="21"/>
        <v>#VALUE!</v>
      </c>
      <c r="AG10" s="141" t="str">
        <f>IF(COUNTA(E10:F10:H10)&lt;3,"",(IF(AB10=TRUE,$AB$5,IF(AC10=TRUE,$AC$5,IF(AD10=TRUE,$AD$5,IF(AE10=TRUE,$AE$5,IF(AF10=TRUE,$AF$5,"Aucune")))))))</f>
        <v/>
      </c>
      <c r="AH10" s="137" t="e">
        <f t="shared" si="22"/>
        <v>#VALUE!</v>
      </c>
      <c r="AI10" s="137" t="e">
        <f t="shared" si="23"/>
        <v>#VALUE!</v>
      </c>
      <c r="AJ10" s="137" t="e">
        <f t="shared" si="24"/>
        <v>#VALUE!</v>
      </c>
      <c r="AK10" s="137" t="e">
        <f t="shared" si="25"/>
        <v>#VALUE!</v>
      </c>
      <c r="AL10" s="137" t="e">
        <f t="shared" si="26"/>
        <v>#VALUE!</v>
      </c>
      <c r="AM10" s="141" t="str">
        <f>IF(COUNTA(E10:F10:H10)&lt;3,"",(IF(AH10=TRUE,$AH$5,IF(AI10=TRUE,$AI$5,IF(AJ10=TRUE,$AJ$5,IF(AK10=TRUE,$AK$5,IF(AL10=TRUE,$AL$5,"Aucune")))))))</f>
        <v/>
      </c>
      <c r="AN10" s="137" t="e">
        <f t="shared" si="27"/>
        <v>#VALUE!</v>
      </c>
      <c r="AO10" s="137" t="e">
        <f t="shared" si="28"/>
        <v>#VALUE!</v>
      </c>
      <c r="AP10" s="137" t="e">
        <f t="shared" si="29"/>
        <v>#VALUE!</v>
      </c>
      <c r="AQ10" s="141" t="str">
        <f>IF(COUNTA(E10:F10:H10)&lt;3,"",(IF(AN10=TRUE,$AN$5,IF(AO10=TRUE,$AO$5,IF(AP10=TRUE,$AP$5,"Aucune action requise")))))</f>
        <v/>
      </c>
      <c r="AR10" s="137" t="e">
        <f t="shared" si="30"/>
        <v>#VALUE!</v>
      </c>
      <c r="AS10" s="137" t="e">
        <f t="shared" si="31"/>
        <v>#VALUE!</v>
      </c>
      <c r="AT10" s="137" t="e">
        <f t="shared" si="32"/>
        <v>#VALUE!</v>
      </c>
      <c r="AU10" s="137" t="e">
        <f t="shared" si="33"/>
        <v>#VALUE!</v>
      </c>
      <c r="AV10" s="141" t="str">
        <f>IF(COUNTA(E10:F10:H10)&lt;3,"",(IF(AR10=TRUE,$AR$5,IF(AS10=TRUE,$AS$5,IF(AT10=TRUE,$AT$5,IF(AU10=TRUE,$AU$5,"Aucun"))))))</f>
        <v/>
      </c>
      <c r="AW10" s="142"/>
      <c r="AX10" s="309"/>
      <c r="AY10" s="70"/>
    </row>
    <row r="11" spans="1:51" s="57" customFormat="1" ht="114" customHeight="1" x14ac:dyDescent="0.35">
      <c r="A11" s="56"/>
      <c r="B11" s="374" t="s">
        <v>96</v>
      </c>
      <c r="C11" s="380" t="s">
        <v>357</v>
      </c>
      <c r="D11" s="255"/>
      <c r="E11" s="255"/>
      <c r="F11" s="273"/>
      <c r="G11" s="273"/>
      <c r="H11" s="291"/>
      <c r="I11" s="291"/>
      <c r="J11" s="136" t="str">
        <f>S11</f>
        <v/>
      </c>
      <c r="K11" s="137">
        <f>E11*10+F11</f>
        <v>0</v>
      </c>
      <c r="L11" s="137" t="b">
        <f>OR(K11=31)</f>
        <v>0</v>
      </c>
      <c r="M11" s="137" t="b">
        <f>OR(K11=21,K11=32)</f>
        <v>0</v>
      </c>
      <c r="N11" s="137" t="b">
        <f>OR(K11=22,K11=33)</f>
        <v>0</v>
      </c>
      <c r="O11" s="137" t="b">
        <f>OR(K11=11,K11=12)</f>
        <v>0</v>
      </c>
      <c r="P11" s="137" t="b">
        <f>OR(K11=23,K11=34)</f>
        <v>0</v>
      </c>
      <c r="Q11" s="137" t="b">
        <f>OR(K11=13,K11=14,K11=24)</f>
        <v>0</v>
      </c>
      <c r="R11" s="137" t="b">
        <f>OR(K11=1,K11=2,K11=3,K11=4)</f>
        <v>0</v>
      </c>
      <c r="S11" s="138" t="str">
        <f t="shared" si="0"/>
        <v/>
      </c>
      <c r="T11" s="139" t="str">
        <f t="shared" si="1"/>
        <v/>
      </c>
      <c r="U11" s="140" t="e">
        <f t="shared" si="2"/>
        <v>#VALUE!</v>
      </c>
      <c r="V11" s="137" t="e">
        <f>OR(U11=61,U11=62,U11=63)</f>
        <v>#VALUE!</v>
      </c>
      <c r="W11" s="137" t="e">
        <f>OR(U11=51,U11=52)</f>
        <v>#VALUE!</v>
      </c>
      <c r="X11" s="137" t="e">
        <f>OR(U11=31,U11=41,U11=42,U11=53)</f>
        <v>#VALUE!</v>
      </c>
      <c r="Y11" s="137" t="e">
        <f>OR(U11=21,U11=32)</f>
        <v>#VALUE!</v>
      </c>
      <c r="Z11" s="137" t="e">
        <f>AND(V11=FALSE,W11=FALSE,X11=FALSE,Y11=FALSE)</f>
        <v>#VALUE!</v>
      </c>
      <c r="AA11" s="141" t="str">
        <f>IF(COUNTA(E11:F11:H11)&lt;3,"",(IF(V11=TRUE,$V$5,IF(W11=TRUE,$W$5,IF(X11=TRUE,$X$5,IF(Y11=TRUE,$Y$5,"Non"))))))</f>
        <v/>
      </c>
      <c r="AB11" s="137" t="e">
        <f>OR(U11=61,U11=62,U11=51,U11=52)</f>
        <v>#VALUE!</v>
      </c>
      <c r="AC11" s="137" t="e">
        <f>OR(U11=41,U11=42)</f>
        <v>#VALUE!</v>
      </c>
      <c r="AD11" s="137" t="e">
        <f>OR(U11=31,U11=32,U11=63,U11=64,U11=53,U11=54,)</f>
        <v>#VALUE!</v>
      </c>
      <c r="AE11" s="137" t="e">
        <f>OR(U11=21,U11=22,)</f>
        <v>#VALUE!</v>
      </c>
      <c r="AF11" s="137" t="e">
        <f>OR(U11=11,U11=12,U11=13,U11=23,)</f>
        <v>#VALUE!</v>
      </c>
      <c r="AG11" s="141" t="str">
        <f>IF(COUNTA(E11:F11:H11)&lt;3,"",(IF(AB11=TRUE,$AB$5,IF(AC11=TRUE,$AC$5,IF(AD11=TRUE,$AD$5,IF(AE11=TRUE,$AE$5,IF(AF11=TRUE,$AF$5,"Aucune")))))))</f>
        <v/>
      </c>
      <c r="AH11" s="137" t="e">
        <f>OR(U11=62,U11=52,U11=42)</f>
        <v>#VALUE!</v>
      </c>
      <c r="AI11" s="137" t="e">
        <f>OR(U11=63,U11=53,U11=43,U11=64,U11=54)</f>
        <v>#VALUE!</v>
      </c>
      <c r="AJ11" s="137" t="e">
        <f>OR(U11=61,U11=51,U11=41)</f>
        <v>#VALUE!</v>
      </c>
      <c r="AK11" s="137" t="e">
        <f>OR(U11=44,U11=32,U11=33,U11=34)</f>
        <v>#VALUE!</v>
      </c>
      <c r="AL11" s="137" t="e">
        <f>OR(U11=22,U11=23,U11=24,U11=12,U11=13,U11=14)</f>
        <v>#VALUE!</v>
      </c>
      <c r="AM11" s="141" t="str">
        <f>IF(COUNTA(E11:F11:H11)&lt;3,"",(IF(AH11=TRUE,$AH$5,IF(AI11=TRUE,$AI$5,IF(AJ11=TRUE,$AJ$5,IF(AK11=TRUE,$AK$5,IF(AL11=TRUE,$AL$5,"Aucune")))))))</f>
        <v/>
      </c>
      <c r="AN11" s="137" t="e">
        <f>OR(U11=61,U11=62,U11=63,U11=51,U11=52,U11=53)</f>
        <v>#VALUE!</v>
      </c>
      <c r="AO11" s="137" t="e">
        <f>OR(U11=41,U11=42,U11=43,U11=31,U11=32,U11=33)</f>
        <v>#VALUE!</v>
      </c>
      <c r="AP11" s="137" t="e">
        <f>OR(U11=21,U11=22,U11=23,U11=11,U11=12,U11=13)</f>
        <v>#VALUE!</v>
      </c>
      <c r="AQ11" s="141" t="str">
        <f>IF(COUNTA(E11:F11:H11)&lt;3,"",(IF(AN11=TRUE,$AN$5,IF(AO11=TRUE,$AO$5,IF(AP11=TRUE,$AP$5,"Aucune action requise")))))</f>
        <v/>
      </c>
      <c r="AR11" s="137" t="e">
        <f>OR(U11=61,U11=51,U11=41,U11=31,U11=21)</f>
        <v>#VALUE!</v>
      </c>
      <c r="AS11" s="137" t="e">
        <f>OR(U11=62,U11=52,U11=42,U11=32,U11=22,U11=63,U11=53)</f>
        <v>#VALUE!</v>
      </c>
      <c r="AT11" s="137" t="e">
        <f>OR(U11=43,U11=33,U11=23,U11=34,U11=24)</f>
        <v>#VALUE!</v>
      </c>
      <c r="AU11" s="137" t="e">
        <f>OR(U11=64,U11=54,U11=44)</f>
        <v>#VALUE!</v>
      </c>
      <c r="AV11" s="141" t="str">
        <f>IF(COUNTA(E11:F11:H11)&lt;3,"",(IF(AR11=TRUE,$AR$5,IF(AS11=TRUE,$AS$5,IF(AT11=TRUE,$AT$5,IF(AU11=TRUE,$AU$5,"Aucun"))))))</f>
        <v/>
      </c>
      <c r="AW11" s="142"/>
      <c r="AX11" s="309"/>
      <c r="AY11" s="70"/>
    </row>
    <row r="12" spans="1:51" s="57" customFormat="1" ht="114" customHeight="1" thickBot="1" x14ac:dyDescent="0.4">
      <c r="A12" s="56"/>
      <c r="B12" s="379" t="s">
        <v>97</v>
      </c>
      <c r="C12" s="385" t="s">
        <v>358</v>
      </c>
      <c r="D12" s="256"/>
      <c r="E12" s="256"/>
      <c r="F12" s="278"/>
      <c r="G12" s="278"/>
      <c r="H12" s="296"/>
      <c r="I12" s="296"/>
      <c r="J12" s="207" t="str">
        <f t="shared" si="3"/>
        <v/>
      </c>
      <c r="K12" s="208">
        <f t="shared" si="4"/>
        <v>0</v>
      </c>
      <c r="L12" s="208" t="b">
        <f t="shared" si="5"/>
        <v>0</v>
      </c>
      <c r="M12" s="208" t="b">
        <f t="shared" si="6"/>
        <v>0</v>
      </c>
      <c r="N12" s="208" t="b">
        <f t="shared" si="7"/>
        <v>0</v>
      </c>
      <c r="O12" s="208" t="b">
        <f t="shared" si="8"/>
        <v>0</v>
      </c>
      <c r="P12" s="208" t="b">
        <f t="shared" si="9"/>
        <v>0</v>
      </c>
      <c r="Q12" s="208" t="b">
        <f t="shared" si="10"/>
        <v>0</v>
      </c>
      <c r="R12" s="208" t="b">
        <f t="shared" si="11"/>
        <v>0</v>
      </c>
      <c r="S12" s="209" t="str">
        <f t="shared" si="0"/>
        <v/>
      </c>
      <c r="T12" s="210" t="str">
        <f t="shared" si="1"/>
        <v/>
      </c>
      <c r="U12" s="211" t="e">
        <f t="shared" si="2"/>
        <v>#VALUE!</v>
      </c>
      <c r="V12" s="208" t="e">
        <f t="shared" si="12"/>
        <v>#VALUE!</v>
      </c>
      <c r="W12" s="208" t="e">
        <f t="shared" si="13"/>
        <v>#VALUE!</v>
      </c>
      <c r="X12" s="208" t="e">
        <f t="shared" si="14"/>
        <v>#VALUE!</v>
      </c>
      <c r="Y12" s="208" t="e">
        <f t="shared" si="15"/>
        <v>#VALUE!</v>
      </c>
      <c r="Z12" s="208" t="e">
        <f t="shared" si="16"/>
        <v>#VALUE!</v>
      </c>
      <c r="AA12" s="212" t="str">
        <f>IF(COUNTA(E12:F12:H12)&lt;3,"",(IF(V12=TRUE,$V$5,IF(W12=TRUE,$W$5,IF(X12=TRUE,$X$5,IF(Y12=TRUE,$Y$5,"Non"))))))</f>
        <v/>
      </c>
      <c r="AB12" s="208" t="e">
        <f t="shared" si="17"/>
        <v>#VALUE!</v>
      </c>
      <c r="AC12" s="208" t="e">
        <f t="shared" si="18"/>
        <v>#VALUE!</v>
      </c>
      <c r="AD12" s="208" t="e">
        <f t="shared" si="19"/>
        <v>#VALUE!</v>
      </c>
      <c r="AE12" s="208" t="e">
        <f t="shared" si="20"/>
        <v>#VALUE!</v>
      </c>
      <c r="AF12" s="208" t="e">
        <f t="shared" si="21"/>
        <v>#VALUE!</v>
      </c>
      <c r="AG12" s="212" t="str">
        <f>IF(COUNTA(E12:F12:H12)&lt;3,"",(IF(AB12=TRUE,$AB$5,IF(AC12=TRUE,$AC$5,IF(AD12=TRUE,$AD$5,IF(AE12=TRUE,$AE$5,IF(AF12=TRUE,$AF$5,"Aucune")))))))</f>
        <v/>
      </c>
      <c r="AH12" s="208" t="e">
        <f t="shared" si="22"/>
        <v>#VALUE!</v>
      </c>
      <c r="AI12" s="208" t="e">
        <f t="shared" si="23"/>
        <v>#VALUE!</v>
      </c>
      <c r="AJ12" s="208" t="e">
        <f t="shared" si="24"/>
        <v>#VALUE!</v>
      </c>
      <c r="AK12" s="208" t="e">
        <f t="shared" si="25"/>
        <v>#VALUE!</v>
      </c>
      <c r="AL12" s="208" t="e">
        <f t="shared" si="26"/>
        <v>#VALUE!</v>
      </c>
      <c r="AM12" s="212" t="str">
        <f>IF(COUNTA(E12:F12:H12)&lt;3,"",(IF(AH12=TRUE,$AH$5,IF(AI12=TRUE,$AI$5,IF(AJ12=TRUE,$AJ$5,IF(AK12=TRUE,$AK$5,IF(AL12=TRUE,$AL$5,"Aucune")))))))</f>
        <v/>
      </c>
      <c r="AN12" s="208" t="e">
        <f t="shared" si="27"/>
        <v>#VALUE!</v>
      </c>
      <c r="AO12" s="208" t="e">
        <f t="shared" si="28"/>
        <v>#VALUE!</v>
      </c>
      <c r="AP12" s="208" t="e">
        <f t="shared" si="29"/>
        <v>#VALUE!</v>
      </c>
      <c r="AQ12" s="212" t="str">
        <f>IF(COUNTA(E12:F12:H12)&lt;3,"",(IF(AN12=TRUE,$AN$5,IF(AO12=TRUE,$AO$5,IF(AP12=TRUE,$AP$5,"Aucune action requise")))))</f>
        <v/>
      </c>
      <c r="AR12" s="208" t="e">
        <f t="shared" si="30"/>
        <v>#VALUE!</v>
      </c>
      <c r="AS12" s="208" t="e">
        <f t="shared" si="31"/>
        <v>#VALUE!</v>
      </c>
      <c r="AT12" s="208" t="e">
        <f t="shared" si="32"/>
        <v>#VALUE!</v>
      </c>
      <c r="AU12" s="208" t="e">
        <f t="shared" si="33"/>
        <v>#VALUE!</v>
      </c>
      <c r="AV12" s="212" t="str">
        <f>IF(COUNTA(E12:F12:H12)&lt;3,"",(IF(AR12=TRUE,$AR$5,IF(AS12=TRUE,$AS$5,IF(AT12=TRUE,$AT$5,IF(AU12=TRUE,$AU$5,"Aucun"))))))</f>
        <v/>
      </c>
      <c r="AW12" s="213"/>
      <c r="AX12" s="314"/>
      <c r="AY12" s="71"/>
    </row>
    <row r="13" spans="1:51" s="57" customFormat="1" ht="114" customHeight="1" x14ac:dyDescent="0.35">
      <c r="A13" s="56"/>
      <c r="B13" s="387" t="s">
        <v>98</v>
      </c>
      <c r="C13" s="389" t="s">
        <v>359</v>
      </c>
      <c r="D13" s="263"/>
      <c r="E13" s="263"/>
      <c r="F13" s="281"/>
      <c r="G13" s="281"/>
      <c r="H13" s="299"/>
      <c r="I13" s="299"/>
      <c r="J13" s="214" t="str">
        <f>S13</f>
        <v/>
      </c>
      <c r="K13" s="221">
        <f>E13*10+F13</f>
        <v>0</v>
      </c>
      <c r="L13" s="221" t="b">
        <f>OR(K13=31)</f>
        <v>0</v>
      </c>
      <c r="M13" s="221" t="b">
        <f>OR(K13=21,K13=32)</f>
        <v>0</v>
      </c>
      <c r="N13" s="221" t="b">
        <f>OR(K13=22,K13=33)</f>
        <v>0</v>
      </c>
      <c r="O13" s="221" t="b">
        <f>OR(K13=11,K13=12)</f>
        <v>0</v>
      </c>
      <c r="P13" s="221" t="b">
        <f>OR(K13=23,K13=34)</f>
        <v>0</v>
      </c>
      <c r="Q13" s="221" t="b">
        <f>OR(K13=13,K13=14,K13=24)</f>
        <v>0</v>
      </c>
      <c r="R13" s="221" t="b">
        <f>OR(K13=1,K13=2,K13=3,K13=4)</f>
        <v>0</v>
      </c>
      <c r="S13" s="222" t="str">
        <f t="shared" si="0"/>
        <v/>
      </c>
      <c r="T13" s="223" t="str">
        <f t="shared" si="1"/>
        <v/>
      </c>
      <c r="U13" s="224" t="e">
        <f t="shared" si="2"/>
        <v>#VALUE!</v>
      </c>
      <c r="V13" s="221" t="e">
        <f>OR(U13=61,U13=62,U13=63)</f>
        <v>#VALUE!</v>
      </c>
      <c r="W13" s="221" t="e">
        <f>OR(U13=51,U13=52)</f>
        <v>#VALUE!</v>
      </c>
      <c r="X13" s="221" t="e">
        <f>OR(U13=31,U13=41,U13=42,U13=53)</f>
        <v>#VALUE!</v>
      </c>
      <c r="Y13" s="221" t="e">
        <f>OR(U13=21,U13=32)</f>
        <v>#VALUE!</v>
      </c>
      <c r="Z13" s="221" t="e">
        <f>AND(V13=FALSE,W13=FALSE,X13=FALSE,Y13=FALSE)</f>
        <v>#VALUE!</v>
      </c>
      <c r="AA13" s="225" t="str">
        <f>IF(COUNTA(E13:F13:H13)&lt;3,"",(IF(V13=TRUE,$V$5,IF(W13=TRUE,$W$5,IF(X13=TRUE,$X$5,IF(Y13=TRUE,$Y$5,"Non"))))))</f>
        <v/>
      </c>
      <c r="AB13" s="221" t="e">
        <f>OR(U13=61,U13=62,U13=51,U13=52)</f>
        <v>#VALUE!</v>
      </c>
      <c r="AC13" s="221" t="e">
        <f>OR(U13=41,U13=42)</f>
        <v>#VALUE!</v>
      </c>
      <c r="AD13" s="221" t="e">
        <f>OR(U13=31,U13=32,U13=63,U13=64,U13=53,U13=54,)</f>
        <v>#VALUE!</v>
      </c>
      <c r="AE13" s="221" t="e">
        <f>OR(U13=21,U13=22,)</f>
        <v>#VALUE!</v>
      </c>
      <c r="AF13" s="221" t="e">
        <f>OR(U13=11,U13=12,U13=13,U13=23,)</f>
        <v>#VALUE!</v>
      </c>
      <c r="AG13" s="225" t="str">
        <f>IF(COUNTA(E13:F13:H13)&lt;3,"",(IF(AB13=TRUE,$AB$5,IF(AC13=TRUE,$AC$5,IF(AD13=TRUE,$AD$5,IF(AE13=TRUE,$AE$5,IF(AF13=TRUE,$AF$5,"Aucune")))))))</f>
        <v/>
      </c>
      <c r="AH13" s="221" t="e">
        <f>OR(U13=62,U13=52,U13=42)</f>
        <v>#VALUE!</v>
      </c>
      <c r="AI13" s="221" t="e">
        <f>OR(U13=63,U13=53,U13=43,U13=64,U13=54)</f>
        <v>#VALUE!</v>
      </c>
      <c r="AJ13" s="221" t="e">
        <f>OR(U13=61,U13=51,U13=41)</f>
        <v>#VALUE!</v>
      </c>
      <c r="AK13" s="221" t="e">
        <f>OR(U13=44,U13=32,U13=33,U13=34)</f>
        <v>#VALUE!</v>
      </c>
      <c r="AL13" s="221" t="e">
        <f>OR(U13=22,U13=23,U13=24,U13=12,U13=13,U13=14)</f>
        <v>#VALUE!</v>
      </c>
      <c r="AM13" s="225" t="str">
        <f>IF(COUNTA(E13:F13:H13)&lt;3,"",(IF(AH13=TRUE,$AH$5,IF(AI13=TRUE,$AI$5,IF(AJ13=TRUE,$AJ$5,IF(AK13=TRUE,$AK$5,IF(AL13=TRUE,$AL$5,"Aucune")))))))</f>
        <v/>
      </c>
      <c r="AN13" s="221" t="e">
        <f>OR(U13=61,U13=62,U13=63,U13=51,U13=52,U13=53)</f>
        <v>#VALUE!</v>
      </c>
      <c r="AO13" s="221" t="e">
        <f>OR(U13=41,U13=42,U13=43,U13=31,U13=32,U13=33)</f>
        <v>#VALUE!</v>
      </c>
      <c r="AP13" s="221" t="e">
        <f>OR(U13=21,U13=22,U13=23,U13=11,U13=12,U13=13)</f>
        <v>#VALUE!</v>
      </c>
      <c r="AQ13" s="225" t="str">
        <f>IF(COUNTA(E13:F13:H13)&lt;3,"",(IF(AN13=TRUE,$AN$5,IF(AO13=TRUE,$AO$5,IF(AP13=TRUE,$AP$5,"Aucune action requise")))))</f>
        <v/>
      </c>
      <c r="AR13" s="221" t="e">
        <f>OR(U13=61,U13=51,U13=41,U13=31,U13=21)</f>
        <v>#VALUE!</v>
      </c>
      <c r="AS13" s="221" t="e">
        <f>OR(U13=62,U13=52,U13=42,U13=32,U13=22,U13=63,U13=53)</f>
        <v>#VALUE!</v>
      </c>
      <c r="AT13" s="221" t="e">
        <f>OR(U13=43,U13=33,U13=23,U13=34,U13=24)</f>
        <v>#VALUE!</v>
      </c>
      <c r="AU13" s="221" t="e">
        <f>OR(U13=64,U13=54,U13=44)</f>
        <v>#VALUE!</v>
      </c>
      <c r="AV13" s="225" t="str">
        <f>IF(COUNTA(E13:F13:H13)&lt;3,"",(IF(AR13=TRUE,$AR$5,IF(AS13=TRUE,$AS$5,IF(AT13=TRUE,$AT$5,IF(AU13=TRUE,$AU$5,"Aucun"))))))</f>
        <v/>
      </c>
      <c r="AW13" s="226"/>
      <c r="AX13" s="317"/>
      <c r="AY13" s="165"/>
    </row>
    <row r="14" spans="1:51" s="57" customFormat="1" ht="114" customHeight="1" x14ac:dyDescent="0.35">
      <c r="A14" s="56"/>
      <c r="B14" s="378" t="s">
        <v>99</v>
      </c>
      <c r="C14" s="386" t="s">
        <v>360</v>
      </c>
      <c r="D14" s="258"/>
      <c r="E14" s="258"/>
      <c r="F14" s="277"/>
      <c r="G14" s="277"/>
      <c r="H14" s="295"/>
      <c r="I14" s="295"/>
      <c r="J14" s="157" t="str">
        <f t="shared" si="3"/>
        <v/>
      </c>
      <c r="K14" s="158">
        <f t="shared" si="4"/>
        <v>0</v>
      </c>
      <c r="L14" s="158" t="b">
        <f t="shared" si="5"/>
        <v>0</v>
      </c>
      <c r="M14" s="158" t="b">
        <f t="shared" si="6"/>
        <v>0</v>
      </c>
      <c r="N14" s="158" t="b">
        <f t="shared" si="7"/>
        <v>0</v>
      </c>
      <c r="O14" s="158" t="b">
        <f t="shared" si="8"/>
        <v>0</v>
      </c>
      <c r="P14" s="158" t="b">
        <f t="shared" si="9"/>
        <v>0</v>
      </c>
      <c r="Q14" s="158" t="b">
        <f t="shared" si="10"/>
        <v>0</v>
      </c>
      <c r="R14" s="158" t="b">
        <f t="shared" si="11"/>
        <v>0</v>
      </c>
      <c r="S14" s="159" t="str">
        <f t="shared" si="0"/>
        <v/>
      </c>
      <c r="T14" s="160" t="str">
        <f t="shared" si="1"/>
        <v/>
      </c>
      <c r="U14" s="161" t="e">
        <f t="shared" si="2"/>
        <v>#VALUE!</v>
      </c>
      <c r="V14" s="158" t="e">
        <f t="shared" si="12"/>
        <v>#VALUE!</v>
      </c>
      <c r="W14" s="158" t="e">
        <f t="shared" si="13"/>
        <v>#VALUE!</v>
      </c>
      <c r="X14" s="158" t="e">
        <f t="shared" si="14"/>
        <v>#VALUE!</v>
      </c>
      <c r="Y14" s="158" t="e">
        <f t="shared" si="15"/>
        <v>#VALUE!</v>
      </c>
      <c r="Z14" s="158" t="e">
        <f t="shared" si="16"/>
        <v>#VALUE!</v>
      </c>
      <c r="AA14" s="162" t="str">
        <f>IF(COUNTA(E14:F14:H14)&lt;3,"",(IF(V14=TRUE,$V$5,IF(W14=TRUE,$W$5,IF(X14=TRUE,$X$5,IF(Y14=TRUE,$Y$5,"Non"))))))</f>
        <v/>
      </c>
      <c r="AB14" s="158" t="e">
        <f t="shared" si="17"/>
        <v>#VALUE!</v>
      </c>
      <c r="AC14" s="158" t="e">
        <f t="shared" si="18"/>
        <v>#VALUE!</v>
      </c>
      <c r="AD14" s="158" t="e">
        <f t="shared" si="19"/>
        <v>#VALUE!</v>
      </c>
      <c r="AE14" s="158" t="e">
        <f t="shared" si="20"/>
        <v>#VALUE!</v>
      </c>
      <c r="AF14" s="158" t="e">
        <f t="shared" si="21"/>
        <v>#VALUE!</v>
      </c>
      <c r="AG14" s="162" t="str">
        <f>IF(COUNTA(E14:F14:H14)&lt;3,"",(IF(AB14=TRUE,$AB$5,IF(AC14=TRUE,$AC$5,IF(AD14=TRUE,$AD$5,IF(AE14=TRUE,$AE$5,IF(AF14=TRUE,$AF$5,"Aucune")))))))</f>
        <v/>
      </c>
      <c r="AH14" s="158" t="e">
        <f t="shared" si="22"/>
        <v>#VALUE!</v>
      </c>
      <c r="AI14" s="158" t="e">
        <f t="shared" si="23"/>
        <v>#VALUE!</v>
      </c>
      <c r="AJ14" s="158" t="e">
        <f t="shared" si="24"/>
        <v>#VALUE!</v>
      </c>
      <c r="AK14" s="158" t="e">
        <f t="shared" si="25"/>
        <v>#VALUE!</v>
      </c>
      <c r="AL14" s="158" t="e">
        <f t="shared" si="26"/>
        <v>#VALUE!</v>
      </c>
      <c r="AM14" s="162" t="str">
        <f>IF(COUNTA(E14:F14:H14)&lt;3,"",(IF(AH14=TRUE,$AH$5,IF(AI14=TRUE,$AI$5,IF(AJ14=TRUE,$AJ$5,IF(AK14=TRUE,$AK$5,IF(AL14=TRUE,$AL$5,"Aucune")))))))</f>
        <v/>
      </c>
      <c r="AN14" s="158" t="e">
        <f t="shared" si="27"/>
        <v>#VALUE!</v>
      </c>
      <c r="AO14" s="158" t="e">
        <f t="shared" si="28"/>
        <v>#VALUE!</v>
      </c>
      <c r="AP14" s="158" t="e">
        <f t="shared" si="29"/>
        <v>#VALUE!</v>
      </c>
      <c r="AQ14" s="162" t="str">
        <f>IF(COUNTA(E14:F14:H14)&lt;3,"",(IF(AN14=TRUE,$AN$5,IF(AO14=TRUE,$AO$5,IF(AP14=TRUE,$AP$5,"Aucune action requise")))))</f>
        <v/>
      </c>
      <c r="AR14" s="158" t="e">
        <f t="shared" si="30"/>
        <v>#VALUE!</v>
      </c>
      <c r="AS14" s="158" t="e">
        <f t="shared" si="31"/>
        <v>#VALUE!</v>
      </c>
      <c r="AT14" s="158" t="e">
        <f t="shared" si="32"/>
        <v>#VALUE!</v>
      </c>
      <c r="AU14" s="158" t="e">
        <f t="shared" si="33"/>
        <v>#VALUE!</v>
      </c>
      <c r="AV14" s="162" t="str">
        <f>IF(COUNTA(E14:F14:H14)&lt;3,"",(IF(AR14=TRUE,$AR$5,IF(AS14=TRUE,$AS$5,IF(AT14=TRUE,$AT$5,IF(AU14=TRUE,$AU$5,"Aucun"))))))</f>
        <v/>
      </c>
      <c r="AW14" s="163"/>
      <c r="AX14" s="313"/>
      <c r="AY14" s="67"/>
    </row>
    <row r="15" spans="1:51" ht="114" customHeight="1" thickBot="1" x14ac:dyDescent="0.3">
      <c r="B15" s="374" t="s">
        <v>100</v>
      </c>
      <c r="C15" s="380" t="s">
        <v>361</v>
      </c>
      <c r="D15" s="255"/>
      <c r="E15" s="255"/>
      <c r="F15" s="273"/>
      <c r="G15" s="273"/>
      <c r="H15" s="291"/>
      <c r="I15" s="291"/>
      <c r="J15" s="136" t="str">
        <f>S15</f>
        <v/>
      </c>
      <c r="K15" s="137">
        <f>E15*10+F15</f>
        <v>0</v>
      </c>
      <c r="L15" s="137" t="b">
        <f>OR(K15=31)</f>
        <v>0</v>
      </c>
      <c r="M15" s="137" t="b">
        <f>OR(K15=21,K15=32)</f>
        <v>0</v>
      </c>
      <c r="N15" s="137" t="b">
        <f>OR(K15=22,K15=33)</f>
        <v>0</v>
      </c>
      <c r="O15" s="137" t="b">
        <f>OR(K15=11,K15=12)</f>
        <v>0</v>
      </c>
      <c r="P15" s="137" t="b">
        <f>OR(K15=23,K15=34)</f>
        <v>0</v>
      </c>
      <c r="Q15" s="137" t="b">
        <f>OR(K15=13,K15=14,K15=24)</f>
        <v>0</v>
      </c>
      <c r="R15" s="137" t="b">
        <f>OR(K15=1,K15=2,K15=3,K15=4)</f>
        <v>0</v>
      </c>
      <c r="S15" s="138" t="str">
        <f t="shared" si="0"/>
        <v/>
      </c>
      <c r="T15" s="139" t="str">
        <f t="shared" si="1"/>
        <v/>
      </c>
      <c r="U15" s="140" t="e">
        <f t="shared" si="2"/>
        <v>#VALUE!</v>
      </c>
      <c r="V15" s="137" t="e">
        <f>OR(U15=61,U15=62,U15=63)</f>
        <v>#VALUE!</v>
      </c>
      <c r="W15" s="137" t="e">
        <f>OR(U15=51,U15=52)</f>
        <v>#VALUE!</v>
      </c>
      <c r="X15" s="137" t="e">
        <f>OR(U15=31,U15=41,U15=42,U15=53)</f>
        <v>#VALUE!</v>
      </c>
      <c r="Y15" s="137" t="e">
        <f>OR(U15=21,U15=32)</f>
        <v>#VALUE!</v>
      </c>
      <c r="Z15" s="137" t="e">
        <f>AND(V15=FALSE,W15=FALSE,X15=FALSE,Y15=FALSE)</f>
        <v>#VALUE!</v>
      </c>
      <c r="AA15" s="141" t="str">
        <f>IF(COUNTA(E15:F15:H15)&lt;3,"",(IF(V15=TRUE,$V$5,IF(W15=TRUE,$W$5,IF(X15=TRUE,$X$5,IF(Y15=TRUE,$Y$5,"Non"))))))</f>
        <v/>
      </c>
      <c r="AB15" s="137" t="e">
        <f>OR(U15=61,U15=62,U15=51,U15=52)</f>
        <v>#VALUE!</v>
      </c>
      <c r="AC15" s="137" t="e">
        <f>OR(U15=41,U15=42)</f>
        <v>#VALUE!</v>
      </c>
      <c r="AD15" s="137" t="e">
        <f>OR(U15=31,U15=32,U15=63,U15=64,U15=53,U15=54,)</f>
        <v>#VALUE!</v>
      </c>
      <c r="AE15" s="137" t="e">
        <f>OR(U15=21,U15=22,)</f>
        <v>#VALUE!</v>
      </c>
      <c r="AF15" s="137" t="e">
        <f>OR(U15=11,U15=12,U15=13,U15=23,)</f>
        <v>#VALUE!</v>
      </c>
      <c r="AG15" s="141" t="str">
        <f>IF(COUNTA(E15:F15:H15)&lt;3,"",(IF(AB15=TRUE,$AB$5,IF(AC15=TRUE,$AC$5,IF(AD15=TRUE,$AD$5,IF(AE15=TRUE,$AE$5,IF(AF15=TRUE,$AF$5,"Aucune")))))))</f>
        <v/>
      </c>
      <c r="AH15" s="137" t="e">
        <f>OR(U15=62,U15=52,U15=42)</f>
        <v>#VALUE!</v>
      </c>
      <c r="AI15" s="137" t="e">
        <f>OR(U15=63,U15=53,U15=43,U15=64,U15=54)</f>
        <v>#VALUE!</v>
      </c>
      <c r="AJ15" s="137" t="e">
        <f>OR(U15=61,U15=51,U15=41)</f>
        <v>#VALUE!</v>
      </c>
      <c r="AK15" s="137" t="e">
        <f>OR(U15=44,U15=32,U15=33,U15=34)</f>
        <v>#VALUE!</v>
      </c>
      <c r="AL15" s="137" t="e">
        <f>OR(U15=22,U15=23,U15=24,U15=12,U15=13,U15=14)</f>
        <v>#VALUE!</v>
      </c>
      <c r="AM15" s="141" t="str">
        <f>IF(COUNTA(E15:F15:H15)&lt;3,"",(IF(AH15=TRUE,$AH$5,IF(AI15=TRUE,$AI$5,IF(AJ15=TRUE,$AJ$5,IF(AK15=TRUE,$AK$5,IF(AL15=TRUE,$AL$5,"Aucune")))))))</f>
        <v/>
      </c>
      <c r="AN15" s="137" t="e">
        <f>OR(U15=61,U15=62,U15=63,U15=51,U15=52,U15=53)</f>
        <v>#VALUE!</v>
      </c>
      <c r="AO15" s="137" t="e">
        <f>OR(U15=41,U15=42,U15=43,U15=31,U15=32,U15=33)</f>
        <v>#VALUE!</v>
      </c>
      <c r="AP15" s="137" t="e">
        <f>OR(U15=21,U15=22,U15=23,U15=11,U15=12,U15=13)</f>
        <v>#VALUE!</v>
      </c>
      <c r="AQ15" s="141" t="str">
        <f>IF(COUNTA(E15:F15:H15)&lt;3,"",(IF(AN15=TRUE,$AN$5,IF(AO15=TRUE,$AO$5,IF(AP15=TRUE,$AP$5,"Aucune action requise")))))</f>
        <v/>
      </c>
      <c r="AR15" s="137" t="e">
        <f>OR(U15=61,U15=51,U15=41,U15=31,U15=21)</f>
        <v>#VALUE!</v>
      </c>
      <c r="AS15" s="137" t="e">
        <f>OR(U15=62,U15=52,U15=42,U15=32,U15=22,U15=63,U15=53)</f>
        <v>#VALUE!</v>
      </c>
      <c r="AT15" s="137" t="e">
        <f>OR(U15=43,U15=33,U15=23,U15=34,U15=24)</f>
        <v>#VALUE!</v>
      </c>
      <c r="AU15" s="137" t="e">
        <f>OR(U15=64,U15=54,U15=44)</f>
        <v>#VALUE!</v>
      </c>
      <c r="AV15" s="141" t="str">
        <f>IF(COUNTA(E15:F15:H15)&lt;3,"",(IF(AR15=TRUE,$AR$5,IF(AS15=TRUE,$AS$5,IF(AT15=TRUE,$AT$5,IF(AU15=TRUE,$AU$5,"Aucun"))))))</f>
        <v/>
      </c>
      <c r="AW15" s="142"/>
      <c r="AX15" s="309"/>
      <c r="AY15" s="166"/>
    </row>
  </sheetData>
  <mergeCells count="8">
    <mergeCell ref="B2:G2"/>
    <mergeCell ref="B6:AY6"/>
    <mergeCell ref="B3:AY3"/>
    <mergeCell ref="B4:C5"/>
    <mergeCell ref="D4:E4"/>
    <mergeCell ref="F4:G4"/>
    <mergeCell ref="H4:I4"/>
    <mergeCell ref="AX4:AY4"/>
  </mergeCells>
  <conditionalFormatting sqref="A4 I7:I14">
    <cfRule type="expression" dxfId="8030" priority="304" stopIfTrue="1">
      <formula>ISTEXT(A4)</formula>
    </cfRule>
    <cfRule type="expression" dxfId="8029" priority="305">
      <formula>FIND("Agir",B4)</formula>
    </cfRule>
    <cfRule type="expression" dxfId="8028" priority="306">
      <formula>FIND("Réagir",B4)</formula>
    </cfRule>
  </conditionalFormatting>
  <conditionalFormatting sqref="A4">
    <cfRule type="expression" dxfId="8027" priority="301" stopIfTrue="1">
      <formula>ISTEXT(A4)</formula>
    </cfRule>
    <cfRule type="expression" dxfId="8026" priority="302">
      <formula>FIND("Agir",B4)</formula>
    </cfRule>
    <cfRule type="expression" dxfId="8025" priority="303">
      <formula>FIND("Réagir",B4)</formula>
    </cfRule>
  </conditionalFormatting>
  <conditionalFormatting sqref="A4">
    <cfRule type="expression" dxfId="8024" priority="298" stopIfTrue="1">
      <formula>ISTEXT(A4)</formula>
    </cfRule>
    <cfRule type="expression" dxfId="8023" priority="299">
      <formula>FIND("Agir",B4)</formula>
    </cfRule>
    <cfRule type="expression" dxfId="8022" priority="300">
      <formula>FIND("Réagir",B4)</formula>
    </cfRule>
  </conditionalFormatting>
  <conditionalFormatting sqref="I7 AA7:AA14 AG7:AG14 AM7:AM14 AQ7:AQ14 AV7:AY14 I8:J14">
    <cfRule type="containsText" dxfId="8021" priority="295" stopIfTrue="1" operator="containsText" text="Première">
      <formula>NOT(ISERROR(SEARCH("Première",I7)))</formula>
    </cfRule>
    <cfRule type="containsText" dxfId="8020" priority="296" stopIfTrue="1" operator="containsText" text="Seconde">
      <formula>NOT(ISERROR(SEARCH("Seconde",I7)))</formula>
    </cfRule>
    <cfRule type="containsText" dxfId="8019" priority="297" stopIfTrue="1" operator="containsText" text="Terme">
      <formula>NOT(ISERROR(SEARCH("Terme",I7)))</formula>
    </cfRule>
  </conditionalFormatting>
  <conditionalFormatting sqref="F7:F14">
    <cfRule type="expression" dxfId="8018" priority="293" stopIfTrue="1">
      <formula>ISTEXT(F7)</formula>
    </cfRule>
    <cfRule type="expression" dxfId="8017" priority="294">
      <formula>FIND("Conforter",I7)</formula>
    </cfRule>
  </conditionalFormatting>
  <conditionalFormatting sqref="G7:G14">
    <cfRule type="expression" dxfId="8016" priority="290" stopIfTrue="1">
      <formula>ISTEXT(G7)</formula>
    </cfRule>
    <cfRule type="expression" dxfId="8015" priority="291">
      <formula>FIND("Agir",I7)</formula>
    </cfRule>
    <cfRule type="expression" dxfId="8014" priority="292">
      <formula>FIND("Réagir",I7)</formula>
    </cfRule>
  </conditionalFormatting>
  <conditionalFormatting sqref="G7:H14">
    <cfRule type="expression" dxfId="8013" priority="288" stopIfTrue="1">
      <formula>ISTEXT(G7)</formula>
    </cfRule>
    <cfRule type="expression" dxfId="8012" priority="289">
      <formula>FIND("Conforter",J7)</formula>
    </cfRule>
  </conditionalFormatting>
  <conditionalFormatting sqref="J8:J14">
    <cfRule type="containsText" dxfId="8011" priority="287" stopIfTrue="1" operator="containsText" text="Non">
      <formula>NOT(ISERROR(SEARCH("Non",J8)))</formula>
    </cfRule>
  </conditionalFormatting>
  <conditionalFormatting sqref="I9">
    <cfRule type="expression" dxfId="8010" priority="284" stopIfTrue="1">
      <formula>ISTEXT(I9)</formula>
    </cfRule>
    <cfRule type="expression" dxfId="8009" priority="285">
      <formula>FIND("Agir",J9)</formula>
    </cfRule>
    <cfRule type="expression" dxfId="8008" priority="286">
      <formula>FIND("Réagir",J9)</formula>
    </cfRule>
  </conditionalFormatting>
  <conditionalFormatting sqref="G9:H9">
    <cfRule type="expression" dxfId="8007" priority="282" stopIfTrue="1">
      <formula>ISTEXT(G9)</formula>
    </cfRule>
    <cfRule type="expression" dxfId="8006" priority="283">
      <formula>FIND("Conforter",J9)</formula>
    </cfRule>
  </conditionalFormatting>
  <conditionalFormatting sqref="I10">
    <cfRule type="expression" dxfId="8005" priority="279" stopIfTrue="1">
      <formula>ISTEXT(I10)</formula>
    </cfRule>
    <cfRule type="expression" dxfId="8004" priority="280">
      <formula>FIND("Agir",J10)</formula>
    </cfRule>
    <cfRule type="expression" dxfId="8003" priority="281">
      <formula>FIND("Réagir",J10)</formula>
    </cfRule>
  </conditionalFormatting>
  <conditionalFormatting sqref="G10:H10">
    <cfRule type="expression" dxfId="8002" priority="277" stopIfTrue="1">
      <formula>ISTEXT(G10)</formula>
    </cfRule>
    <cfRule type="expression" dxfId="8001" priority="278">
      <formula>FIND("Conforter",J10)</formula>
    </cfRule>
  </conditionalFormatting>
  <conditionalFormatting sqref="I11">
    <cfRule type="expression" dxfId="8000" priority="274" stopIfTrue="1">
      <formula>ISTEXT(I11)</formula>
    </cfRule>
    <cfRule type="expression" dxfId="7999" priority="275">
      <formula>FIND("Agir",J11)</formula>
    </cfRule>
    <cfRule type="expression" dxfId="7998" priority="276">
      <formula>FIND("Réagir",J11)</formula>
    </cfRule>
  </conditionalFormatting>
  <conditionalFormatting sqref="G11:H11">
    <cfRule type="expression" dxfId="7997" priority="272" stopIfTrue="1">
      <formula>ISTEXT(G11)</formula>
    </cfRule>
    <cfRule type="expression" dxfId="7996" priority="273">
      <formula>FIND("Conforter",J11)</formula>
    </cfRule>
  </conditionalFormatting>
  <conditionalFormatting sqref="I12">
    <cfRule type="expression" dxfId="7995" priority="269" stopIfTrue="1">
      <formula>ISTEXT(I12)</formula>
    </cfRule>
    <cfRule type="expression" dxfId="7994" priority="270">
      <formula>FIND("Agir",J12)</formula>
    </cfRule>
    <cfRule type="expression" dxfId="7993" priority="271">
      <formula>FIND("Réagir",J12)</formula>
    </cfRule>
  </conditionalFormatting>
  <conditionalFormatting sqref="G12:H12">
    <cfRule type="expression" dxfId="7992" priority="267" stopIfTrue="1">
      <formula>ISTEXT(G12)</formula>
    </cfRule>
    <cfRule type="expression" dxfId="7991" priority="268">
      <formula>FIND("Conforter",J12)</formula>
    </cfRule>
  </conditionalFormatting>
  <conditionalFormatting sqref="I13">
    <cfRule type="expression" dxfId="7990" priority="264" stopIfTrue="1">
      <formula>ISTEXT(I13)</formula>
    </cfRule>
    <cfRule type="expression" dxfId="7989" priority="265">
      <formula>FIND("Agir",J13)</formula>
    </cfRule>
    <cfRule type="expression" dxfId="7988" priority="266">
      <formula>FIND("Réagir",J13)</formula>
    </cfRule>
  </conditionalFormatting>
  <conditionalFormatting sqref="G13:H13">
    <cfRule type="expression" dxfId="7987" priority="262" stopIfTrue="1">
      <formula>ISTEXT(G13)</formula>
    </cfRule>
    <cfRule type="expression" dxfId="7986" priority="263">
      <formula>FIND("Conforter",J13)</formula>
    </cfRule>
  </conditionalFormatting>
  <conditionalFormatting sqref="I14">
    <cfRule type="expression" dxfId="7985" priority="259" stopIfTrue="1">
      <formula>ISTEXT(I14)</formula>
    </cfRule>
    <cfRule type="expression" dxfId="7984" priority="260">
      <formula>FIND("Agir",J14)</formula>
    </cfRule>
    <cfRule type="expression" dxfId="7983" priority="261">
      <formula>FIND("Réagir",J14)</formula>
    </cfRule>
  </conditionalFormatting>
  <conditionalFormatting sqref="G14:H14">
    <cfRule type="expression" dxfId="7982" priority="257" stopIfTrue="1">
      <formula>ISTEXT(G14)</formula>
    </cfRule>
    <cfRule type="expression" dxfId="7981" priority="258">
      <formula>FIND("Conforter",J14)</formula>
    </cfRule>
  </conditionalFormatting>
  <conditionalFormatting sqref="I8">
    <cfRule type="expression" dxfId="7980" priority="254" stopIfTrue="1">
      <formula>ISTEXT(I8)</formula>
    </cfRule>
    <cfRule type="expression" dxfId="7979" priority="255">
      <formula>FIND("Agir",J8)</formula>
    </cfRule>
    <cfRule type="expression" dxfId="7978" priority="256">
      <formula>FIND("Réagir",J8)</formula>
    </cfRule>
  </conditionalFormatting>
  <conditionalFormatting sqref="J7:J14">
    <cfRule type="containsText" dxfId="7977" priority="247" operator="containsText" text="Intervention prioritaire">
      <formula>NOT(ISERROR(SEARCH("Intervention prioritaire",J7)))</formula>
    </cfRule>
    <cfRule type="containsText" dxfId="7976" priority="248" stopIfTrue="1" operator="containsText" text="Non pertinent">
      <formula>NOT(ISERROR(SEARCH("Non pertinent",J7)))</formula>
    </cfRule>
    <cfRule type="containsText" dxfId="7975" priority="249" stopIfTrue="1" operator="containsText" text="consolidation">
      <formula>NOT(ISERROR(SEARCH("consolidation",J7)))</formula>
    </cfRule>
    <cfRule type="containsText" dxfId="7974" priority="250" stopIfTrue="1" operator="containsText" text="Non Prioritaire">
      <formula>NOT(ISERROR(SEARCH("Non Prioritaire",J7)))</formula>
    </cfRule>
    <cfRule type="containsText" dxfId="7973" priority="251" stopIfTrue="1" operator="containsText" text="Urgent">
      <formula>NOT(ISERROR(SEARCH("Urgent",J7)))</formula>
    </cfRule>
  </conditionalFormatting>
  <conditionalFormatting sqref="D7:D14">
    <cfRule type="expression" dxfId="7972" priority="244" stopIfTrue="1">
      <formula>ISTEXT(D7)</formula>
    </cfRule>
    <cfRule type="expression" dxfId="7971" priority="245">
      <formula>FIND("Agir",E7)</formula>
    </cfRule>
    <cfRule type="expression" dxfId="7970" priority="246">
      <formula>FIND("Réagir",E7)</formula>
    </cfRule>
  </conditionalFormatting>
  <conditionalFormatting sqref="D8:D14">
    <cfRule type="expression" dxfId="7969" priority="242" stopIfTrue="1">
      <formula>ISTEXT(D8)</formula>
    </cfRule>
    <cfRule type="expression" dxfId="7968" priority="243">
      <formula>FIND("Conforter",F8)</formula>
    </cfRule>
  </conditionalFormatting>
  <conditionalFormatting sqref="D7">
    <cfRule type="expression" dxfId="7967" priority="240" stopIfTrue="1">
      <formula>ISTEXT(D7)</formula>
    </cfRule>
    <cfRule type="expression" dxfId="7966" priority="241">
      <formula>FIND("Conforter",F7)</formula>
    </cfRule>
  </conditionalFormatting>
  <conditionalFormatting sqref="D9">
    <cfRule type="expression" dxfId="7965" priority="238" stopIfTrue="1">
      <formula>ISTEXT(D9)</formula>
    </cfRule>
    <cfRule type="expression" dxfId="7964" priority="239">
      <formula>FIND("Conforter",F9)</formula>
    </cfRule>
  </conditionalFormatting>
  <conditionalFormatting sqref="D10">
    <cfRule type="expression" dxfId="7963" priority="236" stopIfTrue="1">
      <formula>ISTEXT(D10)</formula>
    </cfRule>
    <cfRule type="expression" dxfId="7962" priority="237">
      <formula>FIND("Conforter",F10)</formula>
    </cfRule>
  </conditionalFormatting>
  <conditionalFormatting sqref="D11">
    <cfRule type="expression" dxfId="7961" priority="234" stopIfTrue="1">
      <formula>ISTEXT(D11)</formula>
    </cfRule>
    <cfRule type="expression" dxfId="7960" priority="235">
      <formula>FIND("Conforter",F11)</formula>
    </cfRule>
  </conditionalFormatting>
  <conditionalFormatting sqref="D12">
    <cfRule type="expression" dxfId="7959" priority="232" stopIfTrue="1">
      <formula>ISTEXT(D12)</formula>
    </cfRule>
    <cfRule type="expression" dxfId="7958" priority="233">
      <formula>FIND("Conforter",F12)</formula>
    </cfRule>
  </conditionalFormatting>
  <conditionalFormatting sqref="D13">
    <cfRule type="expression" dxfId="7957" priority="230" stopIfTrue="1">
      <formula>ISTEXT(D13)</formula>
    </cfRule>
    <cfRule type="expression" dxfId="7956" priority="231">
      <formula>FIND("Conforter",F13)</formula>
    </cfRule>
  </conditionalFormatting>
  <conditionalFormatting sqref="D14">
    <cfRule type="expression" dxfId="7955" priority="228" stopIfTrue="1">
      <formula>ISTEXT(D14)</formula>
    </cfRule>
    <cfRule type="expression" dxfId="7954" priority="229">
      <formula>FIND("Conforter",F14)</formula>
    </cfRule>
  </conditionalFormatting>
  <conditionalFormatting sqref="H7:H14">
    <cfRule type="expression" dxfId="7953" priority="225" stopIfTrue="1">
      <formula>ISTEXT(H7)</formula>
    </cfRule>
    <cfRule type="expression" dxfId="7952" priority="226">
      <formula>FIND("Agir",J7)</formula>
    </cfRule>
    <cfRule type="expression" dxfId="7951" priority="227">
      <formula>FIND("Réagir",J7)</formula>
    </cfRule>
  </conditionalFormatting>
  <conditionalFormatting sqref="AX7:AY14">
    <cfRule type="expression" dxfId="7950" priority="222" stopIfTrue="1">
      <formula>ISTEXT(AX7)</formula>
    </cfRule>
    <cfRule type="expression" dxfId="7949" priority="223">
      <formula>FIND("Agir",#REF!)</formula>
    </cfRule>
    <cfRule type="expression" dxfId="7948" priority="224">
      <formula>FIND("Réagir",#REF!)</formula>
    </cfRule>
  </conditionalFormatting>
  <conditionalFormatting sqref="AM7:AM14 AQ7:AQ14 AV7:AV14">
    <cfRule type="expression" dxfId="7947" priority="219" stopIfTrue="1">
      <formula>ISTEXT(AM7)</formula>
    </cfRule>
    <cfRule type="expression" dxfId="7946" priority="220">
      <formula>FIND("Agir",#REF!)</formula>
    </cfRule>
    <cfRule type="expression" dxfId="7945" priority="221">
      <formula>FIND("Réagir",#REF!)</formula>
    </cfRule>
  </conditionalFormatting>
  <conditionalFormatting sqref="H7">
    <cfRule type="expression" dxfId="7944" priority="217" stopIfTrue="1">
      <formula>ISTEXT(H7)</formula>
    </cfRule>
    <cfRule type="expression" dxfId="7943" priority="218">
      <formula>FIND("Conforter",J7)</formula>
    </cfRule>
  </conditionalFormatting>
  <conditionalFormatting sqref="AQ7:AQ14">
    <cfRule type="expression" dxfId="7942" priority="214" stopIfTrue="1">
      <formula>ISTEXT(AQ7)</formula>
    </cfRule>
    <cfRule type="expression" dxfId="7941" priority="215">
      <formula>FIND("Agir",AV7)</formula>
    </cfRule>
    <cfRule type="expression" dxfId="7940" priority="216">
      <formula>FIND("Réagir",AV7)</formula>
    </cfRule>
  </conditionalFormatting>
  <conditionalFormatting sqref="AQ9">
    <cfRule type="expression" dxfId="7939" priority="211" stopIfTrue="1">
      <formula>ISTEXT(AQ9)</formula>
    </cfRule>
    <cfRule type="expression" dxfId="7938" priority="212">
      <formula>FIND("Agir",AV9)</formula>
    </cfRule>
    <cfRule type="expression" dxfId="7937" priority="213">
      <formula>FIND("Réagir",AV9)</formula>
    </cfRule>
  </conditionalFormatting>
  <conditionalFormatting sqref="AQ10">
    <cfRule type="expression" dxfId="7936" priority="208" stopIfTrue="1">
      <formula>ISTEXT(AQ10)</formula>
    </cfRule>
    <cfRule type="expression" dxfId="7935" priority="209">
      <formula>FIND("Agir",AV10)</formula>
    </cfRule>
    <cfRule type="expression" dxfId="7934" priority="210">
      <formula>FIND("Réagir",AV10)</formula>
    </cfRule>
  </conditionalFormatting>
  <conditionalFormatting sqref="AQ11">
    <cfRule type="expression" dxfId="7933" priority="205" stopIfTrue="1">
      <formula>ISTEXT(AQ11)</formula>
    </cfRule>
    <cfRule type="expression" dxfId="7932" priority="206">
      <formula>FIND("Agir",AV11)</formula>
    </cfRule>
    <cfRule type="expression" dxfId="7931" priority="207">
      <formula>FIND("Réagir",AV11)</formula>
    </cfRule>
  </conditionalFormatting>
  <conditionalFormatting sqref="AQ12">
    <cfRule type="expression" dxfId="7930" priority="202" stopIfTrue="1">
      <formula>ISTEXT(AQ12)</formula>
    </cfRule>
    <cfRule type="expression" dxfId="7929" priority="203">
      <formula>FIND("Agir",AV12)</formula>
    </cfRule>
    <cfRule type="expression" dxfId="7928" priority="204">
      <formula>FIND("Réagir",AV12)</formula>
    </cfRule>
  </conditionalFormatting>
  <conditionalFormatting sqref="AQ13">
    <cfRule type="expression" dxfId="7927" priority="199" stopIfTrue="1">
      <formula>ISTEXT(AQ13)</formula>
    </cfRule>
    <cfRule type="expression" dxfId="7926" priority="200">
      <formula>FIND("Agir",AV13)</formula>
    </cfRule>
    <cfRule type="expression" dxfId="7925" priority="201">
      <formula>FIND("Réagir",AV13)</formula>
    </cfRule>
  </conditionalFormatting>
  <conditionalFormatting sqref="AQ14">
    <cfRule type="expression" dxfId="7924" priority="196" stopIfTrue="1">
      <formula>ISTEXT(AQ14)</formula>
    </cfRule>
    <cfRule type="expression" dxfId="7923" priority="197">
      <formula>FIND("Agir",AV14)</formula>
    </cfRule>
    <cfRule type="expression" dxfId="7922" priority="198">
      <formula>FIND("Réagir",AV14)</formula>
    </cfRule>
  </conditionalFormatting>
  <conditionalFormatting sqref="AQ8">
    <cfRule type="expression" dxfId="7921" priority="193" stopIfTrue="1">
      <formula>ISTEXT(AQ8)</formula>
    </cfRule>
    <cfRule type="expression" dxfId="7920" priority="194">
      <formula>FIND("Agir",AV8)</formula>
    </cfRule>
    <cfRule type="expression" dxfId="7919" priority="195">
      <formula>FIND("Réagir",AV8)</formula>
    </cfRule>
  </conditionalFormatting>
  <conditionalFormatting sqref="AA7:AA14">
    <cfRule type="expression" dxfId="7918" priority="190" stopIfTrue="1">
      <formula>ISTEXT(AA7)</formula>
    </cfRule>
    <cfRule type="expression" dxfId="7917" priority="191">
      <formula>FIND("Agir",AV7)</formula>
    </cfRule>
    <cfRule type="expression" dxfId="7916" priority="192">
      <formula>FIND("Réagir",AV7)</formula>
    </cfRule>
  </conditionalFormatting>
  <conditionalFormatting sqref="AG7:AG14 AM7:AM14 AQ7:AQ14 AV7:AV14">
    <cfRule type="expression" dxfId="7915" priority="187" stopIfTrue="1">
      <formula>ISTEXT(AG7)</formula>
    </cfRule>
    <cfRule type="expression" dxfId="7914" priority="188">
      <formula>FIND("Agir",#REF!)</formula>
    </cfRule>
    <cfRule type="expression" dxfId="7913" priority="189">
      <formula>FIND("Réagir",#REF!)</formula>
    </cfRule>
  </conditionalFormatting>
  <conditionalFormatting sqref="AM7:AM14 AQ7:AQ14 AV7:AV14">
    <cfRule type="expression" dxfId="7912" priority="184" stopIfTrue="1">
      <formula>ISTEXT(AM7)</formula>
    </cfRule>
    <cfRule type="expression" dxfId="7911" priority="185">
      <formula>FIND("Agir",#REF!)</formula>
    </cfRule>
    <cfRule type="expression" dxfId="7910" priority="186">
      <formula>FIND("Réagir",#REF!)</formula>
    </cfRule>
  </conditionalFormatting>
  <conditionalFormatting sqref="AV7:AV14">
    <cfRule type="expression" dxfId="7909" priority="181" stopIfTrue="1">
      <formula>ISTEXT(AV7)</formula>
    </cfRule>
    <cfRule type="expression" dxfId="7908" priority="182">
      <formula>FIND("Agir",#REF!)</formula>
    </cfRule>
    <cfRule type="expression" dxfId="7907" priority="183">
      <formula>FIND("Réagir",#REF!)</formula>
    </cfRule>
  </conditionalFormatting>
  <conditionalFormatting sqref="AG7:AG14">
    <cfRule type="expression" dxfId="7906" priority="178" stopIfTrue="1">
      <formula>ISTEXT(AG7)</formula>
    </cfRule>
    <cfRule type="expression" dxfId="7905" priority="179">
      <formula>FIND("Agir",#REF!)</formula>
    </cfRule>
    <cfRule type="expression" dxfId="7904" priority="180">
      <formula>FIND("Réagir",#REF!)</formula>
    </cfRule>
  </conditionalFormatting>
  <conditionalFormatting sqref="AW7:AW14">
    <cfRule type="expression" dxfId="7903" priority="175" stopIfTrue="1">
      <formula>ISTEXT(AW7)</formula>
    </cfRule>
    <cfRule type="expression" dxfId="7902" priority="176">
      <formula>FIND("Agir",#REF!)</formula>
    </cfRule>
    <cfRule type="expression" dxfId="7901" priority="177">
      <formula>FIND("Réagir",#REF!)</formula>
    </cfRule>
  </conditionalFormatting>
  <conditionalFormatting sqref="I15">
    <cfRule type="expression" dxfId="7900" priority="172" stopIfTrue="1">
      <formula>ISTEXT(I15)</formula>
    </cfRule>
    <cfRule type="expression" dxfId="7899" priority="173">
      <formula>FIND("Agir",J15)</formula>
    </cfRule>
    <cfRule type="expression" dxfId="7898" priority="174">
      <formula>FIND("Réagir",J15)</formula>
    </cfRule>
  </conditionalFormatting>
  <conditionalFormatting sqref="AA15 AG15 AM15 AQ15 AV15:AY15 I15:J15">
    <cfRule type="containsText" dxfId="7897" priority="169" stopIfTrue="1" operator="containsText" text="Première">
      <formula>NOT(ISERROR(SEARCH("Première",I15)))</formula>
    </cfRule>
    <cfRule type="containsText" dxfId="7896" priority="171" stopIfTrue="1" operator="containsText" text="Terme">
      <formula>NOT(ISERROR(SEARCH("Terme",I15)))</formula>
    </cfRule>
  </conditionalFormatting>
  <conditionalFormatting sqref="F15">
    <cfRule type="expression" dxfId="7895" priority="167" stopIfTrue="1">
      <formula>ISTEXT(F15)</formula>
    </cfRule>
    <cfRule type="expression" dxfId="7894" priority="168">
      <formula>FIND("Conforter",I15)</formula>
    </cfRule>
  </conditionalFormatting>
  <conditionalFormatting sqref="G15">
    <cfRule type="expression" dxfId="7893" priority="164" stopIfTrue="1">
      <formula>ISTEXT(G15)</formula>
    </cfRule>
    <cfRule type="expression" dxfId="7892" priority="165">
      <formula>FIND("Agir",I15)</formula>
    </cfRule>
    <cfRule type="expression" dxfId="7891" priority="166">
      <formula>FIND("Réagir",I15)</formula>
    </cfRule>
  </conditionalFormatting>
  <conditionalFormatting sqref="G15:H15">
    <cfRule type="expression" dxfId="7890" priority="162" stopIfTrue="1">
      <formula>ISTEXT(G15)</formula>
    </cfRule>
    <cfRule type="expression" dxfId="7889" priority="163">
      <formula>FIND("Conforter",J15)</formula>
    </cfRule>
  </conditionalFormatting>
  <conditionalFormatting sqref="J15">
    <cfRule type="containsText" dxfId="7888" priority="161" stopIfTrue="1" operator="containsText" text="Non">
      <formula>NOT(ISERROR(SEARCH("Non",J15)))</formula>
    </cfRule>
  </conditionalFormatting>
  <conditionalFormatting sqref="I15">
    <cfRule type="expression" dxfId="7887" priority="158" stopIfTrue="1">
      <formula>ISTEXT(I15)</formula>
    </cfRule>
    <cfRule type="expression" dxfId="7886" priority="159">
      <formula>FIND("Agir",J15)</formula>
    </cfRule>
    <cfRule type="expression" dxfId="7885" priority="160">
      <formula>FIND("Réagir",J15)</formula>
    </cfRule>
  </conditionalFormatting>
  <conditionalFormatting sqref="G15:H15">
    <cfRule type="expression" dxfId="7884" priority="156" stopIfTrue="1">
      <formula>ISTEXT(G15)</formula>
    </cfRule>
    <cfRule type="expression" dxfId="7883" priority="157">
      <formula>FIND("Conforter",J15)</formula>
    </cfRule>
  </conditionalFormatting>
  <conditionalFormatting sqref="J15">
    <cfRule type="containsText" dxfId="7882" priority="149" operator="containsText" text="Intervention prioritaire">
      <formula>NOT(ISERROR(SEARCH("Intervention prioritaire",J15)))</formula>
    </cfRule>
    <cfRule type="containsText" dxfId="7881" priority="150" stopIfTrue="1" operator="containsText" text="Non pertinent">
      <formula>NOT(ISERROR(SEARCH("Non pertinent",J15)))</formula>
    </cfRule>
    <cfRule type="containsText" dxfId="7880" priority="151" stopIfTrue="1" operator="containsText" text="consolidation">
      <formula>NOT(ISERROR(SEARCH("consolidation",J15)))</formula>
    </cfRule>
    <cfRule type="containsText" dxfId="7879" priority="152" stopIfTrue="1" operator="containsText" text="Non Prioritaire">
      <formula>NOT(ISERROR(SEARCH("Non Prioritaire",J15)))</formula>
    </cfRule>
    <cfRule type="containsText" dxfId="7878" priority="153" stopIfTrue="1" operator="containsText" text="Urgent">
      <formula>NOT(ISERROR(SEARCH("Urgent",J15)))</formula>
    </cfRule>
  </conditionalFormatting>
  <conditionalFormatting sqref="D15">
    <cfRule type="expression" dxfId="7877" priority="146" stopIfTrue="1">
      <formula>ISTEXT(D15)</formula>
    </cfRule>
    <cfRule type="expression" dxfId="7876" priority="147">
      <formula>FIND("Agir",E15)</formula>
    </cfRule>
    <cfRule type="expression" dxfId="7875" priority="148">
      <formula>FIND("Réagir",E15)</formula>
    </cfRule>
  </conditionalFormatting>
  <conditionalFormatting sqref="D15">
    <cfRule type="expression" dxfId="7874" priority="144" stopIfTrue="1">
      <formula>ISTEXT(D15)</formula>
    </cfRule>
    <cfRule type="expression" dxfId="7873" priority="145">
      <formula>FIND("Conforter",F15)</formula>
    </cfRule>
  </conditionalFormatting>
  <conditionalFormatting sqref="D15">
    <cfRule type="expression" dxfId="7872" priority="142" stopIfTrue="1">
      <formula>ISTEXT(D15)</formula>
    </cfRule>
    <cfRule type="expression" dxfId="7871" priority="143">
      <formula>FIND("Conforter",F15)</formula>
    </cfRule>
  </conditionalFormatting>
  <conditionalFormatting sqref="H15">
    <cfRule type="expression" dxfId="7870" priority="139" stopIfTrue="1">
      <formula>ISTEXT(H15)</formula>
    </cfRule>
    <cfRule type="expression" dxfId="7869" priority="140">
      <formula>FIND("Agir",J15)</formula>
    </cfRule>
    <cfRule type="expression" dxfId="7868" priority="141">
      <formula>FIND("Réagir",J15)</formula>
    </cfRule>
  </conditionalFormatting>
  <conditionalFormatting sqref="AX15:AY15">
    <cfRule type="expression" dxfId="7867" priority="136" stopIfTrue="1">
      <formula>ISTEXT(AX15)</formula>
    </cfRule>
    <cfRule type="expression" dxfId="7866" priority="137">
      <formula>FIND("Agir",#REF!)</formula>
    </cfRule>
    <cfRule type="expression" dxfId="7865" priority="138">
      <formula>FIND("Réagir",#REF!)</formula>
    </cfRule>
  </conditionalFormatting>
  <conditionalFormatting sqref="AM15 AQ15 AV15">
    <cfRule type="expression" dxfId="7864" priority="133" stopIfTrue="1">
      <formula>ISTEXT(AM15)</formula>
    </cfRule>
    <cfRule type="expression" dxfId="7863" priority="134">
      <formula>FIND("Agir",#REF!)</formula>
    </cfRule>
    <cfRule type="expression" dxfId="7862" priority="135">
      <formula>FIND("Réagir",#REF!)</formula>
    </cfRule>
  </conditionalFormatting>
  <conditionalFormatting sqref="AQ15">
    <cfRule type="expression" dxfId="7861" priority="130" stopIfTrue="1">
      <formula>ISTEXT(AQ15)</formula>
    </cfRule>
    <cfRule type="expression" dxfId="7860" priority="131">
      <formula>FIND("Agir",AV15)</formula>
    </cfRule>
    <cfRule type="expression" dxfId="7859" priority="132">
      <formula>FIND("Réagir",AV15)</formula>
    </cfRule>
  </conditionalFormatting>
  <conditionalFormatting sqref="AQ15">
    <cfRule type="expression" dxfId="7858" priority="127" stopIfTrue="1">
      <formula>ISTEXT(AQ15)</formula>
    </cfRule>
    <cfRule type="expression" dxfId="7857" priority="128">
      <formula>FIND("Agir",AV15)</formula>
    </cfRule>
    <cfRule type="expression" dxfId="7856" priority="129">
      <formula>FIND("Réagir",AV15)</formula>
    </cfRule>
  </conditionalFormatting>
  <conditionalFormatting sqref="AA15">
    <cfRule type="expression" dxfId="7855" priority="124" stopIfTrue="1">
      <formula>ISTEXT(AA15)</formula>
    </cfRule>
    <cfRule type="expression" dxfId="7854" priority="125">
      <formula>FIND("Agir",AV15)</formula>
    </cfRule>
    <cfRule type="expression" dxfId="7853" priority="126">
      <formula>FIND("Réagir",AV15)</formula>
    </cfRule>
  </conditionalFormatting>
  <conditionalFormatting sqref="AG15 AM15 AQ15 AV15">
    <cfRule type="expression" dxfId="7852" priority="121" stopIfTrue="1">
      <formula>ISTEXT(AG15)</formula>
    </cfRule>
    <cfRule type="expression" dxfId="7851" priority="122">
      <formula>FIND("Agir",#REF!)</formula>
    </cfRule>
    <cfRule type="expression" dxfId="7850" priority="123">
      <formula>FIND("Réagir",#REF!)</formula>
    </cfRule>
  </conditionalFormatting>
  <conditionalFormatting sqref="AM15 AQ15 AV15">
    <cfRule type="expression" dxfId="7849" priority="118" stopIfTrue="1">
      <formula>ISTEXT(AM15)</formula>
    </cfRule>
    <cfRule type="expression" dxfId="7848" priority="119">
      <formula>FIND("Agir",#REF!)</formula>
    </cfRule>
    <cfRule type="expression" dxfId="7847" priority="120">
      <formula>FIND("Réagir",#REF!)</formula>
    </cfRule>
  </conditionalFormatting>
  <conditionalFormatting sqref="AV15">
    <cfRule type="expression" dxfId="7846" priority="115" stopIfTrue="1">
      <formula>ISTEXT(AV15)</formula>
    </cfRule>
    <cfRule type="expression" dxfId="7845" priority="116">
      <formula>FIND("Agir",#REF!)</formula>
    </cfRule>
    <cfRule type="expression" dxfId="7844" priority="117">
      <formula>FIND("Réagir",#REF!)</formula>
    </cfRule>
  </conditionalFormatting>
  <conditionalFormatting sqref="AG15">
    <cfRule type="expression" dxfId="7843" priority="112" stopIfTrue="1">
      <formula>ISTEXT(AG15)</formula>
    </cfRule>
    <cfRule type="expression" dxfId="7842" priority="113">
      <formula>FIND("Agir",#REF!)</formula>
    </cfRule>
    <cfRule type="expression" dxfId="7841" priority="114">
      <formula>FIND("Réagir",#REF!)</formula>
    </cfRule>
  </conditionalFormatting>
  <conditionalFormatting sqref="AW15">
    <cfRule type="expression" dxfId="7840" priority="109" stopIfTrue="1">
      <formula>ISTEXT(AW15)</formula>
    </cfRule>
    <cfRule type="expression" dxfId="7839" priority="110">
      <formula>FIND("Agir",#REF!)</formula>
    </cfRule>
    <cfRule type="expression" dxfId="7838" priority="111">
      <formula>FIND("Réagir",#REF!)</formula>
    </cfRule>
  </conditionalFormatting>
  <conditionalFormatting sqref="I11">
    <cfRule type="expression" dxfId="7837" priority="106" stopIfTrue="1">
      <formula>ISTEXT(I11)</formula>
    </cfRule>
    <cfRule type="expression" dxfId="7836" priority="107">
      <formula>FIND("Agir",J11)</formula>
    </cfRule>
    <cfRule type="expression" dxfId="7835" priority="108">
      <formula>FIND("Réagir",J11)</formula>
    </cfRule>
  </conditionalFormatting>
  <conditionalFormatting sqref="G11:H11">
    <cfRule type="expression" dxfId="7834" priority="104" stopIfTrue="1">
      <formula>ISTEXT(G11)</formula>
    </cfRule>
    <cfRule type="expression" dxfId="7833" priority="105">
      <formula>FIND("Conforter",J11)</formula>
    </cfRule>
  </conditionalFormatting>
  <conditionalFormatting sqref="D11">
    <cfRule type="expression" dxfId="7832" priority="102" stopIfTrue="1">
      <formula>ISTEXT(D11)</formula>
    </cfRule>
    <cfRule type="expression" dxfId="7831" priority="103">
      <formula>FIND("Conforter",F11)</formula>
    </cfRule>
  </conditionalFormatting>
  <conditionalFormatting sqref="AQ11">
    <cfRule type="expression" dxfId="7830" priority="99" stopIfTrue="1">
      <formula>ISTEXT(AQ11)</formula>
    </cfRule>
    <cfRule type="expression" dxfId="7829" priority="100">
      <formula>FIND("Agir",AV11)</formula>
    </cfRule>
    <cfRule type="expression" dxfId="7828" priority="101">
      <formula>FIND("Réagir",AV11)</formula>
    </cfRule>
  </conditionalFormatting>
  <conditionalFormatting sqref="I13">
    <cfRule type="expression" dxfId="7827" priority="96" stopIfTrue="1">
      <formula>ISTEXT(I13)</formula>
    </cfRule>
    <cfRule type="expression" dxfId="7826" priority="97">
      <formula>FIND("Agir",J13)</formula>
    </cfRule>
    <cfRule type="expression" dxfId="7825" priority="98">
      <formula>FIND("Réagir",J13)</formula>
    </cfRule>
  </conditionalFormatting>
  <conditionalFormatting sqref="G13:H13">
    <cfRule type="expression" dxfId="7824" priority="94" stopIfTrue="1">
      <formula>ISTEXT(G13)</formula>
    </cfRule>
    <cfRule type="expression" dxfId="7823" priority="95">
      <formula>FIND("Conforter",J13)</formula>
    </cfRule>
  </conditionalFormatting>
  <conditionalFormatting sqref="D13">
    <cfRule type="expression" dxfId="7822" priority="92" stopIfTrue="1">
      <formula>ISTEXT(D13)</formula>
    </cfRule>
    <cfRule type="expression" dxfId="7821" priority="93">
      <formula>FIND("Conforter",F13)</formula>
    </cfRule>
  </conditionalFormatting>
  <conditionalFormatting sqref="AQ13">
    <cfRule type="expression" dxfId="7820" priority="89" stopIfTrue="1">
      <formula>ISTEXT(AQ13)</formula>
    </cfRule>
    <cfRule type="expression" dxfId="7819" priority="90">
      <formula>FIND("Agir",AV13)</formula>
    </cfRule>
    <cfRule type="expression" dxfId="7818" priority="91">
      <formula>FIND("Réagir",AV13)</formula>
    </cfRule>
  </conditionalFormatting>
  <conditionalFormatting sqref="I15">
    <cfRule type="expression" dxfId="7817" priority="86" stopIfTrue="1">
      <formula>ISTEXT(I15)</formula>
    </cfRule>
    <cfRule type="expression" dxfId="7816" priority="87">
      <formula>FIND("Agir",J15)</formula>
    </cfRule>
    <cfRule type="expression" dxfId="7815" priority="88">
      <formula>FIND("Réagir",J15)</formula>
    </cfRule>
  </conditionalFormatting>
  <conditionalFormatting sqref="AA15 AG15 AM15 AQ15 AV15:AY15 I15:J15">
    <cfRule type="containsText" dxfId="7814" priority="83" stopIfTrue="1" operator="containsText" text="Première">
      <formula>NOT(ISERROR(SEARCH("Première",I15)))</formula>
    </cfRule>
    <cfRule type="containsText" dxfId="7813" priority="84" stopIfTrue="1" operator="containsText" text="Seconde">
      <formula>NOT(ISERROR(SEARCH("Seconde",I15)))</formula>
    </cfRule>
    <cfRule type="containsText" dxfId="7812" priority="85" stopIfTrue="1" operator="containsText" text="Terme">
      <formula>NOT(ISERROR(SEARCH("Terme",I15)))</formula>
    </cfRule>
  </conditionalFormatting>
  <conditionalFormatting sqref="F15">
    <cfRule type="expression" dxfId="7811" priority="81" stopIfTrue="1">
      <formula>ISTEXT(F15)</formula>
    </cfRule>
    <cfRule type="expression" dxfId="7810" priority="82">
      <formula>FIND("Conforter",I15)</formula>
    </cfRule>
  </conditionalFormatting>
  <conditionalFormatting sqref="G15">
    <cfRule type="expression" dxfId="7809" priority="78" stopIfTrue="1">
      <formula>ISTEXT(G15)</formula>
    </cfRule>
    <cfRule type="expression" dxfId="7808" priority="79">
      <formula>FIND("Agir",I15)</formula>
    </cfRule>
    <cfRule type="expression" dxfId="7807" priority="80">
      <formula>FIND("Réagir",I15)</formula>
    </cfRule>
  </conditionalFormatting>
  <conditionalFormatting sqref="G15:H15">
    <cfRule type="expression" dxfId="7806" priority="76" stopIfTrue="1">
      <formula>ISTEXT(G15)</formula>
    </cfRule>
    <cfRule type="expression" dxfId="7805" priority="77">
      <formula>FIND("Conforter",J15)</formula>
    </cfRule>
  </conditionalFormatting>
  <conditionalFormatting sqref="J15">
    <cfRule type="containsText" dxfId="7804" priority="75" stopIfTrue="1" operator="containsText" text="Non">
      <formula>NOT(ISERROR(SEARCH("Non",J15)))</formula>
    </cfRule>
  </conditionalFormatting>
  <conditionalFormatting sqref="I15">
    <cfRule type="expression" dxfId="7803" priority="72" stopIfTrue="1">
      <formula>ISTEXT(I15)</formula>
    </cfRule>
    <cfRule type="expression" dxfId="7802" priority="73">
      <formula>FIND("Agir",J15)</formula>
    </cfRule>
    <cfRule type="expression" dxfId="7801" priority="74">
      <formula>FIND("Réagir",J15)</formula>
    </cfRule>
  </conditionalFormatting>
  <conditionalFormatting sqref="G15:H15">
    <cfRule type="expression" dxfId="7800" priority="70" stopIfTrue="1">
      <formula>ISTEXT(G15)</formula>
    </cfRule>
    <cfRule type="expression" dxfId="7799" priority="71">
      <formula>FIND("Conforter",J15)</formula>
    </cfRule>
  </conditionalFormatting>
  <conditionalFormatting sqref="J15">
    <cfRule type="containsText" dxfId="7798" priority="63" operator="containsText" text="Intervention prioritaire">
      <formula>NOT(ISERROR(SEARCH("Intervention prioritaire",J15)))</formula>
    </cfRule>
    <cfRule type="containsText" dxfId="7797" priority="64" stopIfTrue="1" operator="containsText" text="Non pertinent">
      <formula>NOT(ISERROR(SEARCH("Non pertinent",J15)))</formula>
    </cfRule>
    <cfRule type="containsText" dxfId="7796" priority="65" stopIfTrue="1" operator="containsText" text="consolidation">
      <formula>NOT(ISERROR(SEARCH("consolidation",J15)))</formula>
    </cfRule>
    <cfRule type="containsText" dxfId="7795" priority="66" stopIfTrue="1" operator="containsText" text="Non Prioritaire">
      <formula>NOT(ISERROR(SEARCH("Non Prioritaire",J15)))</formula>
    </cfRule>
    <cfRule type="containsText" dxfId="7794" priority="67" stopIfTrue="1" operator="containsText" text="Urgent">
      <formula>NOT(ISERROR(SEARCH("Urgent",J15)))</formula>
    </cfRule>
  </conditionalFormatting>
  <conditionalFormatting sqref="D15">
    <cfRule type="expression" dxfId="7793" priority="60" stopIfTrue="1">
      <formula>ISTEXT(D15)</formula>
    </cfRule>
    <cfRule type="expression" dxfId="7792" priority="61">
      <formula>FIND("Agir",E15)</formula>
    </cfRule>
    <cfRule type="expression" dxfId="7791" priority="62">
      <formula>FIND("Réagir",E15)</formula>
    </cfRule>
  </conditionalFormatting>
  <conditionalFormatting sqref="D15">
    <cfRule type="expression" dxfId="7790" priority="58" stopIfTrue="1">
      <formula>ISTEXT(D15)</formula>
    </cfRule>
    <cfRule type="expression" dxfId="7789" priority="59">
      <formula>FIND("Conforter",F15)</formula>
    </cfRule>
  </conditionalFormatting>
  <conditionalFormatting sqref="D15">
    <cfRule type="expression" dxfId="7788" priority="56" stopIfTrue="1">
      <formula>ISTEXT(D15)</formula>
    </cfRule>
    <cfRule type="expression" dxfId="7787" priority="57">
      <formula>FIND("Conforter",F15)</formula>
    </cfRule>
  </conditionalFormatting>
  <conditionalFormatting sqref="H15">
    <cfRule type="expression" dxfId="7786" priority="53" stopIfTrue="1">
      <formula>ISTEXT(H15)</formula>
    </cfRule>
    <cfRule type="expression" dxfId="7785" priority="54">
      <formula>FIND("Agir",J15)</formula>
    </cfRule>
    <cfRule type="expression" dxfId="7784" priority="55">
      <formula>FIND("Réagir",J15)</formula>
    </cfRule>
  </conditionalFormatting>
  <conditionalFormatting sqref="AX15:AY15">
    <cfRule type="expression" dxfId="7783" priority="50" stopIfTrue="1">
      <formula>ISTEXT(AX15)</formula>
    </cfRule>
    <cfRule type="expression" dxfId="7782" priority="51">
      <formula>FIND("Agir",#REF!)</formula>
    </cfRule>
    <cfRule type="expression" dxfId="7781" priority="52">
      <formula>FIND("Réagir",#REF!)</formula>
    </cfRule>
  </conditionalFormatting>
  <conditionalFormatting sqref="AM15 AQ15 AV15">
    <cfRule type="expression" dxfId="7780" priority="47" stopIfTrue="1">
      <formula>ISTEXT(AM15)</formula>
    </cfRule>
    <cfRule type="expression" dxfId="7779" priority="48">
      <formula>FIND("Agir",#REF!)</formula>
    </cfRule>
    <cfRule type="expression" dxfId="7778" priority="49">
      <formula>FIND("Réagir",#REF!)</formula>
    </cfRule>
  </conditionalFormatting>
  <conditionalFormatting sqref="AQ15">
    <cfRule type="expression" dxfId="7777" priority="44" stopIfTrue="1">
      <formula>ISTEXT(AQ15)</formula>
    </cfRule>
    <cfRule type="expression" dxfId="7776" priority="45">
      <formula>FIND("Agir",AV15)</formula>
    </cfRule>
    <cfRule type="expression" dxfId="7775" priority="46">
      <formula>FIND("Réagir",AV15)</formula>
    </cfRule>
  </conditionalFormatting>
  <conditionalFormatting sqref="AQ15">
    <cfRule type="expression" dxfId="7774" priority="41" stopIfTrue="1">
      <formula>ISTEXT(AQ15)</formula>
    </cfRule>
    <cfRule type="expression" dxfId="7773" priority="42">
      <formula>FIND("Agir",AV15)</formula>
    </cfRule>
    <cfRule type="expression" dxfId="7772" priority="43">
      <formula>FIND("Réagir",AV15)</formula>
    </cfRule>
  </conditionalFormatting>
  <conditionalFormatting sqref="AA15">
    <cfRule type="expression" dxfId="7771" priority="38" stopIfTrue="1">
      <formula>ISTEXT(AA15)</formula>
    </cfRule>
    <cfRule type="expression" dxfId="7770" priority="39">
      <formula>FIND("Agir",AV15)</formula>
    </cfRule>
    <cfRule type="expression" dxfId="7769" priority="40">
      <formula>FIND("Réagir",AV15)</formula>
    </cfRule>
  </conditionalFormatting>
  <conditionalFormatting sqref="AG15 AM15 AQ15 AV15">
    <cfRule type="expression" dxfId="7768" priority="35" stopIfTrue="1">
      <formula>ISTEXT(AG15)</formula>
    </cfRule>
    <cfRule type="expression" dxfId="7767" priority="36">
      <formula>FIND("Agir",#REF!)</formula>
    </cfRule>
    <cfRule type="expression" dxfId="7766" priority="37">
      <formula>FIND("Réagir",#REF!)</formula>
    </cfRule>
  </conditionalFormatting>
  <conditionalFormatting sqref="AM15 AQ15 AV15">
    <cfRule type="expression" dxfId="7765" priority="32" stopIfTrue="1">
      <formula>ISTEXT(AM15)</formula>
    </cfRule>
    <cfRule type="expression" dxfId="7764" priority="33">
      <formula>FIND("Agir",#REF!)</formula>
    </cfRule>
    <cfRule type="expression" dxfId="7763" priority="34">
      <formula>FIND("Réagir",#REF!)</formula>
    </cfRule>
  </conditionalFormatting>
  <conditionalFormatting sqref="AV15">
    <cfRule type="expression" dxfId="7762" priority="29" stopIfTrue="1">
      <formula>ISTEXT(AV15)</formula>
    </cfRule>
    <cfRule type="expression" dxfId="7761" priority="30">
      <formula>FIND("Agir",#REF!)</formula>
    </cfRule>
    <cfRule type="expression" dxfId="7760" priority="31">
      <formula>FIND("Réagir",#REF!)</formula>
    </cfRule>
  </conditionalFormatting>
  <conditionalFormatting sqref="AG15">
    <cfRule type="expression" dxfId="7759" priority="26" stopIfTrue="1">
      <formula>ISTEXT(AG15)</formula>
    </cfRule>
    <cfRule type="expression" dxfId="7758" priority="27">
      <formula>FIND("Agir",#REF!)</formula>
    </cfRule>
    <cfRule type="expression" dxfId="7757" priority="28">
      <formula>FIND("Réagir",#REF!)</formula>
    </cfRule>
  </conditionalFormatting>
  <conditionalFormatting sqref="AW15">
    <cfRule type="expression" dxfId="7756" priority="23" stopIfTrue="1">
      <formula>ISTEXT(AW15)</formula>
    </cfRule>
    <cfRule type="expression" dxfId="7755" priority="24">
      <formula>FIND("Agir",#REF!)</formula>
    </cfRule>
    <cfRule type="expression" dxfId="7754" priority="25">
      <formula>FIND("Réagir",#REF!)</formula>
    </cfRule>
  </conditionalFormatting>
  <conditionalFormatting sqref="AA5 AG5 AM5 AQ5 AV5:AY5 AW4 I5:J5">
    <cfRule type="containsText" dxfId="7753" priority="11" stopIfTrue="1" operator="containsText" text="Première">
      <formula>NOT(ISERROR(SEARCH("Première",I4)))</formula>
    </cfRule>
    <cfRule type="containsText" dxfId="7752" priority="12" stopIfTrue="1" operator="containsText" text="Seconde">
      <formula>NOT(ISERROR(SEARCH("Seconde",I4)))</formula>
    </cfRule>
    <cfRule type="containsText" dxfId="7751" priority="13" stopIfTrue="1" operator="containsText" text="Terme">
      <formula>NOT(ISERROR(SEARCH("Terme",I4)))</formula>
    </cfRule>
  </conditionalFormatting>
  <conditionalFormatting sqref="AX4">
    <cfRule type="containsText" dxfId="7750" priority="8" stopIfTrue="1" operator="containsText" text="Première">
      <formula>NOT(ISERROR(SEARCH("Première",AX4)))</formula>
    </cfRule>
    <cfRule type="containsText" dxfId="7749" priority="9" stopIfTrue="1" operator="containsText" text="Seconde">
      <formula>NOT(ISERROR(SEARCH("Seconde",AX4)))</formula>
    </cfRule>
    <cfRule type="containsText" dxfId="7748" priority="10" stopIfTrue="1" operator="containsText" text="Terme">
      <formula>NOT(ISERROR(SEARCH("Terme",AX4)))</formula>
    </cfRule>
  </conditionalFormatting>
  <conditionalFormatting sqref="J15">
    <cfRule type="containsText" dxfId="7747" priority="1" operator="containsText" text="Intervention prioritaire">
      <formula>NOT(ISERROR(SEARCH("Intervention prioritaire",J15)))</formula>
    </cfRule>
    <cfRule type="containsText" dxfId="7746" priority="2" stopIfTrue="1" operator="containsText" text="Non pertinent">
      <formula>NOT(ISERROR(SEARCH("Non pertinent",J15)))</formula>
    </cfRule>
    <cfRule type="containsText" dxfId="7745" priority="3" stopIfTrue="1" operator="containsText" text="consolidation">
      <formula>NOT(ISERROR(SEARCH("consolidation",J15)))</formula>
    </cfRule>
    <cfRule type="containsText" dxfId="7744" priority="4" stopIfTrue="1" operator="containsText" text="Non Prioritaire">
      <formula>NOT(ISERROR(SEARCH("Non Prioritaire",J15)))</formula>
    </cfRule>
    <cfRule type="containsText" dxfId="7743" priority="5" stopIfTrue="1" operator="containsText" text="Urgent">
      <formula>NOT(ISERROR(SEARCH("Urgent",J15)))</formula>
    </cfRule>
  </conditionalFormatting>
  <conditionalFormatting sqref="J7:J15">
    <cfRule type="containsText" dxfId="7742" priority="252" stopIfTrue="1" operator="containsText" text="moyen">
      <formula>NOT(ISERROR(SEARCH("moyen",J7)))</formula>
    </cfRule>
    <cfRule type="containsText" dxfId="7741" priority="253" stopIfTrue="1" operator="containsText" text="long">
      <formula>NOT(ISERROR(SEARCH("long",J7)))</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5" xr:uid="{00000000-0002-0000-0800-000000000000}">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5" xr:uid="{00000000-0002-0000-0800-000001000000}">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5" xr:uid="{00000000-0002-0000-0800-000002000000}">
      <formula1>$M$1:$P$1</formula1>
    </dataValidation>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4</vt:i4>
      </vt:variant>
    </vt:vector>
  </HeadingPairs>
  <TitlesOfParts>
    <vt:vector size="31" baseType="lpstr">
      <vt:lpstr>Logo</vt:lpstr>
      <vt:lpstr>Accueil</vt:lpstr>
      <vt:lpstr>Méthodologie</vt:lpstr>
      <vt:lpstr>Contexte</vt:lpstr>
      <vt:lpstr>ODD 1</vt:lpstr>
      <vt:lpstr>ODD 2</vt:lpstr>
      <vt:lpstr>ODD 3</vt:lpstr>
      <vt:lpstr>ODD 4</vt:lpstr>
      <vt:lpstr>ODD 5</vt:lpstr>
      <vt:lpstr>ODD 6</vt:lpstr>
      <vt:lpstr>ODD 7</vt:lpstr>
      <vt:lpstr>ODD 8</vt:lpstr>
      <vt:lpstr>ODD 9</vt:lpstr>
      <vt:lpstr>ODD 10</vt:lpstr>
      <vt:lpstr>ODD 11</vt:lpstr>
      <vt:lpstr>ODD 12</vt:lpstr>
      <vt:lpstr>ODD 13</vt:lpstr>
      <vt:lpstr>ODD 14</vt:lpstr>
      <vt:lpstr>ODD 15</vt:lpstr>
      <vt:lpstr>ODD 16</vt:lpstr>
      <vt:lpstr>ODD 17</vt:lpstr>
      <vt:lpstr>Résultats détaillés</vt:lpstr>
      <vt:lpstr>Priorisation</vt:lpstr>
      <vt:lpstr>Résultats synthèses</vt:lpstr>
      <vt:lpstr>Graphiques par ODD</vt:lpstr>
      <vt:lpstr>Modalités d'interprétation</vt:lpstr>
      <vt:lpstr>Exploitation des résultats</vt:lpstr>
      <vt:lpstr>'Exploitation des résultats'!Print_Area</vt:lpstr>
      <vt:lpstr>'Résultats détaillés'!Print_Area</vt:lpstr>
      <vt:lpstr>'Résultats synthèses'!Print_Area</vt:lpstr>
      <vt:lpstr>'Exploitation des résultats'!Zone_d_impression</vt:lpstr>
    </vt:vector>
  </TitlesOfParts>
  <Company>Consultant indépendant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Grille de priorisation des ODD et de leurs cibles</dc:title>
  <dc:creator>Olivier Riffon, écoconseiller</dc:creator>
  <dc:description>Grille réalisée pour prioriser les ODD et leurs cibles. Pour questions et commentaires : olivier_riffon@uqac.ca.</dc:description>
  <cp:lastModifiedBy>Prince Elom NOUTEPE</cp:lastModifiedBy>
  <cp:lastPrinted>2021-01-21T17:08:12Z</cp:lastPrinted>
  <dcterms:created xsi:type="dcterms:W3CDTF">2003-09-14T15:33:23Z</dcterms:created>
  <dcterms:modified xsi:type="dcterms:W3CDTF">2024-11-25T18:09:03Z</dcterms:modified>
</cp:coreProperties>
</file>